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tables/table1.xml" ContentType="application/vnd.openxmlformats-officedocument.spreadsheetml.table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tables/table2.xml" ContentType="application/vnd.openxmlformats-officedocument.spreadsheetml.table+xml"/>
  <Override PartName="/xl/drawings/drawing6.xml" ContentType="application/vnd.openxmlformats-officedocument.drawing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7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7ee31f782ba687fc/Simon Sez IT/Webinar Files/"/>
    </mc:Choice>
  </mc:AlternateContent>
  <xr:revisionPtr revIDLastSave="0" documentId="8_{3A07ED57-5DE7-6D42-BCB5-058843E1B90A}" xr6:coauthVersionLast="47" xr6:coauthVersionMax="47" xr10:uidLastSave="{00000000-0000-0000-0000-000000000000}"/>
  <bookViews>
    <workbookView xWindow="-110" yWindow="-110" windowWidth="23260" windowHeight="14860" tabRatio="786" firstSheet="1" activeTab="1" xr2:uid="{00000000-000D-0000-FFFF-FFFF00000000}"/>
  </bookViews>
  <sheets>
    <sheet name="Basics" sheetId="17" state="hidden" r:id="rId1"/>
    <sheet name="Relative References" sheetId="3" r:id="rId2"/>
    <sheet name="Abs References" sheetId="1" r:id="rId3"/>
    <sheet name="Text Fx's" sheetId="20" r:id="rId4"/>
    <sheet name="IF" sheetId="7" r:id="rId5"/>
    <sheet name="Calculated IFs" sheetId="16" r:id="rId6"/>
    <sheet name="SUBTOTAL" sheetId="19" state="hidden" r:id="rId7"/>
    <sheet name="VLOOKUP Autofill" sheetId="21" r:id="rId8"/>
    <sheet name="VLOOKUP_" sheetId="22" r:id="rId9"/>
    <sheet name="VLOOKUP Data" sheetId="23" r:id="rId10"/>
    <sheet name="IFERROR" sheetId="8" r:id="rId11"/>
    <sheet name="Calc_IFs" sheetId="15" state="hidden" r:id="rId12"/>
    <sheet name="IF OR_AND" sheetId="12" state="hidden" r:id="rId13"/>
    <sheet name="SUMIF, AvgIF" sheetId="6" state="hidden" r:id="rId14"/>
    <sheet name="Nested IF_OLD" sheetId="4" state="hidden" r:id="rId15"/>
    <sheet name="IFS_NEW" sheetId="5" state="hidden" r:id="rId16"/>
    <sheet name="FILTER_Complete" sheetId="9" state="hidden" r:id="rId17"/>
    <sheet name="FILTER_Lesson" sheetId="10" state="hidden" r:id="rId18"/>
    <sheet name="GroupBy" sheetId="11" state="hidden" r:id="rId19"/>
    <sheet name="SORT_SORTBY_Complete" sheetId="13" state="hidden" r:id="rId20"/>
    <sheet name="SORT_SORTBY" sheetId="14" state="hidden" r:id="rId21"/>
    <sheet name="Travel" sheetId="2" state="hidden" r:id="rId22"/>
  </sheets>
  <definedNames>
    <definedName name="_AND" hidden="1">{"FirstQ",#N/A,FALSE,"Budget2000";"SecondQ",#N/A,FALSE,"Budget2000";"Summary",#N/A,FALSE,"Budget2000"}</definedName>
    <definedName name="_xlnm._FilterDatabase" localSheetId="11" hidden="1">Calc_IFs!$B$4:$G$62</definedName>
    <definedName name="_xlnm._FilterDatabase" localSheetId="18" hidden="1">GroupBy!$A$1:$E$301</definedName>
    <definedName name="_xlnm._FilterDatabase" localSheetId="12" hidden="1">'IF OR_AND'!$A$2:$K$743</definedName>
    <definedName name="_xlnm._FilterDatabase" localSheetId="6" hidden="1">SUBTOTAL!$A$1:$E$41</definedName>
    <definedName name="_xlnm._FilterDatabase" localSheetId="13" hidden="1">'SUMIF, AvgIF'!$B$4:$G$34</definedName>
    <definedName name="CalcDif">_xlfn.LAMBDA(_xlpm.a,_xlpm.b,_xlfn.MAP(_xlpm.a,_xlpm.b,_xlfn.LAMBDA(_xlpm.a,_xlpm.b,_xlpm.b/_xlpm.a-1)))</definedName>
    <definedName name="Division">'SUMIF, AvgIF'!$B$5:$B$62</definedName>
    <definedName name="division_DD">#REF!</definedName>
    <definedName name="ee" localSheetId="11" hidden="1">{"FirstQ",#N/A,FALSE,"Budget2000";"SecondQ",#N/A,FALSE,"Budget2000";"Summary",#N/A,FALSE,"Budget2000"}</definedName>
    <definedName name="ee" localSheetId="5" hidden="1">{"FirstQ",#N/A,FALSE,"Budget2000";"SecondQ",#N/A,FALSE,"Budget2000";"Summary",#N/A,FALSE,"Budget2000"}</definedName>
    <definedName name="ee" localSheetId="4" hidden="1">{"FirstQ",#N/A,FALSE,"Budget2000";"SecondQ",#N/A,FALSE,"Budget2000";"Summary",#N/A,FALSE,"Budget2000"}</definedName>
    <definedName name="ee" localSheetId="12" hidden="1">{"FirstQ",#N/A,FALSE,"Budget2000";"SecondQ",#N/A,FALSE,"Budget2000";"Summary",#N/A,FALSE,"Budget2000"}</definedName>
    <definedName name="ee" localSheetId="10" hidden="1">{"FirstQ",#N/A,FALSE,"Budget2000";"SecondQ",#N/A,FALSE,"Budget2000";"Summary",#N/A,FALSE,"Budget2000"}</definedName>
    <definedName name="ee" localSheetId="20" hidden="1">{"FirstQ",#N/A,FALSE,"Budget2000";"SecondQ",#N/A,FALSE,"Budget2000";"Summary",#N/A,FALSE,"Budget2000"}</definedName>
    <definedName name="ee" localSheetId="19" hidden="1">{"FirstQ",#N/A,FALSE,"Budget2000";"SecondQ",#N/A,FALSE,"Budget2000";"Summary",#N/A,FALSE,"Budget2000"}</definedName>
    <definedName name="ee" localSheetId="13" hidden="1">{"FirstQ",#N/A,FALSE,"Budget2000";"SecondQ",#N/A,FALSE,"Budget2000";"Summary",#N/A,FALSE,"Budget2000"}</definedName>
    <definedName name="ee" hidden="1">{"FirstQ",#N/A,FALSE,"Budget2000";"SecondQ",#N/A,FALSE,"Budget2000";"Summary",#N/A,FALSE,"Budget2000"}</definedName>
    <definedName name="expenses_DD">#REF!</definedName>
    <definedName name="k" localSheetId="11" hidden="1">{"FirstQ",#N/A,FALSE,"Budget2000";"SecondQ",#N/A,FALSE,"Budget2000";"Summary",#N/A,FALSE,"Budget2000"}</definedName>
    <definedName name="k" localSheetId="5" hidden="1">{"FirstQ",#N/A,FALSE,"Budget2000";"SecondQ",#N/A,FALSE,"Budget2000";"Summary",#N/A,FALSE,"Budget2000"}</definedName>
    <definedName name="k" localSheetId="4" hidden="1">{"FirstQ",#N/A,FALSE,"Budget2000";"SecondQ",#N/A,FALSE,"Budget2000";"Summary",#N/A,FALSE,"Budget2000"}</definedName>
    <definedName name="k" localSheetId="12" hidden="1">{"FirstQ",#N/A,FALSE,"Budget2000";"SecondQ",#N/A,FALSE,"Budget2000";"Summary",#N/A,FALSE,"Budget2000"}</definedName>
    <definedName name="k" localSheetId="10" hidden="1">{"FirstQ",#N/A,FALSE,"Budget2000";"SecondQ",#N/A,FALSE,"Budget2000";"Summary",#N/A,FALSE,"Budget2000"}</definedName>
    <definedName name="k" localSheetId="20" hidden="1">{"FirstQ",#N/A,FALSE,"Budget2000";"SecondQ",#N/A,FALSE,"Budget2000";"Summary",#N/A,FALSE,"Budget2000"}</definedName>
    <definedName name="k" localSheetId="19" hidden="1">{"FirstQ",#N/A,FALSE,"Budget2000";"SecondQ",#N/A,FALSE,"Budget2000";"Summary",#N/A,FALSE,"Budget2000"}</definedName>
    <definedName name="k" localSheetId="13" hidden="1">{"FirstQ",#N/A,FALSE,"Budget2000";"SecondQ",#N/A,FALSE,"Budget2000";"Summary",#N/A,FALSE,"Budget2000"}</definedName>
    <definedName name="k" hidden="1">{"FirstQ",#N/A,FALSE,"Budget2000";"SecondQ",#N/A,FALSE,"Budget2000";"Summary",#N/A,FALSE,"Budget2000"}</definedName>
    <definedName name="q" localSheetId="11" hidden="1">{"FirstQ",#N/A,FALSE,"Budget2000";"SecondQ",#N/A,FALSE,"Budget2000";"Summary",#N/A,FALSE,"Budget2000"}</definedName>
    <definedName name="q" localSheetId="5" hidden="1">{"FirstQ",#N/A,FALSE,"Budget2000";"SecondQ",#N/A,FALSE,"Budget2000";"Summary",#N/A,FALSE,"Budget2000"}</definedName>
    <definedName name="q" localSheetId="4" hidden="1">{"FirstQ",#N/A,FALSE,"Budget2000";"SecondQ",#N/A,FALSE,"Budget2000";"Summary",#N/A,FALSE,"Budget2000"}</definedName>
    <definedName name="q" localSheetId="12" hidden="1">{"FirstQ",#N/A,FALSE,"Budget2000";"SecondQ",#N/A,FALSE,"Budget2000";"Summary",#N/A,FALSE,"Budget2000"}</definedName>
    <definedName name="q" localSheetId="10" hidden="1">{"FirstQ",#N/A,FALSE,"Budget2000";"SecondQ",#N/A,FALSE,"Budget2000";"Summary",#N/A,FALSE,"Budget2000"}</definedName>
    <definedName name="q" localSheetId="20" hidden="1">{"FirstQ",#N/A,FALSE,"Budget2000";"SecondQ",#N/A,FALSE,"Budget2000";"Summary",#N/A,FALSE,"Budget2000"}</definedName>
    <definedName name="q" localSheetId="19" hidden="1">{"FirstQ",#N/A,FALSE,"Budget2000";"SecondQ",#N/A,FALSE,"Budget2000";"Summary",#N/A,FALSE,"Budget2000"}</definedName>
    <definedName name="q" localSheetId="13" hidden="1">{"FirstQ",#N/A,FALSE,"Budget2000";"SecondQ",#N/A,FALSE,"Budget2000";"Summary",#N/A,FALSE,"Budget2000"}</definedName>
    <definedName name="q" hidden="1">{"FirstQ",#N/A,FALSE,"Budget2000";"SecondQ",#N/A,FALSE,"Budget2000";"Summary",#N/A,FALSE,"Budget2000"}</definedName>
    <definedName name="Region" localSheetId="5">'Calculated IFs'!$B$4:$B$18</definedName>
    <definedName name="rr" localSheetId="11" hidden="1">{"FirstQ",#N/A,FALSE,"Budget2000";"SecondQ",#N/A,FALSE,"Budget2000"}</definedName>
    <definedName name="rr" localSheetId="5" hidden="1">{"FirstQ",#N/A,FALSE,"Budget2000";"SecondQ",#N/A,FALSE,"Budget2000"}</definedName>
    <definedName name="rr" localSheetId="4" hidden="1">{"FirstQ",#N/A,FALSE,"Budget2000";"SecondQ",#N/A,FALSE,"Budget2000"}</definedName>
    <definedName name="rr" localSheetId="12" hidden="1">{"FirstQ",#N/A,FALSE,"Budget2000";"SecondQ",#N/A,FALSE,"Budget2000"}</definedName>
    <definedName name="rr" localSheetId="10" hidden="1">{"FirstQ",#N/A,FALSE,"Budget2000";"SecondQ",#N/A,FALSE,"Budget2000"}</definedName>
    <definedName name="rr" localSheetId="20" hidden="1">{"FirstQ",#N/A,FALSE,"Budget2000";"SecondQ",#N/A,FALSE,"Budget2000"}</definedName>
    <definedName name="rr" localSheetId="19" hidden="1">{"FirstQ",#N/A,FALSE,"Budget2000";"SecondQ",#N/A,FALSE,"Budget2000"}</definedName>
    <definedName name="rr" localSheetId="13" hidden="1">{"FirstQ",#N/A,FALSE,"Budget2000";"SecondQ",#N/A,FALSE,"Budget2000"}</definedName>
    <definedName name="rr" hidden="1">{"FirstQ",#N/A,FALSE,"Budget2000";"SecondQ",#N/A,FALSE,"Budget2000"}</definedName>
    <definedName name="rrr" localSheetId="11" hidden="1">{"AllDetail",#N/A,FALSE,"Research Budget";"1stQuarter",#N/A,FALSE,"Research Budget";"2nd Quarter",#N/A,FALSE,"Research Budget";"Summary",#N/A,FALSE,"Research Budget"}</definedName>
    <definedName name="rrr" localSheetId="5" hidden="1">{"AllDetail",#N/A,FALSE,"Research Budget";"1stQuarter",#N/A,FALSE,"Research Budget";"2nd Quarter",#N/A,FALSE,"Research Budget";"Summary",#N/A,FALSE,"Research Budget"}</definedName>
    <definedName name="rrr" localSheetId="4" hidden="1">{"AllDetail",#N/A,FALSE,"Research Budget";"1stQuarter",#N/A,FALSE,"Research Budget";"2nd Quarter",#N/A,FALSE,"Research Budget";"Summary",#N/A,FALSE,"Research Budget"}</definedName>
    <definedName name="rrr" localSheetId="12" hidden="1">{"AllDetail",#N/A,FALSE,"Research Budget";"1stQuarter",#N/A,FALSE,"Research Budget";"2nd Quarter",#N/A,FALSE,"Research Budget";"Summary",#N/A,FALSE,"Research Budget"}</definedName>
    <definedName name="rrr" localSheetId="10" hidden="1">{"AllDetail",#N/A,FALSE,"Research Budget";"1stQuarter",#N/A,FALSE,"Research Budget";"2nd Quarter",#N/A,FALSE,"Research Budget";"Summary",#N/A,FALSE,"Research Budget"}</definedName>
    <definedName name="rrr" localSheetId="20" hidden="1">{"AllDetail",#N/A,FALSE,"Research Budget";"1stQuarter",#N/A,FALSE,"Research Budget";"2nd Quarter",#N/A,FALSE,"Research Budget";"Summary",#N/A,FALSE,"Research Budget"}</definedName>
    <definedName name="rrr" localSheetId="19" hidden="1">{"AllDetail",#N/A,FALSE,"Research Budget";"1stQuarter",#N/A,FALSE,"Research Budget";"2nd Quarter",#N/A,FALSE,"Research Budget";"Summary",#N/A,FALSE,"Research Budget"}</definedName>
    <definedName name="rrr" localSheetId="13" hidden="1">{"AllDetail",#N/A,FALSE,"Research Budget";"1stQuarter",#N/A,FALSE,"Research Budget";"2nd Quarter",#N/A,FALSE,"Research Budget";"Summary",#N/A,FALSE,"Research Budget"}</definedName>
    <definedName name="rrr" hidden="1">{"AllDetail",#N/A,FALSE,"Research Budget";"1stQuarter",#N/A,FALSE,"Research Budget";"2nd Quarter",#N/A,FALSE,"Research Budget";"Summary",#N/A,FALSE,"Research Budget"}</definedName>
    <definedName name="Sales_current" localSheetId="5">'Calculated IFs'!$D$4:$D$18</definedName>
    <definedName name="Sales_Goal">#REF!</definedName>
    <definedName name="Sales_prior" localSheetId="5">'Calculated IFs'!$C$4:$C$18</definedName>
    <definedName name="vlookup_table" localSheetId="11">#REF!</definedName>
    <definedName name="vlookup_table" localSheetId="5">#REF!</definedName>
    <definedName name="vlookup_table" localSheetId="12">#REF!</definedName>
    <definedName name="vlookup_table" localSheetId="20">#REF!</definedName>
    <definedName name="vlookup_table" localSheetId="19">#REF!</definedName>
    <definedName name="vlookup_table" localSheetId="13">#REF!</definedName>
    <definedName name="vlookup_table">#REF!</definedName>
    <definedName name="wrn.AllData." localSheetId="11" hidden="1">{"FirstQ",#N/A,FALSE,"Budget2000";"SecondQ",#N/A,FALSE,"Budget2000";"Summary",#N/A,FALSE,"Budget2000"}</definedName>
    <definedName name="wrn.AllData." localSheetId="5" hidden="1">{"FirstQ",#N/A,FALSE,"Budget2000";"SecondQ",#N/A,FALSE,"Budget2000";"Summary",#N/A,FALSE,"Budget2000"}</definedName>
    <definedName name="wrn.AllData." localSheetId="4" hidden="1">{"FirstQ",#N/A,FALSE,"Budget2000";"SecondQ",#N/A,FALSE,"Budget2000";"Summary",#N/A,FALSE,"Budget2000"}</definedName>
    <definedName name="wrn.AllData." localSheetId="12" hidden="1">{"FirstQ",#N/A,FALSE,"Budget2000";"SecondQ",#N/A,FALSE,"Budget2000";"Summary",#N/A,FALSE,"Budget2000"}</definedName>
    <definedName name="wrn.AllData." localSheetId="10" hidden="1">{"FirstQ",#N/A,FALSE,"Budget2000";"SecondQ",#N/A,FALSE,"Budget2000";"Summary",#N/A,FALSE,"Budget2000"}</definedName>
    <definedName name="wrn.AllData." localSheetId="20" hidden="1">{"FirstQ",#N/A,FALSE,"Budget2000";"SecondQ",#N/A,FALSE,"Budget2000";"Summary",#N/A,FALSE,"Budget2000"}</definedName>
    <definedName name="wrn.AllData." localSheetId="19" hidden="1">{"FirstQ",#N/A,FALSE,"Budget2000";"SecondQ",#N/A,FALSE,"Budget2000";"Summary",#N/A,FALSE,"Budget2000"}</definedName>
    <definedName name="wrn.AllData." localSheetId="13" hidden="1">{"FirstQ",#N/A,FALSE,"Budget2000";"SecondQ",#N/A,FALSE,"Budget2000";"Summary",#N/A,FALSE,"Budget2000"}</definedName>
    <definedName name="wrn.AllData." hidden="1">{"FirstQ",#N/A,FALSE,"Budget2000";"SecondQ",#N/A,FALSE,"Budget2000";"Summary",#N/A,FALSE,"Budget2000"}</definedName>
    <definedName name="wrn.FirstHalf." localSheetId="11" hidden="1">{"FirstQ",#N/A,FALSE,"Budget2000";"SecondQ",#N/A,FALSE,"Budget2000"}</definedName>
    <definedName name="wrn.FirstHalf." localSheetId="5" hidden="1">{"FirstQ",#N/A,FALSE,"Budget2000";"SecondQ",#N/A,FALSE,"Budget2000"}</definedName>
    <definedName name="wrn.FirstHalf." localSheetId="4" hidden="1">{"FirstQ",#N/A,FALSE,"Budget2000";"SecondQ",#N/A,FALSE,"Budget2000"}</definedName>
    <definedName name="wrn.FirstHalf." localSheetId="12" hidden="1">{"FirstQ",#N/A,FALSE,"Budget2000";"SecondQ",#N/A,FALSE,"Budget2000"}</definedName>
    <definedName name="wrn.FirstHalf." localSheetId="10" hidden="1">{"FirstQ",#N/A,FALSE,"Budget2000";"SecondQ",#N/A,FALSE,"Budget2000"}</definedName>
    <definedName name="wrn.FirstHalf." localSheetId="20" hidden="1">{"FirstQ",#N/A,FALSE,"Budget2000";"SecondQ",#N/A,FALSE,"Budget2000"}</definedName>
    <definedName name="wrn.FirstHalf." localSheetId="19" hidden="1">{"FirstQ",#N/A,FALSE,"Budget2000";"SecondQ",#N/A,FALSE,"Budget2000"}</definedName>
    <definedName name="wrn.FirstHalf." localSheetId="13" hidden="1">{"FirstQ",#N/A,FALSE,"Budget2000";"SecondQ",#N/A,FALSE,"Budget2000"}</definedName>
    <definedName name="wrn.FirstHalf." hidden="1">{"FirstQ",#N/A,FALSE,"Budget2000";"SecondQ",#N/A,FALSE,"Budget2000"}</definedName>
    <definedName name="x" localSheetId="11" hidden="1">{"FirstQ",#N/A,FALSE,"Budget2000";"SecondQ",#N/A,FALSE,"Budget2000";"Summary",#N/A,FALSE,"Budget2000"}</definedName>
    <definedName name="x" localSheetId="5" hidden="1">{"FirstQ",#N/A,FALSE,"Budget2000";"SecondQ",#N/A,FALSE,"Budget2000";"Summary",#N/A,FALSE,"Budget2000"}</definedName>
    <definedName name="x" localSheetId="4" hidden="1">{"FirstQ",#N/A,FALSE,"Budget2000";"SecondQ",#N/A,FALSE,"Budget2000";"Summary",#N/A,FALSE,"Budget2000"}</definedName>
    <definedName name="x" localSheetId="12" hidden="1">{"FirstQ",#N/A,FALSE,"Budget2000";"SecondQ",#N/A,FALSE,"Budget2000";"Summary",#N/A,FALSE,"Budget2000"}</definedName>
    <definedName name="x" localSheetId="10" hidden="1">{"FirstQ",#N/A,FALSE,"Budget2000";"SecondQ",#N/A,FALSE,"Budget2000";"Summary",#N/A,FALSE,"Budget2000"}</definedName>
    <definedName name="x" localSheetId="20" hidden="1">{"FirstQ",#N/A,FALSE,"Budget2000";"SecondQ",#N/A,FALSE,"Budget2000";"Summary",#N/A,FALSE,"Budget2000"}</definedName>
    <definedName name="x" localSheetId="19" hidden="1">{"FirstQ",#N/A,FALSE,"Budget2000";"SecondQ",#N/A,FALSE,"Budget2000";"Summary",#N/A,FALSE,"Budget2000"}</definedName>
    <definedName name="x" localSheetId="13" hidden="1">{"FirstQ",#N/A,FALSE,"Budget2000";"SecondQ",#N/A,FALSE,"Budget2000";"Summary",#N/A,FALSE,"Budget2000"}</definedName>
    <definedName name="x" hidden="1">{"FirstQ",#N/A,FALSE,"Budget2000";"SecondQ",#N/A,FALSE,"Budget2000";"Summary",#N/A,FALSE,"Budget2000"}</definedName>
    <definedName name="xxxxxxxxxxxxxxxxxxx" localSheetId="11" hidden="1">{"AllDetail",#N/A,FALSE,"Research Budget";"1stQuarter",#N/A,FALSE,"Research Budget";"2nd Quarter",#N/A,FALSE,"Research Budget";"Summary",#N/A,FALSE,"Research Budget"}</definedName>
    <definedName name="xxxxxxxxxxxxxxxxxxx" localSheetId="5" hidden="1">{"AllDetail",#N/A,FALSE,"Research Budget";"1stQuarter",#N/A,FALSE,"Research Budget";"2nd Quarter",#N/A,FALSE,"Research Budget";"Summary",#N/A,FALSE,"Research Budget"}</definedName>
    <definedName name="xxxxxxxxxxxxxxxxxxx" localSheetId="4" hidden="1">{"AllDetail",#N/A,FALSE,"Research Budget";"1stQuarter",#N/A,FALSE,"Research Budget";"2nd Quarter",#N/A,FALSE,"Research Budget";"Summary",#N/A,FALSE,"Research Budget"}</definedName>
    <definedName name="xxxxxxxxxxxxxxxxxxx" localSheetId="12" hidden="1">{"AllDetail",#N/A,FALSE,"Research Budget";"1stQuarter",#N/A,FALSE,"Research Budget";"2nd Quarter",#N/A,FALSE,"Research Budget";"Summary",#N/A,FALSE,"Research Budget"}</definedName>
    <definedName name="xxxxxxxxxxxxxxxxxxx" localSheetId="10" hidden="1">{"AllDetail",#N/A,FALSE,"Research Budget";"1stQuarter",#N/A,FALSE,"Research Budget";"2nd Quarter",#N/A,FALSE,"Research Budget";"Summary",#N/A,FALSE,"Research Budget"}</definedName>
    <definedName name="xxxxxxxxxxxxxxxxxxx" localSheetId="20" hidden="1">{"AllDetail",#N/A,FALSE,"Research Budget";"1stQuarter",#N/A,FALSE,"Research Budget";"2nd Quarter",#N/A,FALSE,"Research Budget";"Summary",#N/A,FALSE,"Research Budget"}</definedName>
    <definedName name="xxxxxxxxxxxxxxxxxxx" localSheetId="19" hidden="1">{"AllDetail",#N/A,FALSE,"Research Budget";"1stQuarter",#N/A,FALSE,"Research Budget";"2nd Quarter",#N/A,FALSE,"Research Budget";"Summary",#N/A,FALSE,"Research Budget"}</definedName>
    <definedName name="xxxxxxxxxxxxxxxxxxx" localSheetId="13" hidden="1">{"AllDetail",#N/A,FALSE,"Research Budget";"1stQuarter",#N/A,FALSE,"Research Budget";"2nd Quarter",#N/A,FALSE,"Research Budget";"Summary",#N/A,FALSE,"Research Budget"}</definedName>
    <definedName name="xxxxxxxxxxxxxxxxxxx" hidden="1">{"AllDetail",#N/A,FALSE,"Research Budget";"1stQuarter",#N/A,FALSE,"Research Budget";"2nd Quarter",#N/A,FALSE,"Research Budget";"Summary",#N/A,FALSE,"Research Budget"}</definedName>
    <definedName name="Z_32E1B1E0_F29A_4FB3_9E7F_F78F245BC75E_.wvu.FilterData" localSheetId="12" hidden="1">'IF OR_AND'!$A$2:$K$743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16" l="1"/>
  <c r="G26" i="16"/>
  <c r="G20" i="16"/>
  <c r="G14" i="16"/>
  <c r="G8" i="16"/>
  <c r="J2" i="20"/>
  <c r="H2" i="20"/>
  <c r="G2" i="20"/>
  <c r="D2" i="20"/>
  <c r="B2" i="20"/>
  <c r="I8" i="16"/>
  <c r="I7" i="16"/>
  <c r="I6" i="16"/>
  <c r="H7" i="16"/>
  <c r="H6" i="16"/>
  <c r="H5" i="16"/>
  <c r="E18" i="16"/>
  <c r="E17" i="16"/>
  <c r="E16" i="16"/>
  <c r="E15" i="16"/>
  <c r="E14" i="16"/>
  <c r="E13" i="16"/>
  <c r="E12" i="16"/>
  <c r="E11" i="16"/>
  <c r="E10" i="16"/>
  <c r="E9" i="16"/>
  <c r="E8" i="16"/>
  <c r="E7" i="16"/>
  <c r="E6" i="16"/>
  <c r="E5" i="16"/>
  <c r="E4" i="16"/>
  <c r="I5" i="16"/>
  <c r="K20" i="15"/>
  <c r="J16" i="15"/>
  <c r="J12" i="15"/>
  <c r="J8" i="15"/>
  <c r="J7" i="15"/>
  <c r="G5" i="15"/>
  <c r="B65" i="15" a="1"/>
  <c r="B65" i="15"/>
  <c r="G62" i="15"/>
  <c r="G61" i="15"/>
  <c r="G60" i="15"/>
  <c r="G59" i="15"/>
  <c r="G58" i="15"/>
  <c r="G57" i="15"/>
  <c r="G56" i="15"/>
  <c r="G55" i="15"/>
  <c r="G54" i="15"/>
  <c r="G53" i="15"/>
  <c r="G52" i="15"/>
  <c r="G51" i="15"/>
  <c r="G50" i="15"/>
  <c r="G49" i="15"/>
  <c r="G48" i="15"/>
  <c r="G47" i="15"/>
  <c r="G46" i="15"/>
  <c r="G45" i="15"/>
  <c r="G44" i="15"/>
  <c r="G43" i="15"/>
  <c r="G42" i="15"/>
  <c r="G41" i="15"/>
  <c r="G40" i="15"/>
  <c r="G39" i="15"/>
  <c r="G38" i="15"/>
  <c r="G37" i="15"/>
  <c r="G36" i="15"/>
  <c r="G35" i="15"/>
  <c r="G34" i="15"/>
  <c r="G33" i="15"/>
  <c r="G32" i="15"/>
  <c r="G31" i="15"/>
  <c r="G30" i="15"/>
  <c r="G29" i="15"/>
  <c r="G28" i="15"/>
  <c r="G27" i="15"/>
  <c r="G26" i="15"/>
  <c r="G25" i="15"/>
  <c r="G24" i="15"/>
  <c r="G23" i="15"/>
  <c r="G22" i="15"/>
  <c r="G21" i="15"/>
  <c r="G20" i="15"/>
  <c r="G19" i="15"/>
  <c r="G18" i="15"/>
  <c r="G17" i="15"/>
  <c r="I16" i="15"/>
  <c r="G16" i="15"/>
  <c r="G15" i="15"/>
  <c r="G14" i="15"/>
  <c r="G13" i="15"/>
  <c r="I12" i="15"/>
  <c r="G12" i="15"/>
  <c r="G10" i="15"/>
  <c r="G9" i="15"/>
  <c r="G8" i="15"/>
  <c r="I7" i="15"/>
  <c r="G7" i="15"/>
  <c r="G6" i="15"/>
  <c r="M5" i="15"/>
  <c r="M5" i="15" a="1"/>
  <c r="L5" i="15" a="1"/>
  <c r="L5" i="15"/>
  <c r="Q2" i="13" a="1"/>
  <c r="Q2" i="13"/>
  <c r="I2" i="13" a="1"/>
  <c r="I2" i="13"/>
  <c r="E743" i="12"/>
  <c r="E742" i="12"/>
  <c r="E741" i="12"/>
  <c r="E740" i="12"/>
  <c r="E739" i="12"/>
  <c r="E738" i="12"/>
  <c r="E737" i="12"/>
  <c r="E736" i="12"/>
  <c r="E735" i="12"/>
  <c r="E734" i="12"/>
  <c r="E733" i="12"/>
  <c r="E732" i="12"/>
  <c r="E731" i="12"/>
  <c r="E730" i="12"/>
  <c r="E729" i="12"/>
  <c r="E728" i="12"/>
  <c r="E727" i="12"/>
  <c r="E726" i="12"/>
  <c r="E725" i="12"/>
  <c r="E724" i="12"/>
  <c r="E723" i="12"/>
  <c r="E722" i="12"/>
  <c r="E721" i="12"/>
  <c r="E720" i="12"/>
  <c r="E719" i="12"/>
  <c r="E718" i="12"/>
  <c r="E717" i="12"/>
  <c r="E716" i="12"/>
  <c r="E715" i="12"/>
  <c r="E714" i="12"/>
  <c r="E713" i="12"/>
  <c r="E712" i="12"/>
  <c r="E711" i="12"/>
  <c r="E710" i="12"/>
  <c r="E709" i="12"/>
  <c r="E708" i="12"/>
  <c r="E707" i="12"/>
  <c r="E706" i="12"/>
  <c r="E705" i="12"/>
  <c r="E704" i="12"/>
  <c r="E703" i="12"/>
  <c r="E702" i="12"/>
  <c r="E701" i="12"/>
  <c r="E700" i="12"/>
  <c r="E699" i="12"/>
  <c r="E698" i="12"/>
  <c r="E697" i="12"/>
  <c r="E696" i="12"/>
  <c r="E695" i="12"/>
  <c r="E694" i="12"/>
  <c r="E693" i="12"/>
  <c r="E692" i="12"/>
  <c r="E691" i="12"/>
  <c r="E690" i="12"/>
  <c r="E689" i="12"/>
  <c r="E688" i="12"/>
  <c r="E687" i="12"/>
  <c r="E686" i="12"/>
  <c r="E685" i="12"/>
  <c r="E684" i="12"/>
  <c r="E683" i="12"/>
  <c r="E682" i="12"/>
  <c r="E681" i="12"/>
  <c r="E680" i="12"/>
  <c r="E679" i="12"/>
  <c r="E678" i="12"/>
  <c r="E677" i="12"/>
  <c r="E676" i="12"/>
  <c r="E675" i="12"/>
  <c r="E674" i="12"/>
  <c r="E673" i="12"/>
  <c r="E672" i="12"/>
  <c r="E671" i="12"/>
  <c r="E670" i="12"/>
  <c r="E669" i="12"/>
  <c r="E668" i="12"/>
  <c r="E667" i="12"/>
  <c r="E666" i="12"/>
  <c r="E665" i="12"/>
  <c r="E664" i="12"/>
  <c r="E663" i="12"/>
  <c r="E662" i="12"/>
  <c r="E661" i="12"/>
  <c r="E660" i="12"/>
  <c r="E659" i="12"/>
  <c r="E658" i="12"/>
  <c r="E657" i="12"/>
  <c r="E656" i="12"/>
  <c r="E655" i="12"/>
  <c r="E654" i="12"/>
  <c r="E653" i="12"/>
  <c r="E652" i="12"/>
  <c r="E651" i="12"/>
  <c r="E650" i="12"/>
  <c r="E649" i="12"/>
  <c r="E648" i="12"/>
  <c r="E647" i="12"/>
  <c r="E646" i="12"/>
  <c r="E645" i="12"/>
  <c r="E644" i="12"/>
  <c r="E643" i="12"/>
  <c r="E642" i="12"/>
  <c r="E641" i="12"/>
  <c r="E640" i="12"/>
  <c r="E639" i="12"/>
  <c r="E638" i="12"/>
  <c r="E637" i="12"/>
  <c r="E636" i="12"/>
  <c r="E635" i="12"/>
  <c r="E634" i="12"/>
  <c r="E633" i="12"/>
  <c r="E632" i="12"/>
  <c r="E631" i="12"/>
  <c r="E630" i="12"/>
  <c r="E629" i="12"/>
  <c r="E628" i="12"/>
  <c r="E627" i="12"/>
  <c r="E626" i="12"/>
  <c r="E625" i="12"/>
  <c r="E624" i="12"/>
  <c r="E623" i="12"/>
  <c r="E622" i="12"/>
  <c r="E621" i="12"/>
  <c r="E620" i="12"/>
  <c r="E619" i="12"/>
  <c r="E618" i="12"/>
  <c r="E617" i="12"/>
  <c r="E616" i="12"/>
  <c r="E615" i="12"/>
  <c r="E614" i="12"/>
  <c r="E613" i="12"/>
  <c r="E612" i="12"/>
  <c r="E611" i="12"/>
  <c r="E610" i="12"/>
  <c r="E609" i="12"/>
  <c r="E608" i="12"/>
  <c r="E607" i="12"/>
  <c r="E606" i="12"/>
  <c r="E605" i="12"/>
  <c r="E604" i="12"/>
  <c r="E603" i="12"/>
  <c r="E602" i="12"/>
  <c r="E601" i="12"/>
  <c r="E600" i="12"/>
  <c r="E599" i="12"/>
  <c r="E598" i="12"/>
  <c r="E597" i="12"/>
  <c r="E596" i="12"/>
  <c r="E595" i="12"/>
  <c r="E594" i="12"/>
  <c r="E593" i="12"/>
  <c r="E592" i="12"/>
  <c r="E591" i="12"/>
  <c r="E590" i="12"/>
  <c r="E589" i="12"/>
  <c r="E588" i="12"/>
  <c r="E587" i="12"/>
  <c r="E586" i="12"/>
  <c r="E585" i="12"/>
  <c r="E584" i="12"/>
  <c r="E583" i="12"/>
  <c r="E582" i="12"/>
  <c r="E581" i="12"/>
  <c r="E580" i="12"/>
  <c r="E579" i="12"/>
  <c r="E578" i="12"/>
  <c r="E577" i="12"/>
  <c r="E576" i="12"/>
  <c r="E575" i="12"/>
  <c r="E574" i="12"/>
  <c r="E573" i="12"/>
  <c r="E572" i="12"/>
  <c r="E571" i="12"/>
  <c r="E570" i="12"/>
  <c r="E569" i="12"/>
  <c r="E568" i="12"/>
  <c r="E567" i="12"/>
  <c r="E566" i="12"/>
  <c r="E565" i="12"/>
  <c r="E564" i="12"/>
  <c r="E563" i="12"/>
  <c r="E562" i="12"/>
  <c r="E561" i="12"/>
  <c r="E560" i="12"/>
  <c r="E559" i="12"/>
  <c r="E558" i="12"/>
  <c r="E557" i="12"/>
  <c r="E556" i="12"/>
  <c r="E555" i="12"/>
  <c r="E554" i="12"/>
  <c r="E553" i="12"/>
  <c r="E552" i="12"/>
  <c r="E551" i="12"/>
  <c r="E550" i="12"/>
  <c r="E549" i="12"/>
  <c r="E548" i="12"/>
  <c r="E547" i="12"/>
  <c r="E546" i="12"/>
  <c r="E545" i="12"/>
  <c r="E544" i="12"/>
  <c r="E543" i="12"/>
  <c r="E542" i="12"/>
  <c r="E541" i="12"/>
  <c r="E540" i="12"/>
  <c r="E539" i="12"/>
  <c r="E538" i="12"/>
  <c r="E537" i="12"/>
  <c r="E536" i="12"/>
  <c r="E535" i="12"/>
  <c r="E534" i="12"/>
  <c r="E533" i="12"/>
  <c r="E532" i="12"/>
  <c r="E531" i="12"/>
  <c r="E530" i="12"/>
  <c r="E529" i="12"/>
  <c r="E528" i="12"/>
  <c r="E527" i="12"/>
  <c r="E526" i="12"/>
  <c r="E525" i="12"/>
  <c r="E524" i="12"/>
  <c r="E523" i="12"/>
  <c r="E522" i="12"/>
  <c r="E521" i="12"/>
  <c r="E520" i="12"/>
  <c r="E519" i="12"/>
  <c r="E518" i="12"/>
  <c r="E517" i="12"/>
  <c r="E516" i="12"/>
  <c r="E515" i="12"/>
  <c r="E514" i="12"/>
  <c r="E513" i="12"/>
  <c r="E512" i="12"/>
  <c r="E511" i="12"/>
  <c r="E510" i="12"/>
  <c r="E509" i="12"/>
  <c r="E508" i="12"/>
  <c r="E507" i="12"/>
  <c r="E506" i="12"/>
  <c r="E505" i="12"/>
  <c r="E504" i="12"/>
  <c r="E503" i="12"/>
  <c r="E502" i="12"/>
  <c r="E501" i="12"/>
  <c r="E500" i="12"/>
  <c r="E499" i="12"/>
  <c r="E498" i="12"/>
  <c r="E497" i="12"/>
  <c r="E496" i="12"/>
  <c r="E495" i="12"/>
  <c r="E494" i="12"/>
  <c r="E493" i="12"/>
  <c r="E492" i="12"/>
  <c r="E491" i="12"/>
  <c r="E490" i="12"/>
  <c r="E489" i="12"/>
  <c r="E488" i="12"/>
  <c r="E487" i="12"/>
  <c r="E486" i="12"/>
  <c r="E485" i="12"/>
  <c r="E484" i="12"/>
  <c r="E483" i="12"/>
  <c r="E482" i="12"/>
  <c r="E481" i="12"/>
  <c r="E480" i="12"/>
  <c r="E479" i="12"/>
  <c r="E478" i="12"/>
  <c r="E477" i="12"/>
  <c r="E476" i="12"/>
  <c r="E475" i="12"/>
  <c r="E474" i="12"/>
  <c r="E473" i="12"/>
  <c r="E472" i="12"/>
  <c r="E471" i="12"/>
  <c r="E470" i="12"/>
  <c r="E469" i="12"/>
  <c r="E468" i="12"/>
  <c r="E467" i="12"/>
  <c r="E466" i="12"/>
  <c r="E465" i="12"/>
  <c r="E464" i="12"/>
  <c r="E463" i="12"/>
  <c r="E462" i="12"/>
  <c r="E461" i="12"/>
  <c r="E460" i="12"/>
  <c r="E459" i="12"/>
  <c r="E458" i="12"/>
  <c r="E457" i="12"/>
  <c r="E456" i="12"/>
  <c r="E455" i="12"/>
  <c r="E454" i="12"/>
  <c r="E453" i="12"/>
  <c r="E452" i="12"/>
  <c r="E451" i="12"/>
  <c r="E450" i="12"/>
  <c r="E449" i="12"/>
  <c r="E448" i="12"/>
  <c r="E447" i="12"/>
  <c r="E446" i="12"/>
  <c r="E445" i="12"/>
  <c r="E444" i="12"/>
  <c r="E443" i="12"/>
  <c r="E442" i="12"/>
  <c r="E441" i="12"/>
  <c r="E440" i="12"/>
  <c r="E439" i="12"/>
  <c r="E438" i="12"/>
  <c r="E437" i="12"/>
  <c r="E436" i="12"/>
  <c r="E435" i="12"/>
  <c r="E434" i="12"/>
  <c r="E433" i="12"/>
  <c r="E432" i="12"/>
  <c r="E431" i="12"/>
  <c r="E430" i="12"/>
  <c r="E429" i="12"/>
  <c r="E428" i="12"/>
  <c r="E427" i="12"/>
  <c r="E426" i="12"/>
  <c r="E425" i="12"/>
  <c r="E424" i="12"/>
  <c r="E423" i="12"/>
  <c r="E422" i="12"/>
  <c r="E421" i="12"/>
  <c r="E420" i="12"/>
  <c r="E419" i="12"/>
  <c r="E418" i="12"/>
  <c r="E417" i="12"/>
  <c r="E416" i="12"/>
  <c r="E415" i="12"/>
  <c r="E414" i="12"/>
  <c r="E413" i="12"/>
  <c r="E412" i="12"/>
  <c r="E411" i="12"/>
  <c r="E410" i="12"/>
  <c r="E409" i="12"/>
  <c r="E408" i="12"/>
  <c r="E407" i="12"/>
  <c r="E406" i="12"/>
  <c r="E405" i="12"/>
  <c r="E404" i="12"/>
  <c r="E403" i="12"/>
  <c r="E402" i="12"/>
  <c r="E401" i="12"/>
  <c r="E400" i="12"/>
  <c r="E399" i="12"/>
  <c r="E398" i="12"/>
  <c r="E397" i="12"/>
  <c r="E396" i="12"/>
  <c r="E395" i="12"/>
  <c r="E394" i="12"/>
  <c r="E393" i="12"/>
  <c r="E392" i="12"/>
  <c r="E391" i="12"/>
  <c r="E390" i="12"/>
  <c r="E389" i="12"/>
  <c r="E388" i="12"/>
  <c r="E387" i="12"/>
  <c r="E386" i="12"/>
  <c r="E385" i="12"/>
  <c r="E384" i="12"/>
  <c r="E383" i="12"/>
  <c r="E382" i="12"/>
  <c r="E381" i="12"/>
  <c r="E380" i="12"/>
  <c r="E379" i="12"/>
  <c r="E378" i="12"/>
  <c r="E377" i="12"/>
  <c r="E376" i="12"/>
  <c r="E375" i="12"/>
  <c r="E374" i="12"/>
  <c r="E373" i="12"/>
  <c r="E372" i="12"/>
  <c r="E371" i="12"/>
  <c r="E370" i="12"/>
  <c r="E369" i="12"/>
  <c r="E368" i="12"/>
  <c r="E367" i="12"/>
  <c r="E366" i="12"/>
  <c r="E365" i="12"/>
  <c r="E364" i="12"/>
  <c r="E363" i="12"/>
  <c r="E362" i="12"/>
  <c r="E361" i="12"/>
  <c r="E360" i="12"/>
  <c r="E359" i="12"/>
  <c r="E358" i="12"/>
  <c r="E357" i="12"/>
  <c r="E356" i="12"/>
  <c r="E355" i="12"/>
  <c r="E354" i="12"/>
  <c r="E353" i="12"/>
  <c r="E352" i="12"/>
  <c r="E351" i="12"/>
  <c r="E350" i="12"/>
  <c r="E349" i="12"/>
  <c r="E348" i="12"/>
  <c r="E347" i="12"/>
  <c r="E346" i="12"/>
  <c r="E345" i="12"/>
  <c r="E344" i="12"/>
  <c r="E343" i="12"/>
  <c r="E342" i="12"/>
  <c r="E341" i="12"/>
  <c r="E340" i="12"/>
  <c r="E339" i="12"/>
  <c r="E338" i="12"/>
  <c r="E337" i="12"/>
  <c r="E336" i="12"/>
  <c r="E335" i="12"/>
  <c r="E334" i="12"/>
  <c r="E333" i="12"/>
  <c r="E332" i="12"/>
  <c r="E331" i="12"/>
  <c r="E330" i="12"/>
  <c r="E329" i="12"/>
  <c r="E328" i="12"/>
  <c r="E327" i="12"/>
  <c r="E326" i="12"/>
  <c r="E325" i="12"/>
  <c r="E324" i="12"/>
  <c r="E323" i="12"/>
  <c r="E322" i="12"/>
  <c r="E321" i="12"/>
  <c r="E320" i="12"/>
  <c r="E319" i="12"/>
  <c r="E318" i="12"/>
  <c r="E317" i="12"/>
  <c r="E316" i="12"/>
  <c r="E315" i="12"/>
  <c r="E314" i="12"/>
  <c r="E313" i="12"/>
  <c r="E312" i="12"/>
  <c r="E311" i="12"/>
  <c r="E310" i="12"/>
  <c r="E309" i="12"/>
  <c r="E308" i="12"/>
  <c r="E307" i="12"/>
  <c r="E306" i="12"/>
  <c r="E305" i="12"/>
  <c r="E304" i="12"/>
  <c r="E303" i="12"/>
  <c r="E302" i="12"/>
  <c r="E301" i="12"/>
  <c r="E300" i="12"/>
  <c r="E299" i="12"/>
  <c r="E298" i="12"/>
  <c r="E297" i="12"/>
  <c r="E296" i="12"/>
  <c r="E295" i="12"/>
  <c r="E294" i="12"/>
  <c r="E293" i="12"/>
  <c r="E292" i="12"/>
  <c r="E291" i="12"/>
  <c r="E290" i="12"/>
  <c r="E289" i="12"/>
  <c r="E288" i="12"/>
  <c r="E287" i="12"/>
  <c r="E286" i="12"/>
  <c r="E285" i="12"/>
  <c r="E284" i="12"/>
  <c r="E283" i="12"/>
  <c r="E282" i="12"/>
  <c r="E281" i="12"/>
  <c r="E280" i="12"/>
  <c r="E279" i="12"/>
  <c r="E278" i="12"/>
  <c r="E277" i="12"/>
  <c r="E276" i="12"/>
  <c r="E275" i="12"/>
  <c r="E274" i="12"/>
  <c r="E273" i="12"/>
  <c r="E272" i="12"/>
  <c r="E271" i="12"/>
  <c r="E270" i="12"/>
  <c r="E269" i="12"/>
  <c r="E268" i="12"/>
  <c r="E267" i="12"/>
  <c r="E266" i="12"/>
  <c r="E265" i="12"/>
  <c r="E264" i="12"/>
  <c r="E263" i="12"/>
  <c r="E262" i="12"/>
  <c r="E261" i="12"/>
  <c r="E260" i="12"/>
  <c r="E259" i="12"/>
  <c r="E258" i="12"/>
  <c r="E257" i="12"/>
  <c r="E256" i="12"/>
  <c r="E255" i="12"/>
  <c r="E254" i="12"/>
  <c r="E253" i="12"/>
  <c r="E252" i="12"/>
  <c r="E251" i="12"/>
  <c r="E250" i="12"/>
  <c r="E249" i="12"/>
  <c r="E248" i="12"/>
  <c r="E247" i="12"/>
  <c r="E246" i="12"/>
  <c r="E245" i="12"/>
  <c r="E244" i="12"/>
  <c r="E243" i="12"/>
  <c r="E242" i="12"/>
  <c r="E241" i="12"/>
  <c r="E240" i="12"/>
  <c r="E239" i="12"/>
  <c r="E238" i="12"/>
  <c r="E237" i="12"/>
  <c r="E236" i="12"/>
  <c r="E235" i="12"/>
  <c r="E234" i="12"/>
  <c r="E233" i="12"/>
  <c r="E232" i="12"/>
  <c r="E231" i="12"/>
  <c r="E230" i="12"/>
  <c r="E229" i="12"/>
  <c r="E228" i="12"/>
  <c r="E227" i="12"/>
  <c r="E226" i="12"/>
  <c r="E225" i="12"/>
  <c r="E224" i="12"/>
  <c r="E223" i="12"/>
  <c r="E222" i="12"/>
  <c r="E221" i="12"/>
  <c r="E220" i="12"/>
  <c r="E219" i="12"/>
  <c r="E218" i="12"/>
  <c r="E217" i="12"/>
  <c r="E216" i="12"/>
  <c r="E215" i="12"/>
  <c r="E214" i="12"/>
  <c r="E213" i="12"/>
  <c r="E212" i="12"/>
  <c r="E211" i="12"/>
  <c r="E210" i="12"/>
  <c r="E209" i="12"/>
  <c r="E208" i="12"/>
  <c r="E207" i="12"/>
  <c r="E206" i="12"/>
  <c r="E205" i="12"/>
  <c r="E204" i="12"/>
  <c r="E203" i="12"/>
  <c r="E202" i="12"/>
  <c r="E201" i="12"/>
  <c r="E200" i="12"/>
  <c r="E199" i="12"/>
  <c r="E198" i="12"/>
  <c r="E197" i="12"/>
  <c r="E196" i="12"/>
  <c r="E195" i="12"/>
  <c r="E194" i="12"/>
  <c r="E193" i="12"/>
  <c r="E192" i="12"/>
  <c r="E191" i="12"/>
  <c r="E190" i="12"/>
  <c r="E189" i="12"/>
  <c r="E188" i="12"/>
  <c r="E187" i="12"/>
  <c r="E186" i="12"/>
  <c r="E185" i="12"/>
  <c r="E184" i="12"/>
  <c r="E183" i="12"/>
  <c r="E182" i="12"/>
  <c r="E181" i="12"/>
  <c r="E180" i="12"/>
  <c r="E179" i="12"/>
  <c r="E178" i="12"/>
  <c r="E177" i="12"/>
  <c r="E176" i="12"/>
  <c r="E175" i="12"/>
  <c r="E174" i="12"/>
  <c r="E173" i="12"/>
  <c r="E172" i="12"/>
  <c r="E171" i="12"/>
  <c r="E170" i="12"/>
  <c r="E169" i="12"/>
  <c r="E168" i="12"/>
  <c r="E167" i="12"/>
  <c r="E166" i="12"/>
  <c r="E165" i="12"/>
  <c r="E164" i="12"/>
  <c r="E163" i="12"/>
  <c r="E162" i="12"/>
  <c r="E161" i="12"/>
  <c r="E160" i="12"/>
  <c r="E159" i="12"/>
  <c r="E158" i="12"/>
  <c r="E157" i="12"/>
  <c r="E156" i="12"/>
  <c r="E155" i="12"/>
  <c r="E154" i="12"/>
  <c r="E153" i="12"/>
  <c r="E152" i="12"/>
  <c r="E151" i="12"/>
  <c r="E150" i="12"/>
  <c r="E149" i="12"/>
  <c r="E148" i="12"/>
  <c r="E147" i="12"/>
  <c r="E146" i="12"/>
  <c r="E145" i="12"/>
  <c r="E144" i="12"/>
  <c r="E143" i="12"/>
  <c r="E142" i="12"/>
  <c r="E141" i="12"/>
  <c r="E140" i="12"/>
  <c r="E139" i="12"/>
  <c r="E138" i="12"/>
  <c r="E137" i="12"/>
  <c r="E136" i="12"/>
  <c r="E135" i="12"/>
  <c r="E134" i="12"/>
  <c r="E133" i="12"/>
  <c r="E132" i="12"/>
  <c r="E131" i="12"/>
  <c r="E130" i="12"/>
  <c r="E129" i="12"/>
  <c r="E128" i="12"/>
  <c r="E127" i="12"/>
  <c r="E126" i="12"/>
  <c r="E125" i="12"/>
  <c r="E124" i="12"/>
  <c r="E123" i="12"/>
  <c r="E122" i="12"/>
  <c r="E121" i="12"/>
  <c r="E120" i="12"/>
  <c r="E119" i="12"/>
  <c r="E118" i="12"/>
  <c r="E117" i="12"/>
  <c r="E116" i="12"/>
  <c r="E115" i="12"/>
  <c r="E114" i="12"/>
  <c r="E113" i="12"/>
  <c r="E112" i="12"/>
  <c r="E111" i="12"/>
  <c r="E110" i="12"/>
  <c r="E109" i="12"/>
  <c r="E108" i="12"/>
  <c r="E107" i="12"/>
  <c r="E106" i="12"/>
  <c r="E105" i="12"/>
  <c r="E104" i="12"/>
  <c r="E103" i="12"/>
  <c r="E102" i="12"/>
  <c r="E101" i="12"/>
  <c r="E100" i="12"/>
  <c r="E99" i="12"/>
  <c r="E98" i="12"/>
  <c r="E97" i="12"/>
  <c r="E96" i="12"/>
  <c r="E95" i="12"/>
  <c r="E94" i="12"/>
  <c r="E93" i="12"/>
  <c r="E92" i="12"/>
  <c r="E91" i="12"/>
  <c r="E90" i="12"/>
  <c r="E89" i="12"/>
  <c r="E88" i="12"/>
  <c r="E87" i="12"/>
  <c r="E86" i="12"/>
  <c r="E85" i="12"/>
  <c r="E84" i="12"/>
  <c r="E83" i="12"/>
  <c r="E82" i="12"/>
  <c r="E81" i="12"/>
  <c r="E80" i="12"/>
  <c r="E79" i="12"/>
  <c r="E78" i="12"/>
  <c r="E77" i="12"/>
  <c r="E76" i="12"/>
  <c r="E75" i="12"/>
  <c r="E74" i="12"/>
  <c r="E73" i="12"/>
  <c r="E72" i="12"/>
  <c r="E71" i="12"/>
  <c r="E70" i="12"/>
  <c r="E69" i="12"/>
  <c r="E68" i="12"/>
  <c r="E67" i="12"/>
  <c r="E66" i="12"/>
  <c r="E65" i="12"/>
  <c r="E64" i="12"/>
  <c r="E63" i="12"/>
  <c r="E62" i="12"/>
  <c r="E61" i="12"/>
  <c r="E60" i="12"/>
  <c r="E59" i="12"/>
  <c r="E58" i="12"/>
  <c r="E57" i="12"/>
  <c r="E56" i="12"/>
  <c r="E55" i="12"/>
  <c r="E54" i="12"/>
  <c r="E53" i="12"/>
  <c r="E52" i="12"/>
  <c r="E51" i="12"/>
  <c r="E50" i="12"/>
  <c r="E49" i="12"/>
  <c r="E48" i="12"/>
  <c r="E47" i="12"/>
  <c r="E46" i="12"/>
  <c r="E45" i="12"/>
  <c r="E44" i="12"/>
  <c r="E43" i="12"/>
  <c r="E42" i="12"/>
  <c r="E41" i="12"/>
  <c r="E40" i="12"/>
  <c r="E39" i="12"/>
  <c r="E38" i="12"/>
  <c r="E37" i="12"/>
  <c r="E36" i="12"/>
  <c r="E35" i="12"/>
  <c r="E34" i="12"/>
  <c r="E33" i="12"/>
  <c r="E32" i="12"/>
  <c r="E31" i="12"/>
  <c r="E30" i="12"/>
  <c r="E29" i="12"/>
  <c r="E28" i="12"/>
  <c r="E27" i="12"/>
  <c r="E26" i="12"/>
  <c r="E25" i="12"/>
  <c r="E24" i="12"/>
  <c r="E23" i="12"/>
  <c r="E22" i="12"/>
  <c r="E21" i="12"/>
  <c r="E20" i="12"/>
  <c r="E19" i="12"/>
  <c r="E18" i="12"/>
  <c r="E17" i="12"/>
  <c r="E16" i="12"/>
  <c r="E15" i="12"/>
  <c r="E14" i="12"/>
  <c r="E13" i="12"/>
  <c r="E12" i="12"/>
  <c r="E11" i="12"/>
  <c r="E10" i="12"/>
  <c r="E9" i="12"/>
  <c r="E8" i="12"/>
  <c r="E7" i="12"/>
  <c r="E6" i="12"/>
  <c r="E5" i="12"/>
  <c r="I3" i="12"/>
  <c r="E3" i="12"/>
  <c r="J3" i="12"/>
  <c r="J9" i="15"/>
  <c r="J17" i="15"/>
  <c r="K22" i="15"/>
  <c r="J13" i="15"/>
  <c r="I1" i="12"/>
  <c r="J1" i="12"/>
  <c r="I2" i="11" a="1"/>
  <c r="I2" i="11"/>
  <c r="F36" i="9" a="1"/>
  <c r="F36" i="9"/>
  <c r="F27" i="9" a="1"/>
  <c r="F27" i="9"/>
  <c r="F13" i="9" a="1"/>
  <c r="F13" i="9"/>
  <c r="F7" i="9" a="1"/>
  <c r="F7" i="9"/>
  <c r="F22" i="7"/>
  <c r="F21" i="7"/>
  <c r="F20" i="7"/>
  <c r="F19" i="7"/>
  <c r="F18" i="7"/>
  <c r="F17" i="7"/>
  <c r="F16" i="7"/>
  <c r="F15" i="7"/>
  <c r="F14" i="7"/>
  <c r="F13" i="7"/>
  <c r="F12" i="7"/>
  <c r="F11" i="7"/>
  <c r="F10" i="7"/>
  <c r="F9" i="7"/>
  <c r="B65" i="6" a="1"/>
  <c r="B65" i="6"/>
  <c r="G62" i="6"/>
  <c r="G61" i="6"/>
  <c r="G60" i="6"/>
  <c r="G59" i="6"/>
  <c r="G58" i="6"/>
  <c r="G57" i="6"/>
  <c r="G56" i="6"/>
  <c r="G55" i="6"/>
  <c r="G54" i="6"/>
  <c r="G53" i="6"/>
  <c r="G52" i="6"/>
  <c r="G51" i="6"/>
  <c r="G50" i="6"/>
  <c r="G49" i="6"/>
  <c r="G48" i="6"/>
  <c r="G47" i="6"/>
  <c r="G46" i="6"/>
  <c r="G45" i="6"/>
  <c r="G44" i="6"/>
  <c r="G43" i="6"/>
  <c r="G42" i="6"/>
  <c r="G41" i="6"/>
  <c r="G40" i="6"/>
  <c r="G39" i="6"/>
  <c r="G38" i="6"/>
  <c r="G37" i="6"/>
  <c r="G36" i="6"/>
  <c r="G35" i="6"/>
  <c r="G34" i="6"/>
  <c r="G33" i="6"/>
  <c r="G32" i="6"/>
  <c r="G31" i="6"/>
  <c r="G30" i="6"/>
  <c r="G29" i="6"/>
  <c r="G28" i="6"/>
  <c r="G27" i="6"/>
  <c r="G26" i="6"/>
  <c r="G25" i="6"/>
  <c r="G24" i="6"/>
  <c r="G23" i="6"/>
  <c r="G22" i="6"/>
  <c r="G21" i="6"/>
  <c r="G20" i="6"/>
  <c r="G19" i="6"/>
  <c r="G18" i="6"/>
  <c r="G17" i="6"/>
  <c r="G16" i="6"/>
  <c r="G15" i="6"/>
  <c r="G14" i="6"/>
  <c r="G13" i="6"/>
  <c r="G12" i="6"/>
  <c r="G11" i="6"/>
  <c r="G10" i="6"/>
  <c r="G9" i="6"/>
  <c r="G8" i="6"/>
  <c r="G7" i="6"/>
  <c r="G6" i="6"/>
  <c r="G5" i="6"/>
  <c r="C7" i="5" a="1"/>
  <c r="C7" i="5"/>
  <c r="C7" i="4"/>
  <c r="D7" i="5"/>
  <c r="D8" i="5"/>
  <c r="D6" i="2"/>
  <c r="D7" i="2"/>
  <c r="D8" i="2"/>
  <c r="D5" i="2"/>
  <c r="C9" i="2"/>
  <c r="E9" i="2"/>
  <c r="F9" i="2"/>
  <c r="D9" i="2"/>
  <c r="G9" i="2"/>
  <c r="A5" i="2"/>
  <c r="A6" i="2"/>
  <c r="A7" i="2"/>
  <c r="A8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David Casuto</author>
  </authors>
  <commentList>
    <comment ref="B4" authorId="0" shapeId="0" xr:uid="{C3B865A3-E54B-4A0D-81BD-622036A77CA7}">
      <text>
        <r>
          <rPr>
            <b/>
            <sz val="9"/>
            <color indexed="81"/>
            <rFont val="Tahoma"/>
            <family val="2"/>
          </rPr>
          <t>David Casuto:</t>
        </r>
        <r>
          <rPr>
            <sz val="9"/>
            <color indexed="81"/>
            <rFont val="Tahoma"/>
            <family val="2"/>
          </rPr>
          <t xml:space="preserve">
Try making into a Named Range to avoid having to do Abs Refs.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tc={DC7237D2-D6C6-437E-AB43-DAA25A1DE9F4}</author>
    <author>David Casuto</author>
  </authors>
  <commentList>
    <comment ref="E2" authorId="0" shapeId="0" xr:uid="{DC7237D2-D6C6-437E-AB43-DAA25A1DE9F4}">
      <text>
        <t>[Threaded comment]
Your version of Excel allows you to read this threaded comment; however, any edits to it will get removed if the file is opened in a newer version of Excel. Learn more: https://go.microsoft.com/fwlink/?linkid=870924
Comment:
    Make me into a Named Range!</t>
      </text>
    </comment>
    <comment ref="G3" authorId="1" shapeId="0" xr:uid="{60A425BA-2027-452D-9AEB-1415D1CBF018}">
      <text>
        <r>
          <rPr>
            <b/>
            <sz val="9"/>
            <color indexed="81"/>
            <rFont val="Tahoma"/>
            <charset val="1"/>
          </rPr>
          <t>David Casuto:</t>
        </r>
        <r>
          <rPr>
            <sz val="9"/>
            <color indexed="81"/>
            <rFont val="Tahoma"/>
            <charset val="1"/>
          </rPr>
          <t xml:space="preserve">
COUNTIF</t>
        </r>
      </text>
    </comment>
    <comment ref="H5" authorId="1" shapeId="0" xr:uid="{E18DAE3A-C1DF-4BFC-AA8F-0545B2A4C57A}">
      <text>
        <r>
          <rPr>
            <b/>
            <sz val="9"/>
            <color indexed="81"/>
            <rFont val="Tahoma"/>
            <charset val="1"/>
          </rPr>
          <t>David Casuto:</t>
        </r>
        <r>
          <rPr>
            <sz val="9"/>
            <color indexed="81"/>
            <rFont val="Tahoma"/>
            <charset val="1"/>
          </rPr>
          <t xml:space="preserve">
SUMIF</t>
        </r>
      </text>
    </comment>
    <comment ref="H6" authorId="1" shapeId="0" xr:uid="{71E84F83-D9C7-4F50-9A1F-605A520C3CE9}">
      <text>
        <r>
          <rPr>
            <b/>
            <sz val="9"/>
            <color indexed="81"/>
            <rFont val="Tahoma"/>
            <charset val="1"/>
          </rPr>
          <t>David Casuto:</t>
        </r>
        <r>
          <rPr>
            <sz val="9"/>
            <color indexed="81"/>
            <rFont val="Tahoma"/>
            <charset val="1"/>
          </rPr>
          <t xml:space="preserve">
SUMIF</t>
        </r>
      </text>
    </comment>
    <comment ref="H7" authorId="1" shapeId="0" xr:uid="{CDC45935-C155-4830-92AD-91EB1354C7A1}">
      <text>
        <r>
          <rPr>
            <b/>
            <sz val="9"/>
            <color indexed="81"/>
            <rFont val="Tahoma"/>
            <charset val="1"/>
          </rPr>
          <t>David Casuto:</t>
        </r>
        <r>
          <rPr>
            <sz val="9"/>
            <color indexed="81"/>
            <rFont val="Tahoma"/>
            <charset val="1"/>
          </rPr>
          <t xml:space="preserve">
AVERAGEIF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David Casuto</author>
  </authors>
  <commentList>
    <comment ref="C4" authorId="0" shapeId="0" xr:uid="{894CA33B-0705-4145-A6F5-9088FE15C76F}">
      <text>
        <r>
          <rPr>
            <b/>
            <sz val="9"/>
            <color indexed="81"/>
            <rFont val="Tahoma"/>
            <family val="2"/>
          </rPr>
          <t>David Casuto:</t>
        </r>
        <r>
          <rPr>
            <sz val="9"/>
            <color indexed="81"/>
            <rFont val="Tahoma"/>
            <family val="2"/>
          </rPr>
          <t xml:space="preserve">
Make me into a Named Range
</t>
        </r>
      </text>
    </comment>
    <comment ref="G4" authorId="0" shapeId="0" xr:uid="{5D74F0F8-A1E4-463F-8762-687B6ED4F1AD}">
      <text>
        <r>
          <rPr>
            <b/>
            <sz val="9"/>
            <color indexed="81"/>
            <rFont val="Tahoma"/>
            <family val="2"/>
          </rPr>
          <t>David Casuto:</t>
        </r>
        <r>
          <rPr>
            <sz val="9"/>
            <color indexed="81"/>
            <rFont val="Tahoma"/>
            <family val="2"/>
          </rPr>
          <t xml:space="preserve">
Make me into a Named Range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David Casuto</author>
  </authors>
  <commentList>
    <comment ref="I2" authorId="0" shapeId="0" xr:uid="{601BD9C1-E277-4B5E-A445-B74C12608E64}">
      <text>
        <r>
          <rPr>
            <b/>
            <sz val="9"/>
            <color indexed="81"/>
            <rFont val="Tahoma"/>
            <family val="2"/>
          </rPr>
          <t>David Casuto:</t>
        </r>
        <r>
          <rPr>
            <sz val="9"/>
            <color indexed="81"/>
            <rFont val="Tahoma"/>
            <family val="2"/>
          </rPr>
          <t xml:space="preserve">
One of the arguments exists to be TRUE
</t>
        </r>
      </text>
    </comment>
    <comment ref="J2" authorId="0" shapeId="0" xr:uid="{DE1074E9-158D-4265-A97A-FBDC3AE9C37C}">
      <text>
        <r>
          <rPr>
            <b/>
            <sz val="9"/>
            <color indexed="81"/>
            <rFont val="Tahoma"/>
            <family val="2"/>
          </rPr>
          <t>David Casuto:</t>
        </r>
        <r>
          <rPr>
            <sz val="9"/>
            <color indexed="81"/>
            <rFont val="Tahoma"/>
            <family val="2"/>
          </rPr>
          <t xml:space="preserve">
All arguments must be valid to be TRUE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David Casuto</author>
  </authors>
  <commentList>
    <comment ref="C4" authorId="0" shapeId="0" xr:uid="{01191D24-D126-42EF-B0A0-2D5BD909453C}">
      <text>
        <r>
          <rPr>
            <b/>
            <sz val="9"/>
            <color indexed="81"/>
            <rFont val="Tahoma"/>
            <family val="2"/>
          </rPr>
          <t>David Casuto:</t>
        </r>
        <r>
          <rPr>
            <sz val="9"/>
            <color indexed="81"/>
            <rFont val="Tahoma"/>
            <family val="2"/>
          </rPr>
          <t xml:space="preserve">
Make me into a Named Range
</t>
        </r>
      </text>
    </comment>
    <comment ref="G4" authorId="0" shapeId="0" xr:uid="{30D3D986-55D2-4A54-9A21-57ABE2A70713}">
      <text>
        <r>
          <rPr>
            <b/>
            <sz val="9"/>
            <color indexed="81"/>
            <rFont val="Tahoma"/>
            <family val="2"/>
          </rPr>
          <t>David Casuto:</t>
        </r>
        <r>
          <rPr>
            <sz val="9"/>
            <color indexed="81"/>
            <rFont val="Tahoma"/>
            <family val="2"/>
          </rPr>
          <t xml:space="preserve">
Make me into a Named Range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<sst xmlns="http://schemas.openxmlformats.org/spreadsheetml/2006/main" count="7334" uniqueCount="2080">
  <si>
    <t>Converting £ to $</t>
  </si>
  <si>
    <t>Exchange rate:</t>
  </si>
  <si>
    <t>On a recent trip to Britain, I encountered the following prices. Please convert the £ to $.</t>
  </si>
  <si>
    <t>Description of Item</t>
  </si>
  <si>
    <t>Cost (in £)</t>
  </si>
  <si>
    <t>Cost (in $US)</t>
  </si>
  <si>
    <t>Cream tea with scones and clotted cream</t>
  </si>
  <si>
    <t>Eurostar 2nd class economy round trip to Paris</t>
  </si>
  <si>
    <t>One night at the Conrad Hilton, London</t>
  </si>
  <si>
    <t>Eurostar first class round trip to Paris</t>
  </si>
  <si>
    <t>Travel Expense Report</t>
  </si>
  <si>
    <t>Date</t>
  </si>
  <si>
    <t>Location</t>
  </si>
  <si>
    <t>Miles</t>
  </si>
  <si>
    <t>Mileage Allowance</t>
  </si>
  <si>
    <t>Meals</t>
  </si>
  <si>
    <t>Hotel</t>
  </si>
  <si>
    <t>Total</t>
  </si>
  <si>
    <t>Monterey</t>
  </si>
  <si>
    <t>Fremont</t>
  </si>
  <si>
    <t>Palo Alto</t>
  </si>
  <si>
    <t>TOTALS:</t>
  </si>
  <si>
    <t>Mileage Rate:</t>
  </si>
  <si>
    <t>Salinas</t>
  </si>
  <si>
    <t>Region</t>
  </si>
  <si>
    <t>Qtr 1</t>
  </si>
  <si>
    <t>Qtr 2</t>
  </si>
  <si>
    <t>Qtr 3</t>
  </si>
  <si>
    <t>Qtr 4</t>
  </si>
  <si>
    <t>Totals</t>
  </si>
  <si>
    <t>Average</t>
  </si>
  <si>
    <t>Count</t>
  </si>
  <si>
    <t>absolute reference</t>
  </si>
  <si>
    <t>$C$13</t>
  </si>
  <si>
    <t>Absolute Reference Point</t>
  </si>
  <si>
    <t>AVG</t>
  </si>
  <si>
    <r>
      <rPr>
        <b/>
        <sz val="10"/>
        <color rgb="FFC00000"/>
        <rFont val="Arial"/>
        <family val="2"/>
      </rPr>
      <t>F4</t>
    </r>
    <r>
      <rPr>
        <sz val="10"/>
        <color rgb="FFC00000"/>
        <rFont val="Arial"/>
        <family val="2"/>
      </rPr>
      <t xml:space="preserve"> on your keyboard to apply</t>
    </r>
  </si>
  <si>
    <t>$C$12</t>
  </si>
  <si>
    <t>+</t>
  </si>
  <si>
    <t>-</t>
  </si>
  <si>
    <t>*</t>
  </si>
  <si>
    <t>/</t>
  </si>
  <si>
    <t>Cmd + T on the Mac</t>
  </si>
  <si>
    <t xml:space="preserve"> =</t>
  </si>
  <si>
    <t>Adds</t>
  </si>
  <si>
    <t>Subtracts</t>
  </si>
  <si>
    <t>Divides</t>
  </si>
  <si>
    <t>Multiplies</t>
  </si>
  <si>
    <t>Starts every formula</t>
  </si>
  <si>
    <t>Cattius Clay</t>
  </si>
  <si>
    <t>Barker Posey</t>
  </si>
  <si>
    <t>SUM</t>
  </si>
  <si>
    <t>CONVERT TO DOLLARS</t>
  </si>
  <si>
    <t>Pony Danza's Pet Supplies</t>
  </si>
  <si>
    <t>Commission report</t>
  </si>
  <si>
    <t>Salesperson</t>
  </si>
  <si>
    <t>Total sales</t>
  </si>
  <si>
    <t>Commission</t>
  </si>
  <si>
    <t>Pony Danza</t>
  </si>
  <si>
    <t>Katy Purry</t>
  </si>
  <si>
    <t>Piggy Bundy</t>
  </si>
  <si>
    <t>Purr Kobain</t>
  </si>
  <si>
    <t>Tomcat Cruz</t>
  </si>
  <si>
    <t>Beary Williams</t>
  </si>
  <si>
    <t>Robert Redfrog</t>
  </si>
  <si>
    <t>Dave Growl</t>
  </si>
  <si>
    <t>Horsey Potter</t>
  </si>
  <si>
    <t>Rabbit DeNiro</t>
  </si>
  <si>
    <t>Wally Lamb</t>
  </si>
  <si>
    <t>Tabby Wynette</t>
  </si>
  <si>
    <t>Meow Tsedong</t>
  </si>
  <si>
    <t>Pear Company - Q1 Expenses</t>
  </si>
  <si>
    <t>Drop down items - UNIQUE Fx</t>
  </si>
  <si>
    <t>Division</t>
  </si>
  <si>
    <t>January</t>
  </si>
  <si>
    <t>February</t>
  </si>
  <si>
    <t>March</t>
  </si>
  <si>
    <t>Total Expenses</t>
  </si>
  <si>
    <t>East</t>
  </si>
  <si>
    <t>Technical Support</t>
  </si>
  <si>
    <t>Telephone</t>
  </si>
  <si>
    <t>Copying</t>
  </si>
  <si>
    <t>Overhead</t>
  </si>
  <si>
    <t>Software</t>
  </si>
  <si>
    <t>Maintenance</t>
  </si>
  <si>
    <t>Total Expense</t>
  </si>
  <si>
    <t>Supplies</t>
  </si>
  <si>
    <t>Telemarketing</t>
  </si>
  <si>
    <t>Contractors</t>
  </si>
  <si>
    <t>Consultants</t>
  </si>
  <si>
    <t>AVG. Expense</t>
  </si>
  <si>
    <t>Rent</t>
  </si>
  <si>
    <t>Miscellaneous</t>
  </si>
  <si>
    <t>Advertising</t>
  </si>
  <si>
    <t>SUMIFS (mult criteria)</t>
  </si>
  <si>
    <t>Clerical Support</t>
  </si>
  <si>
    <t>North</t>
  </si>
  <si>
    <t>South</t>
  </si>
  <si>
    <t>Salaries</t>
  </si>
  <si>
    <t>West</t>
  </si>
  <si>
    <t>Sales goal:</t>
  </si>
  <si>
    <t>Sales per quarter</t>
  </si>
  <si>
    <t>Qtr1</t>
  </si>
  <si>
    <t>Qtr2</t>
  </si>
  <si>
    <t>Qtr3</t>
  </si>
  <si>
    <t>Qtr4</t>
  </si>
  <si>
    <t>Inventory</t>
  </si>
  <si>
    <t>Product</t>
  </si>
  <si>
    <t>Unit price</t>
  </si>
  <si>
    <t>Units sold</t>
  </si>
  <si>
    <t>Angelica Root</t>
  </si>
  <si>
    <t>Anise</t>
  </si>
  <si>
    <t>Anise Seeds</t>
  </si>
  <si>
    <t>Annatto Seed</t>
  </si>
  <si>
    <t>Asafoetida Powder</t>
  </si>
  <si>
    <t>Basil Leaf (Ground)</t>
  </si>
  <si>
    <t>Basil Leaf (Whole)</t>
  </si>
  <si>
    <t>Caraway Seed (Ground)</t>
  </si>
  <si>
    <t>Caraway Seed (Whole)</t>
  </si>
  <si>
    <t>Cardamom Seed (Ground)</t>
  </si>
  <si>
    <t>Cardamom Seed (Whole)</t>
  </si>
  <si>
    <t>Carob Powder (Raw)</t>
  </si>
  <si>
    <t>Cassia</t>
  </si>
  <si>
    <t>Expense</t>
  </si>
  <si>
    <t>COUNTIF by Expense</t>
  </si>
  <si>
    <t>Total Number</t>
  </si>
  <si>
    <t>Create drop downs for each from Unique</t>
  </si>
  <si>
    <t>SUMIF by Expense</t>
  </si>
  <si>
    <t>AVERAGEIF by Expense</t>
  </si>
  <si>
    <t>Filter (The New Power Lookup)</t>
  </si>
  <si>
    <t>Syntax is FILTER(array, include, [if_empty])</t>
  </si>
  <si>
    <t>Revenue</t>
  </si>
  <si>
    <t>North America</t>
  </si>
  <si>
    <t>Utility</t>
  </si>
  <si>
    <t>South America</t>
  </si>
  <si>
    <t>Asia</t>
  </si>
  <si>
    <t>Europe</t>
  </si>
  <si>
    <t>Australia</t>
  </si>
  <si>
    <t>Productivity</t>
  </si>
  <si>
    <t>Revenue greater than:</t>
  </si>
  <si>
    <t>Game</t>
  </si>
  <si>
    <t>Table as Source</t>
  </si>
  <si>
    <t>Sales Manager</t>
  </si>
  <si>
    <t>Sales</t>
  </si>
  <si>
    <t>Jimmy Page</t>
  </si>
  <si>
    <t>ClimateControl</t>
  </si>
  <si>
    <t>Joni Mitchell</t>
  </si>
  <si>
    <t>GoalSetter</t>
  </si>
  <si>
    <t>Chris Cornell</t>
  </si>
  <si>
    <t>FocusBoost</t>
  </si>
  <si>
    <t>Mike Diamond</t>
  </si>
  <si>
    <t>Health</t>
  </si>
  <si>
    <t>Artie Garfunkel</t>
  </si>
  <si>
    <t>FitTrack</t>
  </si>
  <si>
    <t>SmartGrid</t>
  </si>
  <si>
    <t>Walter White</t>
  </si>
  <si>
    <t>WellnessMonitor</t>
  </si>
  <si>
    <t>VitalitySensor</t>
  </si>
  <si>
    <t>Efficienizer</t>
  </si>
  <si>
    <t>HealthPlus</t>
  </si>
  <si>
    <t>TimeTracker</t>
  </si>
  <si>
    <t>EcoLight</t>
  </si>
  <si>
    <t>NutriWatch</t>
  </si>
  <si>
    <t>LifeBalance</t>
  </si>
  <si>
    <t>PlanAhead</t>
  </si>
  <si>
    <t>TaskMaster</t>
  </si>
  <si>
    <t>PowerSaver</t>
  </si>
  <si>
    <t>ResourceManager</t>
  </si>
  <si>
    <t>WaterWorks</t>
  </si>
  <si>
    <t>MAX</t>
  </si>
  <si>
    <t>MIN</t>
  </si>
  <si>
    <t>Employee Number</t>
  </si>
  <si>
    <t>Building</t>
  </si>
  <si>
    <t>Department</t>
  </si>
  <si>
    <t>Hire Date</t>
  </si>
  <si>
    <t>Years</t>
  </si>
  <si>
    <t>Status</t>
  </si>
  <si>
    <t>Benefits</t>
  </si>
  <si>
    <t>Compensation</t>
  </si>
  <si>
    <t>Bonus (OR)</t>
  </si>
  <si>
    <t>Bonus (AND)</t>
  </si>
  <si>
    <t>Job Rating</t>
  </si>
  <si>
    <t>PET_1001</t>
  </si>
  <si>
    <t>Dogs</t>
  </si>
  <si>
    <t>Full Time</t>
  </si>
  <si>
    <t>DMR</t>
  </si>
  <si>
    <t>PET_1002</t>
  </si>
  <si>
    <t>DM</t>
  </si>
  <si>
    <t>PET_1003</t>
  </si>
  <si>
    <t>Contract</t>
  </si>
  <si>
    <t>PET_1004</t>
  </si>
  <si>
    <t>Taft</t>
  </si>
  <si>
    <t>PET_1005</t>
  </si>
  <si>
    <t>Watson</t>
  </si>
  <si>
    <t>M</t>
  </si>
  <si>
    <t>PET_1006</t>
  </si>
  <si>
    <t>Birds</t>
  </si>
  <si>
    <t>Hourly</t>
  </si>
  <si>
    <t>PET_1007</t>
  </si>
  <si>
    <t>PET_1008</t>
  </si>
  <si>
    <t>Main</t>
  </si>
  <si>
    <t>PET_1009</t>
  </si>
  <si>
    <t>Half-time</t>
  </si>
  <si>
    <t>PET_1010</t>
  </si>
  <si>
    <t>PET_1011</t>
  </si>
  <si>
    <t>D</t>
  </si>
  <si>
    <t>PET_1012</t>
  </si>
  <si>
    <t>Half-Time</t>
  </si>
  <si>
    <t>PET_1013</t>
  </si>
  <si>
    <t>PET_1014</t>
  </si>
  <si>
    <t>PET_1015</t>
  </si>
  <si>
    <t>PET_1016</t>
  </si>
  <si>
    <t>PET_1017</t>
  </si>
  <si>
    <t>PET_1018</t>
  </si>
  <si>
    <t>PET_1019</t>
  </si>
  <si>
    <t>R</t>
  </si>
  <si>
    <t>PET_1020</t>
  </si>
  <si>
    <t>PET_1021</t>
  </si>
  <si>
    <t>PET_1022</t>
  </si>
  <si>
    <t>PET_1023</t>
  </si>
  <si>
    <t>Livestock</t>
  </si>
  <si>
    <t>PET_1024</t>
  </si>
  <si>
    <t>PET_1025</t>
  </si>
  <si>
    <t>PET_1026</t>
  </si>
  <si>
    <t>PET_1027</t>
  </si>
  <si>
    <t>PET_1028</t>
  </si>
  <si>
    <t>PET_1029</t>
  </si>
  <si>
    <t>PET_1030</t>
  </si>
  <si>
    <t>PET_1031</t>
  </si>
  <si>
    <t>PET_1032</t>
  </si>
  <si>
    <t>PET_1033</t>
  </si>
  <si>
    <t>PET_1034</t>
  </si>
  <si>
    <t>PET_1035</t>
  </si>
  <si>
    <t>PET_1036</t>
  </si>
  <si>
    <t>PET_1037</t>
  </si>
  <si>
    <t>Grooming</t>
  </si>
  <si>
    <t>PET_1038</t>
  </si>
  <si>
    <t>PET_1039</t>
  </si>
  <si>
    <t>PET_1040</t>
  </si>
  <si>
    <t>PET_1041</t>
  </si>
  <si>
    <t>PET_1042</t>
  </si>
  <si>
    <t>PET_1043</t>
  </si>
  <si>
    <t>PET_1044</t>
  </si>
  <si>
    <t>PET_1045</t>
  </si>
  <si>
    <t>PET_1046</t>
  </si>
  <si>
    <t>PET_1047</t>
  </si>
  <si>
    <t>PET_1048</t>
  </si>
  <si>
    <t>PET_1049</t>
  </si>
  <si>
    <t>PET_1050</t>
  </si>
  <si>
    <t>PET_1051</t>
  </si>
  <si>
    <t>PET_1052</t>
  </si>
  <si>
    <t>PET_1053</t>
  </si>
  <si>
    <t>PET_1054</t>
  </si>
  <si>
    <t>PET_1055</t>
  </si>
  <si>
    <t>PET_1056</t>
  </si>
  <si>
    <t>PET_1057</t>
  </si>
  <si>
    <t>PET_1058</t>
  </si>
  <si>
    <t>PET_1059</t>
  </si>
  <si>
    <t>PET_1060</t>
  </si>
  <si>
    <t>PET_1061</t>
  </si>
  <si>
    <t>PET_1062</t>
  </si>
  <si>
    <t>PET_1063</t>
  </si>
  <si>
    <t>PET_1064</t>
  </si>
  <si>
    <t>PET_1065</t>
  </si>
  <si>
    <t>PET_1066</t>
  </si>
  <si>
    <t>PET_1067</t>
  </si>
  <si>
    <t>PET_1068</t>
  </si>
  <si>
    <t>PET_1069</t>
  </si>
  <si>
    <t>PET_1070</t>
  </si>
  <si>
    <t>PET_1071</t>
  </si>
  <si>
    <t>PET_1072</t>
  </si>
  <si>
    <t>PET_1073</t>
  </si>
  <si>
    <t>PET_1074</t>
  </si>
  <si>
    <t>PET_1075</t>
  </si>
  <si>
    <t>PET_1076</t>
  </si>
  <si>
    <t>PET_1077</t>
  </si>
  <si>
    <t>PET_1078</t>
  </si>
  <si>
    <t>PET_1079</t>
  </si>
  <si>
    <t>PET_1080</t>
  </si>
  <si>
    <t>PET_1081</t>
  </si>
  <si>
    <t>PET_1082</t>
  </si>
  <si>
    <t>PET_1083</t>
  </si>
  <si>
    <t>PET_1084</t>
  </si>
  <si>
    <t>PET_1085</t>
  </si>
  <si>
    <t>PET_1086</t>
  </si>
  <si>
    <t>PET_1087</t>
  </si>
  <si>
    <t>PET_1088</t>
  </si>
  <si>
    <t>PET_1089</t>
  </si>
  <si>
    <t>PET_1090</t>
  </si>
  <si>
    <t>PET_1091</t>
  </si>
  <si>
    <t>PET_1092</t>
  </si>
  <si>
    <t>PET_1093</t>
  </si>
  <si>
    <t>PET_1094</t>
  </si>
  <si>
    <t>PET_1095</t>
  </si>
  <si>
    <t>PET_1096</t>
  </si>
  <si>
    <t>Green Building</t>
  </si>
  <si>
    <t>PET_1097</t>
  </si>
  <si>
    <t>PET_1098</t>
  </si>
  <si>
    <t>PET_1099</t>
  </si>
  <si>
    <t>PET_1100</t>
  </si>
  <si>
    <t>PET_1101</t>
  </si>
  <si>
    <t>PET_1102</t>
  </si>
  <si>
    <t>PET_1103</t>
  </si>
  <si>
    <t>PET_1104</t>
  </si>
  <si>
    <t>Environmental Health/Safety</t>
  </si>
  <si>
    <t>PET_1105</t>
  </si>
  <si>
    <t>PET_1106</t>
  </si>
  <si>
    <t>PET_1107</t>
  </si>
  <si>
    <t>PET_1108</t>
  </si>
  <si>
    <t>PET_1109</t>
  </si>
  <si>
    <t>PET_1110</t>
  </si>
  <si>
    <t>PET_1111</t>
  </si>
  <si>
    <t>PET_1112</t>
  </si>
  <si>
    <t>PET_1113</t>
  </si>
  <si>
    <t>Creative</t>
  </si>
  <si>
    <t>PET_1114</t>
  </si>
  <si>
    <t>PET_1115</t>
  </si>
  <si>
    <t>PET_1116</t>
  </si>
  <si>
    <t>PET_1117</t>
  </si>
  <si>
    <t>PET_1118</t>
  </si>
  <si>
    <t>PET_1119</t>
  </si>
  <si>
    <t>PET_1120</t>
  </si>
  <si>
    <t>PET_1121</t>
  </si>
  <si>
    <t>PET_1122</t>
  </si>
  <si>
    <t>PET_1123</t>
  </si>
  <si>
    <t>PET_1124</t>
  </si>
  <si>
    <t>PET_1125</t>
  </si>
  <si>
    <t>PET_1126</t>
  </si>
  <si>
    <t>PET_1127</t>
  </si>
  <si>
    <t>PET_1128</t>
  </si>
  <si>
    <t>PET_1129</t>
  </si>
  <si>
    <t>PET_1130</t>
  </si>
  <si>
    <t>PET_1131</t>
  </si>
  <si>
    <t>PET_1132</t>
  </si>
  <si>
    <t>Human Resources</t>
  </si>
  <si>
    <t>PET_1133</t>
  </si>
  <si>
    <t>PET_1134</t>
  </si>
  <si>
    <t>PET_1135</t>
  </si>
  <si>
    <t>PET_1136</t>
  </si>
  <si>
    <t>PET_1137</t>
  </si>
  <si>
    <t>Product Development</t>
  </si>
  <si>
    <t>PET_1138</t>
  </si>
  <si>
    <t>PET_1139</t>
  </si>
  <si>
    <t>PET_1140</t>
  </si>
  <si>
    <t>PET_1141</t>
  </si>
  <si>
    <t>PET_1142</t>
  </si>
  <si>
    <t>PET_1143</t>
  </si>
  <si>
    <t>PET_1144</t>
  </si>
  <si>
    <t>PET_1145</t>
  </si>
  <si>
    <t>PET_1146</t>
  </si>
  <si>
    <t>PET_1147</t>
  </si>
  <si>
    <t>PET_1148</t>
  </si>
  <si>
    <t>PET_1149</t>
  </si>
  <si>
    <t>PET_1150</t>
  </si>
  <si>
    <t>PET_1151</t>
  </si>
  <si>
    <t>PET_1152</t>
  </si>
  <si>
    <t>PET_1153</t>
  </si>
  <si>
    <t>PET_1154</t>
  </si>
  <si>
    <t>PET_1155</t>
  </si>
  <si>
    <t>PET_1156</t>
  </si>
  <si>
    <t>PET_1157</t>
  </si>
  <si>
    <t>PET_1158</t>
  </si>
  <si>
    <t>PET_1159</t>
  </si>
  <si>
    <t>PET_1160</t>
  </si>
  <si>
    <t>PET_1161</t>
  </si>
  <si>
    <t>PET_1162</t>
  </si>
  <si>
    <t>PET_1163</t>
  </si>
  <si>
    <t>PET_1164</t>
  </si>
  <si>
    <t>PET_1165</t>
  </si>
  <si>
    <t>PET_1166</t>
  </si>
  <si>
    <t>PET_1167</t>
  </si>
  <si>
    <t>PET_1168</t>
  </si>
  <si>
    <t>PET_1169</t>
  </si>
  <si>
    <t>PET_1170</t>
  </si>
  <si>
    <t>PET_1171</t>
  </si>
  <si>
    <t>PET_1172</t>
  </si>
  <si>
    <t>PET_1173</t>
  </si>
  <si>
    <t>PET_1174</t>
  </si>
  <si>
    <t>PET_1175</t>
  </si>
  <si>
    <t>Major Mfg Projects</t>
  </si>
  <si>
    <t>PET_1176</t>
  </si>
  <si>
    <t>PET_1177</t>
  </si>
  <si>
    <t>PET_1178</t>
  </si>
  <si>
    <t>PET_1179</t>
  </si>
  <si>
    <t>PET_1180</t>
  </si>
  <si>
    <t>PET_1181</t>
  </si>
  <si>
    <t>PET_1182</t>
  </si>
  <si>
    <t>PET_1183</t>
  </si>
  <si>
    <t>Manufacturing</t>
  </si>
  <si>
    <t>DR</t>
  </si>
  <si>
    <t>PET_1184</t>
  </si>
  <si>
    <t>PET_1185</t>
  </si>
  <si>
    <t>PET_1186</t>
  </si>
  <si>
    <t>PET_1187</t>
  </si>
  <si>
    <t>PET_1188</t>
  </si>
  <si>
    <t>PET_1189</t>
  </si>
  <si>
    <t>PET_1190</t>
  </si>
  <si>
    <t>PET_1191</t>
  </si>
  <si>
    <t>PET_1192</t>
  </si>
  <si>
    <t>PET_1193</t>
  </si>
  <si>
    <t>PET_1194</t>
  </si>
  <si>
    <t>PET_1195</t>
  </si>
  <si>
    <t>PET_1196</t>
  </si>
  <si>
    <t>PET_1197</t>
  </si>
  <si>
    <t>PET_1198</t>
  </si>
  <si>
    <t>PET_1199</t>
  </si>
  <si>
    <t>PET_1200</t>
  </si>
  <si>
    <t>PET_1201</t>
  </si>
  <si>
    <t>PET_1202</t>
  </si>
  <si>
    <t>PET_1203</t>
  </si>
  <si>
    <t>PET_1204</t>
  </si>
  <si>
    <t>PET_1205</t>
  </si>
  <si>
    <t>PET_1206</t>
  </si>
  <si>
    <t>PET_1207</t>
  </si>
  <si>
    <t>PET_1208</t>
  </si>
  <si>
    <t>PET_1209</t>
  </si>
  <si>
    <t>PET_1210</t>
  </si>
  <si>
    <t>PET_1211</t>
  </si>
  <si>
    <t>PET_1212</t>
  </si>
  <si>
    <t>PET_1213</t>
  </si>
  <si>
    <t>PET_1214</t>
  </si>
  <si>
    <t>PET_1215</t>
  </si>
  <si>
    <t>PET_1216</t>
  </si>
  <si>
    <t>PET_1217</t>
  </si>
  <si>
    <t>PET_1218</t>
  </si>
  <si>
    <t>PET_1219</t>
  </si>
  <si>
    <t>PET_1220</t>
  </si>
  <si>
    <t>PET_1221</t>
  </si>
  <si>
    <t>PET_1222</t>
  </si>
  <si>
    <t>PET_1223</t>
  </si>
  <si>
    <t>PET_1224</t>
  </si>
  <si>
    <t>PET_1225</t>
  </si>
  <si>
    <t>PET_1226</t>
  </si>
  <si>
    <t>PET_1227</t>
  </si>
  <si>
    <t>PET_1228</t>
  </si>
  <si>
    <t>PET_1229</t>
  </si>
  <si>
    <t>PET_1230</t>
  </si>
  <si>
    <t>PET_1231</t>
  </si>
  <si>
    <t>PET_1232</t>
  </si>
  <si>
    <t>PET_1233</t>
  </si>
  <si>
    <t>PET_1234</t>
  </si>
  <si>
    <t>PET_1235</t>
  </si>
  <si>
    <t>PET_1236</t>
  </si>
  <si>
    <t>PET_1237</t>
  </si>
  <si>
    <t>PET_1238</t>
  </si>
  <si>
    <t>PET_1239</t>
  </si>
  <si>
    <t>PET_1240</t>
  </si>
  <si>
    <t>PET_1241</t>
  </si>
  <si>
    <t>PET_1242</t>
  </si>
  <si>
    <t>PET_1243</t>
  </si>
  <si>
    <t>PET_1244</t>
  </si>
  <si>
    <t>PET_1245</t>
  </si>
  <si>
    <t>PET_1246</t>
  </si>
  <si>
    <t>PET_1247</t>
  </si>
  <si>
    <t>PET_1248</t>
  </si>
  <si>
    <t>PET_1249</t>
  </si>
  <si>
    <t>PET_1250</t>
  </si>
  <si>
    <t>PET_1251</t>
  </si>
  <si>
    <t>PET_1252</t>
  </si>
  <si>
    <t>PET_1253</t>
  </si>
  <si>
    <t>PET_1254</t>
  </si>
  <si>
    <t>PET_1255</t>
  </si>
  <si>
    <t>PET_1256</t>
  </si>
  <si>
    <t>PET_1257</t>
  </si>
  <si>
    <t>PET_1258</t>
  </si>
  <si>
    <t>PET_1259</t>
  </si>
  <si>
    <t>PET_1260</t>
  </si>
  <si>
    <t>PET_1261</t>
  </si>
  <si>
    <t>PET_1262</t>
  </si>
  <si>
    <t>PET_1263</t>
  </si>
  <si>
    <t>PET_1264</t>
  </si>
  <si>
    <t>PET_1265</t>
  </si>
  <si>
    <t>PET_1266</t>
  </si>
  <si>
    <t>PET_1267</t>
  </si>
  <si>
    <t>PET_1268</t>
  </si>
  <si>
    <t>PET_1269</t>
  </si>
  <si>
    <t>PET_1270</t>
  </si>
  <si>
    <t>PET_1271</t>
  </si>
  <si>
    <t>PET_1272</t>
  </si>
  <si>
    <t>PET_1273</t>
  </si>
  <si>
    <t>PET_1274</t>
  </si>
  <si>
    <t>PET_1275</t>
  </si>
  <si>
    <t>PET_1276</t>
  </si>
  <si>
    <t>PET_1277</t>
  </si>
  <si>
    <t>PET_1278</t>
  </si>
  <si>
    <t>PET_1279</t>
  </si>
  <si>
    <t>PET_1280</t>
  </si>
  <si>
    <t>PET_1281</t>
  </si>
  <si>
    <t>PET_1282</t>
  </si>
  <si>
    <t>PET_1283</t>
  </si>
  <si>
    <t>PET_1284</t>
  </si>
  <si>
    <t>PET_1285</t>
  </si>
  <si>
    <t>PET_1286</t>
  </si>
  <si>
    <t>PET_1287</t>
  </si>
  <si>
    <t>PET_1288</t>
  </si>
  <si>
    <t>PET_1289</t>
  </si>
  <si>
    <t>PET_1290</t>
  </si>
  <si>
    <t>PET_1291</t>
  </si>
  <si>
    <t>PET_1292</t>
  </si>
  <si>
    <t>PET_1293</t>
  </si>
  <si>
    <t>PET_1294</t>
  </si>
  <si>
    <t>PET_1295</t>
  </si>
  <si>
    <t>PET_1296</t>
  </si>
  <si>
    <t>PET_1297</t>
  </si>
  <si>
    <t>PET_1298</t>
  </si>
  <si>
    <t>PET_1299</t>
  </si>
  <si>
    <t>PET_1300</t>
  </si>
  <si>
    <t>PET_1301</t>
  </si>
  <si>
    <t>PET_1302</t>
  </si>
  <si>
    <t>PET_1303</t>
  </si>
  <si>
    <t>PET_1304</t>
  </si>
  <si>
    <t>PET_1305</t>
  </si>
  <si>
    <t>PET_1306</t>
  </si>
  <si>
    <t>PET_1307</t>
  </si>
  <si>
    <t>PET_1308</t>
  </si>
  <si>
    <t>PET_1309</t>
  </si>
  <si>
    <t>PET_1310</t>
  </si>
  <si>
    <t>PET_1311</t>
  </si>
  <si>
    <t>PET_1312</t>
  </si>
  <si>
    <t>PET_1313</t>
  </si>
  <si>
    <t>PET_1314</t>
  </si>
  <si>
    <t>PET_1315</t>
  </si>
  <si>
    <t>PET_1316</t>
  </si>
  <si>
    <t>PET_1317</t>
  </si>
  <si>
    <t>PET_1318</t>
  </si>
  <si>
    <t>PET_1319</t>
  </si>
  <si>
    <t>PET_1320</t>
  </si>
  <si>
    <t>PET_1321</t>
  </si>
  <si>
    <t>PET_1322</t>
  </si>
  <si>
    <t>PET_1323</t>
  </si>
  <si>
    <t>PET_1324</t>
  </si>
  <si>
    <t>PET_1325</t>
  </si>
  <si>
    <t>PET_1326</t>
  </si>
  <si>
    <t>PET_1327</t>
  </si>
  <si>
    <t>PET_1328</t>
  </si>
  <si>
    <t>PET_1329</t>
  </si>
  <si>
    <t>PET_1330</t>
  </si>
  <si>
    <t>PET_1331</t>
  </si>
  <si>
    <t>PET_1332</t>
  </si>
  <si>
    <t>PET_1333</t>
  </si>
  <si>
    <t>PET_1334</t>
  </si>
  <si>
    <t>Manufacturing Admin</t>
  </si>
  <si>
    <t>PET_1335</t>
  </si>
  <si>
    <t>PET_1336</t>
  </si>
  <si>
    <t>PET_1337</t>
  </si>
  <si>
    <t>PET_1338</t>
  </si>
  <si>
    <t>PET_1339</t>
  </si>
  <si>
    <t>PET_1340</t>
  </si>
  <si>
    <t>PET_1341</t>
  </si>
  <si>
    <t>Marketing</t>
  </si>
  <si>
    <t>PET_1342</t>
  </si>
  <si>
    <t>PET_1343</t>
  </si>
  <si>
    <t>PET_1344</t>
  </si>
  <si>
    <t>PET_1345</t>
  </si>
  <si>
    <t>PET_1346</t>
  </si>
  <si>
    <t>PET_1347</t>
  </si>
  <si>
    <t>PET_1348</t>
  </si>
  <si>
    <t>PET_1349</t>
  </si>
  <si>
    <t>PET_1350</t>
  </si>
  <si>
    <t>PET_1351</t>
  </si>
  <si>
    <t>PET_1352</t>
  </si>
  <si>
    <t>PET_1353</t>
  </si>
  <si>
    <t>PET_1354</t>
  </si>
  <si>
    <t>PET_1355</t>
  </si>
  <si>
    <t>PET_1356</t>
  </si>
  <si>
    <t>PET_1357</t>
  </si>
  <si>
    <t>PET_1358</t>
  </si>
  <si>
    <t>PET_1359</t>
  </si>
  <si>
    <t>PET_1360</t>
  </si>
  <si>
    <t>PET_1361</t>
  </si>
  <si>
    <t>PET_1362</t>
  </si>
  <si>
    <t>PET_1363</t>
  </si>
  <si>
    <t>PET_1364</t>
  </si>
  <si>
    <t>PET_1365</t>
  </si>
  <si>
    <t>PET_1366</t>
  </si>
  <si>
    <t>PET_1367</t>
  </si>
  <si>
    <t>PET_1368</t>
  </si>
  <si>
    <t>PET_1369</t>
  </si>
  <si>
    <t>PET_1370</t>
  </si>
  <si>
    <t>PET_1371</t>
  </si>
  <si>
    <t>PET_1372</t>
  </si>
  <si>
    <t>PET_1373</t>
  </si>
  <si>
    <t>PET_1374</t>
  </si>
  <si>
    <t>PET_1375</t>
  </si>
  <si>
    <t>PET_1376</t>
  </si>
  <si>
    <t>PET_1377</t>
  </si>
  <si>
    <t>PET_1378</t>
  </si>
  <si>
    <t>PET_1379</t>
  </si>
  <si>
    <t>PET_1380</t>
  </si>
  <si>
    <t>PET_1381</t>
  </si>
  <si>
    <t>PET_1382</t>
  </si>
  <si>
    <t>PET_1383</t>
  </si>
  <si>
    <t>PET_1384</t>
  </si>
  <si>
    <t>PET_1385</t>
  </si>
  <si>
    <t>PET_1386</t>
  </si>
  <si>
    <t>PET_1387</t>
  </si>
  <si>
    <t>PET_1388</t>
  </si>
  <si>
    <t>PET_1389</t>
  </si>
  <si>
    <t>PET_1390</t>
  </si>
  <si>
    <t>PET_1391</t>
  </si>
  <si>
    <t>PET_1392</t>
  </si>
  <si>
    <t>PET_1393</t>
  </si>
  <si>
    <t>PET_1394</t>
  </si>
  <si>
    <t>PET_1395</t>
  </si>
  <si>
    <t>PET_1396</t>
  </si>
  <si>
    <t>PET_1397</t>
  </si>
  <si>
    <t>PET_1398</t>
  </si>
  <si>
    <t>PET_1399</t>
  </si>
  <si>
    <t>PET_1400</t>
  </si>
  <si>
    <t>PET_1401</t>
  </si>
  <si>
    <t>PET_1402</t>
  </si>
  <si>
    <t>PET_1403</t>
  </si>
  <si>
    <t>PET_1404</t>
  </si>
  <si>
    <t>PET_1405</t>
  </si>
  <si>
    <t>PET_1406</t>
  </si>
  <si>
    <t>PET_1407</t>
  </si>
  <si>
    <t>PET_1408</t>
  </si>
  <si>
    <t>PET_1409</t>
  </si>
  <si>
    <t>PET_1410</t>
  </si>
  <si>
    <t>PET_1411</t>
  </si>
  <si>
    <t>PET_1412</t>
  </si>
  <si>
    <t>PET_1413</t>
  </si>
  <si>
    <t>PET_1414</t>
  </si>
  <si>
    <t>PET_1415</t>
  </si>
  <si>
    <t>PET_1416</t>
  </si>
  <si>
    <t>PET_1417</t>
  </si>
  <si>
    <t>IT</t>
  </si>
  <si>
    <t>PET_1418</t>
  </si>
  <si>
    <t>PET_1419</t>
  </si>
  <si>
    <t>PET_1420</t>
  </si>
  <si>
    <t>PET_1421</t>
  </si>
  <si>
    <t>PET_1422</t>
  </si>
  <si>
    <t>PET_1423</t>
  </si>
  <si>
    <t>PET_1424</t>
  </si>
  <si>
    <t>PET_1425</t>
  </si>
  <si>
    <t>PET_1426</t>
  </si>
  <si>
    <t>PET_1427</t>
  </si>
  <si>
    <t>PET_1428</t>
  </si>
  <si>
    <t>PET_1429</t>
  </si>
  <si>
    <t>PET_1430</t>
  </si>
  <si>
    <t>PET_1431</t>
  </si>
  <si>
    <t>PET_1432</t>
  </si>
  <si>
    <t>PET_1433</t>
  </si>
  <si>
    <t>PET_1434</t>
  </si>
  <si>
    <t>PET_1435</t>
  </si>
  <si>
    <t>PET_1436</t>
  </si>
  <si>
    <t>PET_1437</t>
  </si>
  <si>
    <t>PET_1438</t>
  </si>
  <si>
    <t>PET_1439</t>
  </si>
  <si>
    <t>PET_1440</t>
  </si>
  <si>
    <t>PET_1441</t>
  </si>
  <si>
    <t>PET_1442</t>
  </si>
  <si>
    <t>PET_1443</t>
  </si>
  <si>
    <t>PET_1444</t>
  </si>
  <si>
    <t>PET_1445</t>
  </si>
  <si>
    <t>PET_1446</t>
  </si>
  <si>
    <t>PET_1447</t>
  </si>
  <si>
    <t>PET_1448</t>
  </si>
  <si>
    <t>PET_1449</t>
  </si>
  <si>
    <t>PET_1450</t>
  </si>
  <si>
    <t>PET_1451</t>
  </si>
  <si>
    <t>PET_1452</t>
  </si>
  <si>
    <t>PET_1453</t>
  </si>
  <si>
    <t>PET_1454</t>
  </si>
  <si>
    <t>PET_1455</t>
  </si>
  <si>
    <t>PET_1456</t>
  </si>
  <si>
    <t>PET_1457</t>
  </si>
  <si>
    <t>PET_1458</t>
  </si>
  <si>
    <t>PET_1459</t>
  </si>
  <si>
    <t>PET_1460</t>
  </si>
  <si>
    <t>PET_1461</t>
  </si>
  <si>
    <t>Professional Birds Group</t>
  </si>
  <si>
    <t>PET_1462</t>
  </si>
  <si>
    <t>PET_1463</t>
  </si>
  <si>
    <t>PET_1464</t>
  </si>
  <si>
    <t>PET_1465</t>
  </si>
  <si>
    <t>PET_1466</t>
  </si>
  <si>
    <t>PET_1467</t>
  </si>
  <si>
    <t>PET_1468</t>
  </si>
  <si>
    <t>PET_1469</t>
  </si>
  <si>
    <t>PET_1470</t>
  </si>
  <si>
    <t>PET_1471</t>
  </si>
  <si>
    <t>PET_1472</t>
  </si>
  <si>
    <t>PET_1473</t>
  </si>
  <si>
    <t>PET_1474</t>
  </si>
  <si>
    <t>PET_1475</t>
  </si>
  <si>
    <t>PET_1476</t>
  </si>
  <si>
    <t>PET_1477</t>
  </si>
  <si>
    <t>Account Management</t>
  </si>
  <si>
    <t>PET_1478</t>
  </si>
  <si>
    <t>PET_1479</t>
  </si>
  <si>
    <t>PET_1480</t>
  </si>
  <si>
    <t>PET_1481</t>
  </si>
  <si>
    <t>PET_1482</t>
  </si>
  <si>
    <t>PET_1483</t>
  </si>
  <si>
    <t>PET_1484</t>
  </si>
  <si>
    <t>PET_1485</t>
  </si>
  <si>
    <t>PET_1486</t>
  </si>
  <si>
    <t>PET_1487</t>
  </si>
  <si>
    <t>PET_1488</t>
  </si>
  <si>
    <t>PET_1489</t>
  </si>
  <si>
    <t>PET_1490</t>
  </si>
  <si>
    <t>PET_1491</t>
  </si>
  <si>
    <t>PET_1492</t>
  </si>
  <si>
    <t>PET_1493</t>
  </si>
  <si>
    <t>PET_1494</t>
  </si>
  <si>
    <t>PET_1495</t>
  </si>
  <si>
    <t>PET_1496</t>
  </si>
  <si>
    <t>PET_1497</t>
  </si>
  <si>
    <t>PET_1498</t>
  </si>
  <si>
    <t>PET_1499</t>
  </si>
  <si>
    <t>PET_1500</t>
  </si>
  <si>
    <t>PET_1501</t>
  </si>
  <si>
    <t>PET_1502</t>
  </si>
  <si>
    <t>PET_1503</t>
  </si>
  <si>
    <t>PET_1504</t>
  </si>
  <si>
    <t>PET_1505</t>
  </si>
  <si>
    <t>PET_1506</t>
  </si>
  <si>
    <t>PET_1507</t>
  </si>
  <si>
    <t>PET_1508</t>
  </si>
  <si>
    <t>PET_1509</t>
  </si>
  <si>
    <t>PET_1510</t>
  </si>
  <si>
    <t>PET_1511</t>
  </si>
  <si>
    <t>PET_1512</t>
  </si>
  <si>
    <t>PET_1513</t>
  </si>
  <si>
    <t>PET_1514</t>
  </si>
  <si>
    <t>PET_1515</t>
  </si>
  <si>
    <t>PET_1516</t>
  </si>
  <si>
    <t>PET_1517</t>
  </si>
  <si>
    <t>PET_1518</t>
  </si>
  <si>
    <t>PET_1519</t>
  </si>
  <si>
    <t>PET_1520</t>
  </si>
  <si>
    <t>PET_1521</t>
  </si>
  <si>
    <t>PET_1522</t>
  </si>
  <si>
    <t>PET_1523</t>
  </si>
  <si>
    <t>PET_1524</t>
  </si>
  <si>
    <t>PET_1525</t>
  </si>
  <si>
    <t>PET_1526</t>
  </si>
  <si>
    <t>PET_1527</t>
  </si>
  <si>
    <t>PET_1528</t>
  </si>
  <si>
    <t>PET_1529</t>
  </si>
  <si>
    <t>PET_1530</t>
  </si>
  <si>
    <t>PET_1531</t>
  </si>
  <si>
    <t>PET_1532</t>
  </si>
  <si>
    <t>PET_1533</t>
  </si>
  <si>
    <t>PET_1534</t>
  </si>
  <si>
    <t>PET_1535</t>
  </si>
  <si>
    <t>PET_1536</t>
  </si>
  <si>
    <t>PET_1537</t>
  </si>
  <si>
    <t>PET_1538</t>
  </si>
  <si>
    <t>PET_1539</t>
  </si>
  <si>
    <t>PET_1540</t>
  </si>
  <si>
    <t>PET_1541</t>
  </si>
  <si>
    <t>PET_1542</t>
  </si>
  <si>
    <t>PET_1543</t>
  </si>
  <si>
    <t>PET_1544</t>
  </si>
  <si>
    <t>PET_1545</t>
  </si>
  <si>
    <t>PET_1546</t>
  </si>
  <si>
    <t>PET_1547</t>
  </si>
  <si>
    <t>PET_1548</t>
  </si>
  <si>
    <t>PET_1549</t>
  </si>
  <si>
    <t>PET_1550</t>
  </si>
  <si>
    <t>PET_1551</t>
  </si>
  <si>
    <t>PET_1552</t>
  </si>
  <si>
    <t>PET_1553</t>
  </si>
  <si>
    <t>PET_1554</t>
  </si>
  <si>
    <t>PET_1555</t>
  </si>
  <si>
    <t>PET_1556</t>
  </si>
  <si>
    <t>PET_1557</t>
  </si>
  <si>
    <t>PET_1558</t>
  </si>
  <si>
    <t>PET_1559</t>
  </si>
  <si>
    <t>PET_1560</t>
  </si>
  <si>
    <t>PET_1561</t>
  </si>
  <si>
    <t>PET_1562</t>
  </si>
  <si>
    <t>PET_1563</t>
  </si>
  <si>
    <t>PET_1564</t>
  </si>
  <si>
    <t>PET_1565</t>
  </si>
  <si>
    <t>Quality Assurance</t>
  </si>
  <si>
    <t>PET_1566</t>
  </si>
  <si>
    <t>PET_1567</t>
  </si>
  <si>
    <t>PET_1568</t>
  </si>
  <si>
    <t>PET_1569</t>
  </si>
  <si>
    <t>PET_1570</t>
  </si>
  <si>
    <t>PET_1571</t>
  </si>
  <si>
    <t>PET_1572</t>
  </si>
  <si>
    <t>PET_1573</t>
  </si>
  <si>
    <t>PET_1574</t>
  </si>
  <si>
    <t>PET_1575</t>
  </si>
  <si>
    <t>PET_1576</t>
  </si>
  <si>
    <t>PET_1577</t>
  </si>
  <si>
    <t>PET_1578</t>
  </si>
  <si>
    <t>PET_1579</t>
  </si>
  <si>
    <t>PET_1580</t>
  </si>
  <si>
    <t>PET_1581</t>
  </si>
  <si>
    <t>PET_1582</t>
  </si>
  <si>
    <t>PET_1583</t>
  </si>
  <si>
    <t>PET_1584</t>
  </si>
  <si>
    <t>PET_1585</t>
  </si>
  <si>
    <t>PET_1586</t>
  </si>
  <si>
    <t>PET_1587</t>
  </si>
  <si>
    <t>PET_1588</t>
  </si>
  <si>
    <t>PET_1589</t>
  </si>
  <si>
    <t>PET_1590</t>
  </si>
  <si>
    <t>PET_1591</t>
  </si>
  <si>
    <t>PET_1592</t>
  </si>
  <si>
    <t>PET_1593</t>
  </si>
  <si>
    <t>PET_1594</t>
  </si>
  <si>
    <t>PET_1595</t>
  </si>
  <si>
    <t>PET_1596</t>
  </si>
  <si>
    <t>PET_1597</t>
  </si>
  <si>
    <t>PET_1598</t>
  </si>
  <si>
    <t>PET_1599</t>
  </si>
  <si>
    <t>PET_1600</t>
  </si>
  <si>
    <t>PET_1601</t>
  </si>
  <si>
    <t>PET_1602</t>
  </si>
  <si>
    <t>PET_1603</t>
  </si>
  <si>
    <t>PET_1604</t>
  </si>
  <si>
    <t>PET_1605</t>
  </si>
  <si>
    <t>PET_1606</t>
  </si>
  <si>
    <t>PET_1607</t>
  </si>
  <si>
    <t>PET_1608</t>
  </si>
  <si>
    <t>PET_1609</t>
  </si>
  <si>
    <t>PET_1610</t>
  </si>
  <si>
    <t>PET_1611</t>
  </si>
  <si>
    <t>PET_1612</t>
  </si>
  <si>
    <t>PET_1613</t>
  </si>
  <si>
    <t>PET_1614</t>
  </si>
  <si>
    <t>PET_1615</t>
  </si>
  <si>
    <t>PET_1616</t>
  </si>
  <si>
    <t>PET_1617</t>
  </si>
  <si>
    <t>PET_1618</t>
  </si>
  <si>
    <t>PET_1619</t>
  </si>
  <si>
    <t>PET_1620</t>
  </si>
  <si>
    <t>PET_1621</t>
  </si>
  <si>
    <t>PET_1622</t>
  </si>
  <si>
    <t>PET_1623</t>
  </si>
  <si>
    <t>PET_1624</t>
  </si>
  <si>
    <t>PET_1625</t>
  </si>
  <si>
    <t>PET_1626</t>
  </si>
  <si>
    <t>PET_1627</t>
  </si>
  <si>
    <t>PET_1628</t>
  </si>
  <si>
    <t>PET_1629</t>
  </si>
  <si>
    <t>PET_1630</t>
  </si>
  <si>
    <t>PET_1631</t>
  </si>
  <si>
    <t>PET_1632</t>
  </si>
  <si>
    <t>PET_1633</t>
  </si>
  <si>
    <t>PET_1634</t>
  </si>
  <si>
    <t>PET_1635</t>
  </si>
  <si>
    <t>PET_1636</t>
  </si>
  <si>
    <t>PET_1637</t>
  </si>
  <si>
    <t>PET_1638</t>
  </si>
  <si>
    <t>Quality Control</t>
  </si>
  <si>
    <t>PET_1639</t>
  </si>
  <si>
    <t>PET_1640</t>
  </si>
  <si>
    <t>PET_1641</t>
  </si>
  <si>
    <t>PET_1642</t>
  </si>
  <si>
    <t>PET_1643</t>
  </si>
  <si>
    <t>PET_1644</t>
  </si>
  <si>
    <t>PET_1645</t>
  </si>
  <si>
    <t>PET_1646</t>
  </si>
  <si>
    <t>PET_1647</t>
  </si>
  <si>
    <t>PET_1648</t>
  </si>
  <si>
    <t>PET_1649</t>
  </si>
  <si>
    <t>PET_1650</t>
  </si>
  <si>
    <t>PET_1651</t>
  </si>
  <si>
    <t>PET_1652</t>
  </si>
  <si>
    <t>PET_1653</t>
  </si>
  <si>
    <t>PET_1654</t>
  </si>
  <si>
    <t>PET_1655</t>
  </si>
  <si>
    <t>PET_1656</t>
  </si>
  <si>
    <t>PET_1657</t>
  </si>
  <si>
    <t>PET_1658</t>
  </si>
  <si>
    <t>PET_1659</t>
  </si>
  <si>
    <t>PET_1660</t>
  </si>
  <si>
    <t>PET_1661</t>
  </si>
  <si>
    <t>PET_1662</t>
  </si>
  <si>
    <t>PET_1663</t>
  </si>
  <si>
    <t>PET_1664</t>
  </si>
  <si>
    <t>PET_1665</t>
  </si>
  <si>
    <t>PET_1666</t>
  </si>
  <si>
    <t>PET_1667</t>
  </si>
  <si>
    <t>PET_1668</t>
  </si>
  <si>
    <t>PET_1669</t>
  </si>
  <si>
    <t>PET_1670</t>
  </si>
  <si>
    <t>PET_1671</t>
  </si>
  <si>
    <t>PET_1672</t>
  </si>
  <si>
    <t>PET_1673</t>
  </si>
  <si>
    <t>PET_1674</t>
  </si>
  <si>
    <t>PET_1675</t>
  </si>
  <si>
    <t>PET_1676</t>
  </si>
  <si>
    <t>PET_1677</t>
  </si>
  <si>
    <t>PET_1678</t>
  </si>
  <si>
    <t>PET_1679</t>
  </si>
  <si>
    <t>PET_1680</t>
  </si>
  <si>
    <t>PET_1681</t>
  </si>
  <si>
    <t>PET_1682</t>
  </si>
  <si>
    <t>PET_1683</t>
  </si>
  <si>
    <t>PET_1684</t>
  </si>
  <si>
    <t>PET_1685</t>
  </si>
  <si>
    <t>PET_1686</t>
  </si>
  <si>
    <t>PET_1687</t>
  </si>
  <si>
    <t>PET_1688</t>
  </si>
  <si>
    <t>PET_1689</t>
  </si>
  <si>
    <t>PET_1690</t>
  </si>
  <si>
    <t>PET_1691</t>
  </si>
  <si>
    <t>PET_1692</t>
  </si>
  <si>
    <t>PET_1693</t>
  </si>
  <si>
    <t>PET_1694</t>
  </si>
  <si>
    <t>PET_1695</t>
  </si>
  <si>
    <t>PET_1696</t>
  </si>
  <si>
    <t>PET_1697</t>
  </si>
  <si>
    <t>PET_1698</t>
  </si>
  <si>
    <t>PET_1699</t>
  </si>
  <si>
    <t>PET_1700</t>
  </si>
  <si>
    <t>PET_1701</t>
  </si>
  <si>
    <t>PET_1702</t>
  </si>
  <si>
    <t>PET_1703</t>
  </si>
  <si>
    <t>PET_1704</t>
  </si>
  <si>
    <t>PET_1705</t>
  </si>
  <si>
    <t>PET_1706</t>
  </si>
  <si>
    <t>PET_1707</t>
  </si>
  <si>
    <t>PET_1708</t>
  </si>
  <si>
    <t>PET_1709</t>
  </si>
  <si>
    <t>PET_1710</t>
  </si>
  <si>
    <t>PET_1711</t>
  </si>
  <si>
    <t>PET_1712</t>
  </si>
  <si>
    <t>PET_1713</t>
  </si>
  <si>
    <t>PET_1714</t>
  </si>
  <si>
    <t>PET_1715</t>
  </si>
  <si>
    <t>PET_1716</t>
  </si>
  <si>
    <t>PET_1717</t>
  </si>
  <si>
    <t>PET_1718</t>
  </si>
  <si>
    <t>PET_1719</t>
  </si>
  <si>
    <t>PET_1720</t>
  </si>
  <si>
    <t>PET_1721</t>
  </si>
  <si>
    <t>PET_1722</t>
  </si>
  <si>
    <t>PET_1723</t>
  </si>
  <si>
    <t>PET_1724</t>
  </si>
  <si>
    <t>PET_1725</t>
  </si>
  <si>
    <t>PET_1726</t>
  </si>
  <si>
    <t>PET_1727</t>
  </si>
  <si>
    <t>PET_1728</t>
  </si>
  <si>
    <t>PET_1729</t>
  </si>
  <si>
    <t>PET_1730</t>
  </si>
  <si>
    <t>PET_1731</t>
  </si>
  <si>
    <t>PET_1732</t>
  </si>
  <si>
    <t>Research Center</t>
  </si>
  <si>
    <t>PET_1733</t>
  </si>
  <si>
    <t>PET_1734</t>
  </si>
  <si>
    <t>PET_1735</t>
  </si>
  <si>
    <t>PET_1736</t>
  </si>
  <si>
    <t>PET_1737</t>
  </si>
  <si>
    <t>Research/Development</t>
  </si>
  <si>
    <t>PET_1738</t>
  </si>
  <si>
    <t>PET_1739</t>
  </si>
  <si>
    <t>PET_1740</t>
  </si>
  <si>
    <t>PET_1741</t>
  </si>
  <si>
    <t>Employee ID</t>
  </si>
  <si>
    <t>Last Name</t>
  </si>
  <si>
    <t>First Name</t>
  </si>
  <si>
    <t>City</t>
  </si>
  <si>
    <t>State</t>
  </si>
  <si>
    <t>Salary</t>
  </si>
  <si>
    <t>Menard</t>
  </si>
  <si>
    <t>Chris</t>
  </si>
  <si>
    <t>Marietta</t>
  </si>
  <si>
    <t>GA</t>
  </si>
  <si>
    <t>Training</t>
  </si>
  <si>
    <t>Kelly</t>
  </si>
  <si>
    <t>Peter</t>
  </si>
  <si>
    <t>San Francisco</t>
  </si>
  <si>
    <t>IL</t>
  </si>
  <si>
    <t>Daly</t>
  </si>
  <si>
    <t>Tonia</t>
  </si>
  <si>
    <t>San Diego</t>
  </si>
  <si>
    <t>CA</t>
  </si>
  <si>
    <t>Santos</t>
  </si>
  <si>
    <t>Evan</t>
  </si>
  <si>
    <t>Brookfield</t>
  </si>
  <si>
    <t>CT</t>
  </si>
  <si>
    <t>HR</t>
  </si>
  <si>
    <t>Atlanta</t>
  </si>
  <si>
    <t>Miller</t>
  </si>
  <si>
    <t>Hailey</t>
  </si>
  <si>
    <t>Accounting</t>
  </si>
  <si>
    <t>Dailley</t>
  </si>
  <si>
    <t>Camilla</t>
  </si>
  <si>
    <t>Gonzales</t>
  </si>
  <si>
    <t>John</t>
  </si>
  <si>
    <t>Monaco</t>
  </si>
  <si>
    <t>Nicole</t>
  </si>
  <si>
    <t>Chicago</t>
  </si>
  <si>
    <t>Sean</t>
  </si>
  <si>
    <t>Spencer</t>
  </si>
  <si>
    <t>Lawrenceville</t>
  </si>
  <si>
    <t>Leigh</t>
  </si>
  <si>
    <t>Ginny</t>
  </si>
  <si>
    <t>Cambridge</t>
  </si>
  <si>
    <t>MA</t>
  </si>
  <si>
    <t>Pacheco</t>
  </si>
  <si>
    <t>Scott</t>
  </si>
  <si>
    <t>Salem</t>
  </si>
  <si>
    <t>Black</t>
  </si>
  <si>
    <t>Michael</t>
  </si>
  <si>
    <t>Gabriel</t>
  </si>
  <si>
    <t>Sandra</t>
  </si>
  <si>
    <t>Smith</t>
  </si>
  <si>
    <t>Steve</t>
  </si>
  <si>
    <t>Duluth</t>
  </si>
  <si>
    <t>Roberts</t>
  </si>
  <si>
    <t>Carol</t>
  </si>
  <si>
    <t>Kansas City</t>
  </si>
  <si>
    <t>MO</t>
  </si>
  <si>
    <t>Ichikawa</t>
  </si>
  <si>
    <t>Joyce</t>
  </si>
  <si>
    <t>Stephens</t>
  </si>
  <si>
    <t>Sally</t>
  </si>
  <si>
    <t>Vandelay</t>
  </si>
  <si>
    <t>Art</t>
  </si>
  <si>
    <t>Larchmont</t>
  </si>
  <si>
    <t>NY</t>
  </si>
  <si>
    <t>Rodriguez</t>
  </si>
  <si>
    <t>Mary</t>
  </si>
  <si>
    <t>Brooklyn</t>
  </si>
  <si>
    <t>Stevens</t>
  </si>
  <si>
    <t>Cathy</t>
  </si>
  <si>
    <t>New York</t>
  </si>
  <si>
    <t>Nelson</t>
  </si>
  <si>
    <t>Houston</t>
  </si>
  <si>
    <t>TX</t>
  </si>
  <si>
    <t>Wong</t>
  </si>
  <si>
    <t>Create drop downs for each from Unique Fx below</t>
  </si>
  <si>
    <t>(Countif)</t>
  </si>
  <si>
    <t>&gt;$5000</t>
  </si>
  <si>
    <t>(Countifs &gt;5000)</t>
  </si>
  <si>
    <t>(Sumif)</t>
  </si>
  <si>
    <t>(Averageif)</t>
  </si>
  <si>
    <t>(Sumifs)</t>
  </si>
  <si>
    <t>Bob</t>
  </si>
  <si>
    <t>Sam</t>
  </si>
  <si>
    <t>Molly</t>
  </si>
  <si>
    <t>Mick</t>
  </si>
  <si>
    <t>Montegue</t>
  </si>
  <si>
    <t>Commission (add 7%)</t>
  </si>
  <si>
    <t>Store code</t>
  </si>
  <si>
    <t>Prior year</t>
  </si>
  <si>
    <t>Current year</t>
  </si>
  <si>
    <t>Increase/ decrease in sales</t>
  </si>
  <si>
    <t># Stores meeting current goals:</t>
  </si>
  <si>
    <t>S001</t>
  </si>
  <si>
    <t>S002</t>
  </si>
  <si>
    <t>S003</t>
  </si>
  <si>
    <t>Total sales-prior year</t>
  </si>
  <si>
    <t>S004</t>
  </si>
  <si>
    <t>Total sales-current year</t>
  </si>
  <si>
    <t>S005</t>
  </si>
  <si>
    <t>Current year average</t>
  </si>
  <si>
    <t>S006</t>
  </si>
  <si>
    <t>S007</t>
  </si>
  <si>
    <t>S008</t>
  </si>
  <si>
    <t>S009</t>
  </si>
  <si>
    <t>S010</t>
  </si>
  <si>
    <t>S011</t>
  </si>
  <si>
    <t>S012</t>
  </si>
  <si>
    <t>S013</t>
  </si>
  <si>
    <t>S014</t>
  </si>
  <si>
    <t>S015</t>
  </si>
  <si>
    <t>Region by Region Sales</t>
  </si>
  <si>
    <t>Prior year sales</t>
  </si>
  <si>
    <t>Current year sales</t>
  </si>
  <si>
    <t>Current year avg</t>
  </si>
  <si>
    <t>Show formula</t>
  </si>
  <si>
    <t>Also, look in the lower right for instant calculations!</t>
  </si>
  <si>
    <t>Name</t>
  </si>
  <si>
    <t>Empl #</t>
  </si>
  <si>
    <t>Earning ($)</t>
  </si>
  <si>
    <t>Malcolm Pingault</t>
  </si>
  <si>
    <t>16-891</t>
  </si>
  <si>
    <t>Human resources</t>
  </si>
  <si>
    <t>Shannon Lee</t>
  </si>
  <si>
    <t>42-601</t>
  </si>
  <si>
    <t>Accounts</t>
  </si>
  <si>
    <t>Melinda McGregor</t>
  </si>
  <si>
    <t>42-672</t>
  </si>
  <si>
    <t>Administration</t>
  </si>
  <si>
    <t>James Overmire</t>
  </si>
  <si>
    <t>43-190</t>
  </si>
  <si>
    <t>Roger Williams</t>
  </si>
  <si>
    <t>43-763</t>
  </si>
  <si>
    <t>Customer support</t>
  </si>
  <si>
    <t>Annie Philips</t>
  </si>
  <si>
    <t>16-429</t>
  </si>
  <si>
    <t>Melissa James</t>
  </si>
  <si>
    <t>16-129</t>
  </si>
  <si>
    <t>Mary Smith</t>
  </si>
  <si>
    <t>43-314</t>
  </si>
  <si>
    <t>Rita Greg</t>
  </si>
  <si>
    <t>42-800</t>
  </si>
  <si>
    <t>Trevor Johnson</t>
  </si>
  <si>
    <t>43-409</t>
  </si>
  <si>
    <t>Paul Anderson</t>
  </si>
  <si>
    <t>43-133</t>
  </si>
  <si>
    <t>Rebecca Austin</t>
  </si>
  <si>
    <t>42-090</t>
  </si>
  <si>
    <t>Cynthia Roberts</t>
  </si>
  <si>
    <t>43-129</t>
  </si>
  <si>
    <t>Michael Lee</t>
  </si>
  <si>
    <t>43-561</t>
  </si>
  <si>
    <t>Sandra Lawrence</t>
  </si>
  <si>
    <t>43-487</t>
  </si>
  <si>
    <t>Kendra James</t>
  </si>
  <si>
    <t>16-111</t>
  </si>
  <si>
    <t>Kevin Meyers</t>
  </si>
  <si>
    <t>16-656</t>
  </si>
  <si>
    <t>Adam Long</t>
  </si>
  <si>
    <t>16-586</t>
  </si>
  <si>
    <t>Jamie Morrison</t>
  </si>
  <si>
    <t>42-901</t>
  </si>
  <si>
    <t>Maureen O'Connor</t>
  </si>
  <si>
    <t>42-212</t>
  </si>
  <si>
    <t>Michelle Washington</t>
  </si>
  <si>
    <t>16-023</t>
  </si>
  <si>
    <t>Stuart Young</t>
  </si>
  <si>
    <t>16-750</t>
  </si>
  <si>
    <t>Jesse Bennet</t>
  </si>
  <si>
    <t>43-701</t>
  </si>
  <si>
    <t>James Owens</t>
  </si>
  <si>
    <t>16-871</t>
  </si>
  <si>
    <t>Pamela Carter</t>
  </si>
  <si>
    <t>43-517</t>
  </si>
  <si>
    <t>Anna Morris</t>
  </si>
  <si>
    <t>16-162</t>
  </si>
  <si>
    <t>Rita Lawson</t>
  </si>
  <si>
    <t>42-521</t>
  </si>
  <si>
    <t>Sam Peters</t>
  </si>
  <si>
    <t>16-312</t>
  </si>
  <si>
    <t>Julie George</t>
  </si>
  <si>
    <t>42-124</t>
  </si>
  <si>
    <t>Diana Stone</t>
  </si>
  <si>
    <t>16-281</t>
  </si>
  <si>
    <t>Rob Dukes</t>
  </si>
  <si>
    <t>16-328</t>
  </si>
  <si>
    <t>Tammy Heiret</t>
  </si>
  <si>
    <t>16-987</t>
  </si>
  <si>
    <t>Sandy Stewart</t>
  </si>
  <si>
    <t>Wendy Alto</t>
  </si>
  <si>
    <t>43-730</t>
  </si>
  <si>
    <t>Tina Ralls</t>
  </si>
  <si>
    <t>16-497</t>
  </si>
  <si>
    <t>Nikki Cleary</t>
  </si>
  <si>
    <t>43-836</t>
  </si>
  <si>
    <t>Davis Lee</t>
  </si>
  <si>
    <t>43-320</t>
  </si>
  <si>
    <t>David Ford</t>
  </si>
  <si>
    <t>43-786</t>
  </si>
  <si>
    <t>Julia Stockton</t>
  </si>
  <si>
    <t>43-283</t>
  </si>
  <si>
    <t>Sonia McCormick</t>
  </si>
  <si>
    <t>16-192</t>
  </si>
  <si>
    <t>Quarterly Sales Goals by Person</t>
  </si>
  <si>
    <t>Commission:</t>
  </si>
  <si>
    <t>Airport dinner at Good Earth</t>
  </si>
  <si>
    <t>12 liters of unleaded, self-service gasoline</t>
  </si>
  <si>
    <t>Hilton Room Service</t>
  </si>
  <si>
    <t>Hydrating Facial Mist</t>
  </si>
  <si>
    <t>Volumizing Mascara</t>
  </si>
  <si>
    <t>Vitamin C Serum</t>
  </si>
  <si>
    <t>Matte Liquid Lipstick</t>
  </si>
  <si>
    <t>Exfoliating Face Scrub</t>
  </si>
  <si>
    <t>Argan Oil Hair Serum</t>
  </si>
  <si>
    <t>Tinted Moisturizer with SPF</t>
  </si>
  <si>
    <t>Cream Blush</t>
  </si>
  <si>
    <t>Charcoal Detox Face Mask</t>
  </si>
  <si>
    <t>Nail Strengthening Base Coat</t>
  </si>
  <si>
    <t>Eyebrow Pomade</t>
  </si>
  <si>
    <t>Peptide Night Cream</t>
  </si>
  <si>
    <t>Dry Shampoo Spray</t>
  </si>
  <si>
    <t>Shimmer Body Lotion</t>
  </si>
  <si>
    <t>Cooling Eye Gel</t>
  </si>
  <si>
    <t>Cosmo's Cosmetic Supplies</t>
  </si>
  <si>
    <t>Upper Case</t>
  </si>
  <si>
    <t>Trim Extra Spaces</t>
  </si>
  <si>
    <t>Concat</t>
  </si>
  <si>
    <t>gbp</t>
  </si>
  <si>
    <t>David     Murray</t>
  </si>
  <si>
    <t>Anna</t>
  </si>
  <si>
    <t>Jones</t>
  </si>
  <si>
    <t>usd</t>
  </si>
  <si>
    <t>Jacob     Pena</t>
  </si>
  <si>
    <t>Colin</t>
  </si>
  <si>
    <t>Charles</t>
  </si>
  <si>
    <t>James     Rogers</t>
  </si>
  <si>
    <t>Morrison</t>
  </si>
  <si>
    <t xml:space="preserve">   Catherine Stewart</t>
  </si>
  <si>
    <t>Fred</t>
  </si>
  <si>
    <t>Smyth</t>
  </si>
  <si>
    <t xml:space="preserve">   Dennis Keller</t>
  </si>
  <si>
    <t>Harry</t>
  </si>
  <si>
    <t>Ryan</t>
  </si>
  <si>
    <t>Christopher     Kirk</t>
  </si>
  <si>
    <t>Jill</t>
  </si>
  <si>
    <t>Evans</t>
  </si>
  <si>
    <t xml:space="preserve">   Mary Mcdonald</t>
  </si>
  <si>
    <t xml:space="preserve">   Lauren Riddle</t>
  </si>
  <si>
    <t>Joanne</t>
  </si>
  <si>
    <t>Ferris</t>
  </si>
  <si>
    <t xml:space="preserve">   Richard Miller</t>
  </si>
  <si>
    <t>Jordan</t>
  </si>
  <si>
    <t xml:space="preserve">   Audrey Stark</t>
  </si>
  <si>
    <t>Janet</t>
  </si>
  <si>
    <t>Frazer</t>
  </si>
  <si>
    <t>Jessica     Harvey</t>
  </si>
  <si>
    <t>Jane</t>
  </si>
  <si>
    <t>Hamilton</t>
  </si>
  <si>
    <t xml:space="preserve">   Edward Colon</t>
  </si>
  <si>
    <t>Harris</t>
  </si>
  <si>
    <t>Rebecca     Howard</t>
  </si>
  <si>
    <t>Megan     Granger</t>
  </si>
  <si>
    <t>Parks</t>
  </si>
  <si>
    <t xml:space="preserve">   Benjamin Taylor</t>
  </si>
  <si>
    <t>Jim</t>
  </si>
  <si>
    <t>Diana     Singh</t>
  </si>
  <si>
    <t>Jessica     White</t>
  </si>
  <si>
    <t xml:space="preserve">   Keith Kemp</t>
  </si>
  <si>
    <t>Norma</t>
  </si>
  <si>
    <t>Wilson</t>
  </si>
  <si>
    <t>Joe     Bishop</t>
  </si>
  <si>
    <t>Nancy</t>
  </si>
  <si>
    <t>Rachel     Hawkins</t>
  </si>
  <si>
    <t>Paula</t>
  </si>
  <si>
    <t>Campbell</t>
  </si>
  <si>
    <t>Debra     Miller</t>
  </si>
  <si>
    <t>Greene</t>
  </si>
  <si>
    <t>Angela     Mitchell</t>
  </si>
  <si>
    <t>Whyte</t>
  </si>
  <si>
    <t>Whitney     Morales</t>
  </si>
  <si>
    <t>Paul</t>
  </si>
  <si>
    <t>Brian     Bell</t>
  </si>
  <si>
    <t>Ray</t>
  </si>
  <si>
    <t>Monica     Allen</t>
  </si>
  <si>
    <t>Richard</t>
  </si>
  <si>
    <t xml:space="preserve">   Valerie Ayala</t>
  </si>
  <si>
    <t>Rita</t>
  </si>
  <si>
    <t>Country &amp; Employee Code</t>
  </si>
  <si>
    <t xml:space="preserve">  us-pjd1</t>
  </si>
  <si>
    <t>us-paf2</t>
  </si>
  <si>
    <t>us-pjl3</t>
  </si>
  <si>
    <t xml:space="preserve">    us-pmp4</t>
  </si>
  <si>
    <t>uk-psb5</t>
  </si>
  <si>
    <t xml:space="preserve">  uk-pms6</t>
  </si>
  <si>
    <t>uk-prk7</t>
  </si>
  <si>
    <t xml:space="preserve">us-plc8      </t>
  </si>
  <si>
    <t xml:space="preserve"> uk-pad9</t>
  </si>
  <si>
    <t xml:space="preserve">uk-ah1p   </t>
  </si>
  <si>
    <t xml:space="preserve">us-ham5        </t>
  </si>
  <si>
    <t xml:space="preserve">  us-har5</t>
  </si>
  <si>
    <t>us-ham8</t>
  </si>
  <si>
    <t>us-par6</t>
  </si>
  <si>
    <t>us-rya2</t>
  </si>
  <si>
    <t>us-rya9</t>
  </si>
  <si>
    <t xml:space="preserve">     us-smy6</t>
  </si>
  <si>
    <t>us-wil2</t>
  </si>
  <si>
    <t>us-wil3</t>
  </si>
  <si>
    <t>us-cam1</t>
  </si>
  <si>
    <t>us-gre2</t>
  </si>
  <si>
    <t xml:space="preserve">   us-why9</t>
  </si>
  <si>
    <t>us-wil1</t>
  </si>
  <si>
    <t>us-gre8</t>
  </si>
  <si>
    <t>us-ham9</t>
  </si>
  <si>
    <t>uk-har8</t>
  </si>
  <si>
    <t>Using &amp;</t>
  </si>
  <si>
    <t>Trimmed in Upper Case</t>
  </si>
  <si>
    <t>Extract (Lookup) Data from other table to add to Here</t>
  </si>
  <si>
    <t>ID#</t>
  </si>
  <si>
    <t>Employee Name</t>
  </si>
  <si>
    <t>Comp.</t>
  </si>
  <si>
    <t>Buckel, Patricia</t>
  </si>
  <si>
    <t>Dickerson, Lincoln</t>
  </si>
  <si>
    <t>Project &amp; Contract Services</t>
  </si>
  <si>
    <t>Schmidt, Michael</t>
  </si>
  <si>
    <t>Haynes, Ernest</t>
  </si>
  <si>
    <t>Wolf, Debbie</t>
  </si>
  <si>
    <t>Admin Training</t>
  </si>
  <si>
    <t>Blair, Sperry</t>
  </si>
  <si>
    <t>Chen, Jaime</t>
  </si>
  <si>
    <t>Process Development</t>
  </si>
  <si>
    <t>Contreras, Dean</t>
  </si>
  <si>
    <t>Engineering/Maintenance</t>
  </si>
  <si>
    <t>Miranda, Elena</t>
  </si>
  <si>
    <t>Hess, Brian</t>
  </si>
  <si>
    <t>Dixon, Richard</t>
  </si>
  <si>
    <t>Vega, Alexandra</t>
  </si>
  <si>
    <t>Prince, Robert</t>
  </si>
  <si>
    <t>Padilla, Christopher</t>
  </si>
  <si>
    <t>Armstrong, David</t>
  </si>
  <si>
    <t>Christensen, Jill</t>
  </si>
  <si>
    <t>Pitts, Dana</t>
  </si>
  <si>
    <t>Best, Lara</t>
  </si>
  <si>
    <t>Crawford, Ronald</t>
  </si>
  <si>
    <t>Myers, Marc</t>
  </si>
  <si>
    <t>Wilkins, Jesse</t>
  </si>
  <si>
    <t>Lucas, John</t>
  </si>
  <si>
    <t>Rhodes, Brenda</t>
  </si>
  <si>
    <t>McClure, Gary</t>
  </si>
  <si>
    <t>Roberts, Jackie</t>
  </si>
  <si>
    <t>Logistics</t>
  </si>
  <si>
    <t>Moran, Carol</t>
  </si>
  <si>
    <t>Tanner, Timothy</t>
  </si>
  <si>
    <t>Holt, Robert</t>
  </si>
  <si>
    <t>Ayers, Douglas</t>
  </si>
  <si>
    <t>Watkins, Gary</t>
  </si>
  <si>
    <t>Sims, Don</t>
  </si>
  <si>
    <t>Booth, Raquel</t>
  </si>
  <si>
    <t>Flowers, Kathleen</t>
  </si>
  <si>
    <t>Morton, Brian</t>
  </si>
  <si>
    <t>Stokes, Jonathan</t>
  </si>
  <si>
    <t>Maynard, Susan</t>
  </si>
  <si>
    <t>Barr, Jennifer</t>
  </si>
  <si>
    <t>Professional Training Group</t>
  </si>
  <si>
    <t>Bowman, Michael</t>
  </si>
  <si>
    <t>Anthony, Robert</t>
  </si>
  <si>
    <t>Medina, Warren</t>
  </si>
  <si>
    <t>Singleton, David</t>
  </si>
  <si>
    <t>Hancock, Allen</t>
  </si>
  <si>
    <t>Cross, Marc</t>
  </si>
  <si>
    <t>Fields, Cathy</t>
  </si>
  <si>
    <t>Porter, Rachel</t>
  </si>
  <si>
    <t>Paul, Michael</t>
  </si>
  <si>
    <t>Ellison, Melyssa</t>
  </si>
  <si>
    <t>Atkins, Kevin</t>
  </si>
  <si>
    <t>Hines, Herb</t>
  </si>
  <si>
    <t>Welch, Michael</t>
  </si>
  <si>
    <t>Hoffman, Brian D</t>
  </si>
  <si>
    <t>McCall, Keith</t>
  </si>
  <si>
    <t>Hatfield, Carl</t>
  </si>
  <si>
    <t>Long, Gary</t>
  </si>
  <si>
    <t>Poole, Tracy</t>
  </si>
  <si>
    <t>Bell, David</t>
  </si>
  <si>
    <t>Castro, Christopher</t>
  </si>
  <si>
    <t>Gutierrez, Regina</t>
  </si>
  <si>
    <t>Peptide Chemistry</t>
  </si>
  <si>
    <t>Quinn, Cinnamon</t>
  </si>
  <si>
    <t>Kennedy, Kimberly</t>
  </si>
  <si>
    <t>Huff, Erik</t>
  </si>
  <si>
    <t>Martinez, Kathleen</t>
  </si>
  <si>
    <t>Oliver, Francisco</t>
  </si>
  <si>
    <t>Nixon, Randy</t>
  </si>
  <si>
    <t>Clarke, Dennis</t>
  </si>
  <si>
    <t>Valdez, Ann</t>
  </si>
  <si>
    <t>Operations</t>
  </si>
  <si>
    <t>Lambert, Jody</t>
  </si>
  <si>
    <t>Collier, Dean</t>
  </si>
  <si>
    <t>Gross, Davin</t>
  </si>
  <si>
    <t>Cunningham, Denise</t>
  </si>
  <si>
    <t>Vaughn, Harlon</t>
  </si>
  <si>
    <t>Harris, Brian</t>
  </si>
  <si>
    <t>Wade, Kevin</t>
  </si>
  <si>
    <t>Wiggins, Frank</t>
  </si>
  <si>
    <t>Small, Athanasios</t>
  </si>
  <si>
    <t>Marshall, Anita</t>
  </si>
  <si>
    <t>Vasquez, Michael</t>
  </si>
  <si>
    <t>Snow, Desiree</t>
  </si>
  <si>
    <t>Noble, Michael</t>
  </si>
  <si>
    <t>Dorsey, Matthew</t>
  </si>
  <si>
    <t>Watts, Curtis</t>
  </si>
  <si>
    <t>Herrera, Shawn</t>
  </si>
  <si>
    <t>Chandler, Diane</t>
  </si>
  <si>
    <t>Banks, Ryan</t>
  </si>
  <si>
    <t>Compliance</t>
  </si>
  <si>
    <t>Harrell, Cristin</t>
  </si>
  <si>
    <t>Campbell, Michael</t>
  </si>
  <si>
    <t>Kramer, Faye</t>
  </si>
  <si>
    <t>Guzman, Don</t>
  </si>
  <si>
    <t>Alvarez, Steven</t>
  </si>
  <si>
    <t>Gonzales, David</t>
  </si>
  <si>
    <t>Walter, Michael</t>
  </si>
  <si>
    <t>Palmer, Terry</t>
  </si>
  <si>
    <t>Ryan, Ryan</t>
  </si>
  <si>
    <t>Solomon, Michael</t>
  </si>
  <si>
    <t>Hardin, Gregory</t>
  </si>
  <si>
    <t>Hartman, Michael</t>
  </si>
  <si>
    <t>Hobbs, Scott</t>
  </si>
  <si>
    <t>Peters, Robert</t>
  </si>
  <si>
    <t>Kelly, Icelita</t>
  </si>
  <si>
    <t>Black, Cliff</t>
  </si>
  <si>
    <t>Engineering/Operations</t>
  </si>
  <si>
    <t>Matthews, Diane</t>
  </si>
  <si>
    <t>Turner, Ray</t>
  </si>
  <si>
    <t>Harrington, Aron</t>
  </si>
  <si>
    <t>Chapman, Jessica</t>
  </si>
  <si>
    <t>Rodriquez, Denise</t>
  </si>
  <si>
    <t>Boone, Eric</t>
  </si>
  <si>
    <t>Eaton, Cris</t>
  </si>
  <si>
    <t>Gomez, Ed</t>
  </si>
  <si>
    <t>Roman, Teri</t>
  </si>
  <si>
    <t>Griffin, Debbi</t>
  </si>
  <si>
    <t>Newman, Aria</t>
  </si>
  <si>
    <t>Bradley, David</t>
  </si>
  <si>
    <t>Olsen, Ewan</t>
  </si>
  <si>
    <t>King, Taslim</t>
  </si>
  <si>
    <t>Spears, Melanie</t>
  </si>
  <si>
    <t>Hawkins, Douglas</t>
  </si>
  <si>
    <t>Bridges, Jeff</t>
  </si>
  <si>
    <t>Executive Education</t>
  </si>
  <si>
    <t>Buchanan, Dennis</t>
  </si>
  <si>
    <t>Fowler, John</t>
  </si>
  <si>
    <t>Rowe, Ken</t>
  </si>
  <si>
    <t>Stanley, Eric</t>
  </si>
  <si>
    <t>Butler, Roy</t>
  </si>
  <si>
    <t>Schroeder, Bennet</t>
  </si>
  <si>
    <t>Curry, Hunyen</t>
  </si>
  <si>
    <t>Hicks, Monica</t>
  </si>
  <si>
    <t>Perkins, Donald</t>
  </si>
  <si>
    <t>Brewer, Kent</t>
  </si>
  <si>
    <t>Jordan, Mark</t>
  </si>
  <si>
    <t>Dean, Gayla</t>
  </si>
  <si>
    <t>Sullivan, Robert</t>
  </si>
  <si>
    <t>Koch, Danielle</t>
  </si>
  <si>
    <t>Blackburn, Kathy</t>
  </si>
  <si>
    <t>Fischer, David</t>
  </si>
  <si>
    <t>Gilbert, Shannon</t>
  </si>
  <si>
    <t>Yates, Doug</t>
  </si>
  <si>
    <t>Cannon, Jenny</t>
  </si>
  <si>
    <t>Frost, Adam</t>
  </si>
  <si>
    <t>Robles, Charles</t>
  </si>
  <si>
    <t>Blake, Thomas</t>
  </si>
  <si>
    <t>Baldwin, Ray</t>
  </si>
  <si>
    <t>Serrano, Al</t>
  </si>
  <si>
    <t>Jefferson, Elaine</t>
  </si>
  <si>
    <t>Little, Steve</t>
  </si>
  <si>
    <t>Montoya, Lisa</t>
  </si>
  <si>
    <t>Aguilar, Kevin</t>
  </si>
  <si>
    <t>Chase, Troy</t>
  </si>
  <si>
    <t>Guerrero, Laura</t>
  </si>
  <si>
    <t>Gentry, John</t>
  </si>
  <si>
    <t>Anderson, Terry</t>
  </si>
  <si>
    <t>ADC</t>
  </si>
  <si>
    <t>Dunn, Matthew</t>
  </si>
  <si>
    <t>McDaniel, Tamara</t>
  </si>
  <si>
    <t>Parks, Christopher</t>
  </si>
  <si>
    <t>Wise, Ted</t>
  </si>
  <si>
    <t>Ortega, Jeffrey</t>
  </si>
  <si>
    <t>Phillips, Liesl</t>
  </si>
  <si>
    <t>Kelley, Nancy</t>
  </si>
  <si>
    <t>Kirby, Michael</t>
  </si>
  <si>
    <t>Orr, Jennifer</t>
  </si>
  <si>
    <t>Walters, Ann</t>
  </si>
  <si>
    <t>Randall, Yvonne</t>
  </si>
  <si>
    <t>Farmer, Suzanne</t>
  </si>
  <si>
    <t>Colon, Donnie</t>
  </si>
  <si>
    <t>Santos, Garret</t>
  </si>
  <si>
    <t>Knight, Denise</t>
  </si>
  <si>
    <t>Pierce, Karen</t>
  </si>
  <si>
    <t>Nunez, Benning</t>
  </si>
  <si>
    <t>Jacobs, Florianne</t>
  </si>
  <si>
    <t>Reese, Marc</t>
  </si>
  <si>
    <t>Lawson, Erin</t>
  </si>
  <si>
    <t>Diaz, David</t>
  </si>
  <si>
    <t>Stephenson, Matthew</t>
  </si>
  <si>
    <t>Hensley, William</t>
  </si>
  <si>
    <t>Trevino, Gary</t>
  </si>
  <si>
    <t>Coleman, Roque</t>
  </si>
  <si>
    <t>Massey, Mark</t>
  </si>
  <si>
    <t>Walls, Brian</t>
  </si>
  <si>
    <t>Pittman, Bacardi</t>
  </si>
  <si>
    <t>Fox, Ellen</t>
  </si>
  <si>
    <t>Wallace, Timothy</t>
  </si>
  <si>
    <t>Montgomery, Christopher</t>
  </si>
  <si>
    <t>Sanchez, Greg</t>
  </si>
  <si>
    <t>Santiago, Michael</t>
  </si>
  <si>
    <t>Short, Timothy</t>
  </si>
  <si>
    <t>Leon, Emily</t>
  </si>
  <si>
    <t>Hodge, Craig</t>
  </si>
  <si>
    <t>Bishop, Juan</t>
  </si>
  <si>
    <t>Moses, Mark</t>
  </si>
  <si>
    <t>International Clinical Safety</t>
  </si>
  <si>
    <t>Weaver, Eric</t>
  </si>
  <si>
    <t>English, David</t>
  </si>
  <si>
    <t>Dominguez, Duane</t>
  </si>
  <si>
    <t>Johnston, Daniel</t>
  </si>
  <si>
    <t>Ward, Williams</t>
  </si>
  <si>
    <t>Norris, Tamara</t>
  </si>
  <si>
    <t>Middleton, Jen</t>
  </si>
  <si>
    <t>Hull, Jeanne</t>
  </si>
  <si>
    <t>Washington, Phillip</t>
  </si>
  <si>
    <t>Finley, James</t>
  </si>
  <si>
    <t>Swayze, Barbara</t>
  </si>
  <si>
    <t>Audit Services</t>
  </si>
  <si>
    <t>Edwards, Phillip</t>
  </si>
  <si>
    <t>Sanders, Troy</t>
  </si>
  <si>
    <t>Nichols, Nathaniel</t>
  </si>
  <si>
    <t>Douglas, Kenneth</t>
  </si>
  <si>
    <t>Sandoval, James</t>
  </si>
  <si>
    <t>Thompson, John</t>
  </si>
  <si>
    <t>Bean, Deborah</t>
  </si>
  <si>
    <t>Wright, Brad</t>
  </si>
  <si>
    <t>George, Jessica</t>
  </si>
  <si>
    <t>Norton, Bruce</t>
  </si>
  <si>
    <t>Cooper, Lisa</t>
  </si>
  <si>
    <t>McDonald, Debra</t>
  </si>
  <si>
    <t>Barnes, Grant</t>
  </si>
  <si>
    <t>Howard, Lisa</t>
  </si>
  <si>
    <t>Saunders, Corey</t>
  </si>
  <si>
    <t>Tyler, Javier</t>
  </si>
  <si>
    <t>Cole, Elbert</t>
  </si>
  <si>
    <t>Stone, Brian</t>
  </si>
  <si>
    <t>Waters, Alfred</t>
  </si>
  <si>
    <t>Higgins, Angela</t>
  </si>
  <si>
    <t>Oneal, William</t>
  </si>
  <si>
    <t>O'Connor, Kent</t>
  </si>
  <si>
    <t>Jackson, Eric</t>
  </si>
  <si>
    <t>Carrillo, Robert</t>
  </si>
  <si>
    <t>Barrett, John</t>
  </si>
  <si>
    <t>Shepherd, Annie</t>
  </si>
  <si>
    <t>Hogan, Daniel</t>
  </si>
  <si>
    <t>Joseph, Christopher</t>
  </si>
  <si>
    <t>Casey, Ronald</t>
  </si>
  <si>
    <t>Morris, Richelle</t>
  </si>
  <si>
    <t>Whitehead, Carolyn</t>
  </si>
  <si>
    <t>Hubbard, Sandra</t>
  </si>
  <si>
    <t>Schneider, Gay</t>
  </si>
  <si>
    <t>Wong, Dennis</t>
  </si>
  <si>
    <t>Everett, Dan</t>
  </si>
  <si>
    <t>Frazier, Chris</t>
  </si>
  <si>
    <t>William, William</t>
  </si>
  <si>
    <t>McKenzie, Michelle</t>
  </si>
  <si>
    <t>Osborne, Bill</t>
  </si>
  <si>
    <t>Powell, Juli</t>
  </si>
  <si>
    <t>Herring, Joanna</t>
  </si>
  <si>
    <t>Shannon, Kevin</t>
  </si>
  <si>
    <t>Carpenter, Ronald</t>
  </si>
  <si>
    <t>Blackwell, Brandon</t>
  </si>
  <si>
    <t>Reid, Elizabeth</t>
  </si>
  <si>
    <t>Morrow, Richard</t>
  </si>
  <si>
    <t>Melton, Scott</t>
  </si>
  <si>
    <t>Lang, Dana</t>
  </si>
  <si>
    <t>Combs, Rick</t>
  </si>
  <si>
    <t>Wilkinson, Gregory</t>
  </si>
  <si>
    <t>Roberson, Eileen</t>
  </si>
  <si>
    <t>Howell, Douglas</t>
  </si>
  <si>
    <t>Potter, Dawn</t>
  </si>
  <si>
    <t>Mosley, Michael</t>
  </si>
  <si>
    <t>Sheppard, Curtis</t>
  </si>
  <si>
    <t>McCullough, Scott</t>
  </si>
  <si>
    <t>Williamson, Sumedha</t>
  </si>
  <si>
    <t>Cohen, Bruce</t>
  </si>
  <si>
    <t>Manning, John</t>
  </si>
  <si>
    <t>Rice, Diane</t>
  </si>
  <si>
    <t>Browning, Kathleen</t>
  </si>
  <si>
    <t>Fernandez, Marie</t>
  </si>
  <si>
    <t>Duncan, George</t>
  </si>
  <si>
    <t>Moss, Chan</t>
  </si>
  <si>
    <t>Glenn, Christopher</t>
  </si>
  <si>
    <t>Roy, Margarita</t>
  </si>
  <si>
    <t>Lynch, Scott</t>
  </si>
  <si>
    <t>Cochran, Andrea</t>
  </si>
  <si>
    <t>Grimes, Jeffrey</t>
  </si>
  <si>
    <t>Owen, Robert</t>
  </si>
  <si>
    <t>Pope, Duane</t>
  </si>
  <si>
    <t>Glass, John</t>
  </si>
  <si>
    <t>Patrick, Wendy</t>
  </si>
  <si>
    <t>Pharmacokinetics</t>
  </si>
  <si>
    <t>Horton, Cleatis</t>
  </si>
  <si>
    <t>Wilcox, Robert</t>
  </si>
  <si>
    <t>Garrett, Christopher</t>
  </si>
  <si>
    <t>Jenkins, Scott</t>
  </si>
  <si>
    <t>Lindsey, Deborah</t>
  </si>
  <si>
    <t>Wilson, Jessica</t>
  </si>
  <si>
    <t>Bauer, Chris</t>
  </si>
  <si>
    <t>Thomas, Shannon</t>
  </si>
  <si>
    <t>Richard, Karen</t>
  </si>
  <si>
    <t>Francis, Todd</t>
  </si>
  <si>
    <t>Kerr, Mihaela</t>
  </si>
  <si>
    <t>Bennett, Chris</t>
  </si>
  <si>
    <t>Powers, Tia</t>
  </si>
  <si>
    <t>Bailey, Victor</t>
  </si>
  <si>
    <t>Beck, Craig</t>
  </si>
  <si>
    <t>Jensen, Kristina</t>
  </si>
  <si>
    <t>Fuller, Brenda</t>
  </si>
  <si>
    <t>Golden, Christine</t>
  </si>
  <si>
    <t>Craig, Alan</t>
  </si>
  <si>
    <t>Sloan, Cindy</t>
  </si>
  <si>
    <t>Mack, Barry</t>
  </si>
  <si>
    <t>Jones, John</t>
  </si>
  <si>
    <t>Richardson, Deborah</t>
  </si>
  <si>
    <t>Franklin, Alicia</t>
  </si>
  <si>
    <t>May, Steve</t>
  </si>
  <si>
    <t>Wheeler, Meegan</t>
  </si>
  <si>
    <t>Charles, Jeffrey</t>
  </si>
  <si>
    <t>Alexander, Charles</t>
  </si>
  <si>
    <t>Hughes, Kevin</t>
  </si>
  <si>
    <t>Rojas, Charles</t>
  </si>
  <si>
    <t>Parrish, Debra</t>
  </si>
  <si>
    <t>Foley, Peter</t>
  </si>
  <si>
    <t>Kirk, Chris</t>
  </si>
  <si>
    <t>Walton, Benjamin</t>
  </si>
  <si>
    <t>Burnett, Kevin</t>
  </si>
  <si>
    <t>Gonzalez, David</t>
  </si>
  <si>
    <t>Ramos, Jan</t>
  </si>
  <si>
    <t>Cameron, John</t>
  </si>
  <si>
    <t>Goodwin, April</t>
  </si>
  <si>
    <t>Bruce, Kevin</t>
  </si>
  <si>
    <t>Barton, Barry</t>
  </si>
  <si>
    <t>Salazar, Ruben</t>
  </si>
  <si>
    <t>Villarreal, Stephen</t>
  </si>
  <si>
    <t>Moore, Robert</t>
  </si>
  <si>
    <t>Richards, Richard</t>
  </si>
  <si>
    <t>Jennings, Gary</t>
  </si>
  <si>
    <t>Maxwell, Jill</t>
  </si>
  <si>
    <t>Andrews, Diane</t>
  </si>
  <si>
    <t>Cox, Stephanie</t>
  </si>
  <si>
    <t>Rivera, Timothy</t>
  </si>
  <si>
    <t>Harper, Cynthia</t>
  </si>
  <si>
    <t>Adkins, Michael</t>
  </si>
  <si>
    <t>Cobb, Nicole</t>
  </si>
  <si>
    <t>Pugh, Lawrence</t>
  </si>
  <si>
    <t>Greene, Alexander</t>
  </si>
  <si>
    <t>Perry, Christopher</t>
  </si>
  <si>
    <t>Nash, Mark</t>
  </si>
  <si>
    <t>Blevins, Carey</t>
  </si>
  <si>
    <t>Humphrey, Andrew</t>
  </si>
  <si>
    <t>Camacho, Stephanie</t>
  </si>
  <si>
    <t>Soto, Christopher</t>
  </si>
  <si>
    <t>Evans, Rolin</t>
  </si>
  <si>
    <t>Garrison, Christopher</t>
  </si>
  <si>
    <t>McCormick, Hsi</t>
  </si>
  <si>
    <t>Love, Danny</t>
  </si>
  <si>
    <t>Beasley, Timothy</t>
  </si>
  <si>
    <t>Terry, Karin</t>
  </si>
  <si>
    <t>Wall, John</t>
  </si>
  <si>
    <t>Vazquez, Kenneth</t>
  </si>
  <si>
    <t>Shaffer, Nobuko</t>
  </si>
  <si>
    <t>Mills, Melissa</t>
  </si>
  <si>
    <t>Woodard, Charles</t>
  </si>
  <si>
    <t>Hall, Jenny</t>
  </si>
  <si>
    <t>Gregory, Jon</t>
  </si>
  <si>
    <t>Martin, Terry</t>
  </si>
  <si>
    <t>Clark, William</t>
  </si>
  <si>
    <t>Bond, John</t>
  </si>
  <si>
    <t>Garner, Terry</t>
  </si>
  <si>
    <t>Day, David</t>
  </si>
  <si>
    <t>Willis, Ralph</t>
  </si>
  <si>
    <t>Pacheco, Therese</t>
  </si>
  <si>
    <t>Wagner, Lynne</t>
  </si>
  <si>
    <t>Larsen, Lara</t>
  </si>
  <si>
    <t>Bradford, Raymond</t>
  </si>
  <si>
    <t>Hamilton, Theo</t>
  </si>
  <si>
    <t>Holmes, Tito</t>
  </si>
  <si>
    <t>Drake, Kyle</t>
  </si>
  <si>
    <t>Holloway, Christopher</t>
  </si>
  <si>
    <t>Olson, Melanie</t>
  </si>
  <si>
    <t>Stevenson, Michael</t>
  </si>
  <si>
    <t>Torres, Bruce</t>
  </si>
  <si>
    <t>Neal, Sally</t>
  </si>
  <si>
    <t>Brown, Donald</t>
  </si>
  <si>
    <t>Gibbs, Debra</t>
  </si>
  <si>
    <t>Sherman, Karin</t>
  </si>
  <si>
    <t>Collins, Michael</t>
  </si>
  <si>
    <t>Hernandez, Glenn</t>
  </si>
  <si>
    <t>Decker, Amy</t>
  </si>
  <si>
    <t>Strickland, Rajean</t>
  </si>
  <si>
    <t>Dalton, Carol</t>
  </si>
  <si>
    <t>Hill, Robin</t>
  </si>
  <si>
    <t>McCarthy, Ryan</t>
  </si>
  <si>
    <t>Marsh, Cynthia</t>
  </si>
  <si>
    <t>Ware, David</t>
  </si>
  <si>
    <t>Kemp, Holly</t>
  </si>
  <si>
    <t>Johnson, Mary Jo</t>
  </si>
  <si>
    <t>Doyle, Leslie</t>
  </si>
  <si>
    <t>Nelson, Shira</t>
  </si>
  <si>
    <t>Espinoza, Derrell</t>
  </si>
  <si>
    <t>Knox, Lori</t>
  </si>
  <si>
    <t>Parker, Carl</t>
  </si>
  <si>
    <t>Russell, Mark</t>
  </si>
  <si>
    <t>Reyes, Mary</t>
  </si>
  <si>
    <t>Hudson, Lorna</t>
  </si>
  <si>
    <t>Cook, Mark</t>
  </si>
  <si>
    <t>Graham, David</t>
  </si>
  <si>
    <t>Stafford, Rhonda</t>
  </si>
  <si>
    <t>Snyder, Duane</t>
  </si>
  <si>
    <t>Lopez, Stephen</t>
  </si>
  <si>
    <t>Herman, Henrietta</t>
  </si>
  <si>
    <t>Tran, Chad</t>
  </si>
  <si>
    <t>Moody, Matthew</t>
  </si>
  <si>
    <t>Ford, Matt</t>
  </si>
  <si>
    <t>Livingston, Lynette</t>
  </si>
  <si>
    <t>Murray, Rebecca</t>
  </si>
  <si>
    <t>Estes, Mary</t>
  </si>
  <si>
    <t>McClain, Steven</t>
  </si>
  <si>
    <t>Rich, Brent</t>
  </si>
  <si>
    <t>Weeks, Troy</t>
  </si>
  <si>
    <t>Baker, Barney</t>
  </si>
  <si>
    <t>Hampton, Catherine</t>
  </si>
  <si>
    <t>Meyer, Charles</t>
  </si>
  <si>
    <t>Chambers, Richard</t>
  </si>
  <si>
    <t>Cline, Rebecca</t>
  </si>
  <si>
    <t>Skinner, Jason</t>
  </si>
  <si>
    <t>Ashley, Michael</t>
  </si>
  <si>
    <t>Preston, Chris</t>
  </si>
  <si>
    <t>Mitchell, Shannon</t>
  </si>
  <si>
    <t>Goodman, Kuyler</t>
  </si>
  <si>
    <t>Bowen, Kes</t>
  </si>
  <si>
    <t>Benson, Troy</t>
  </si>
  <si>
    <t>Moreno, Christopher</t>
  </si>
  <si>
    <t>Mercado, David</t>
  </si>
  <si>
    <t>Rush, Lateef</t>
  </si>
  <si>
    <t>Simmons, Robert</t>
  </si>
  <si>
    <t>Jimenez, Dominic</t>
  </si>
  <si>
    <t>Boyd, Debra</t>
  </si>
  <si>
    <t>Monroe, Justin</t>
  </si>
  <si>
    <t>Simon, Sheila</t>
  </si>
  <si>
    <t>Ray, ReAnnon</t>
  </si>
  <si>
    <t>Simpson, Jimmy</t>
  </si>
  <si>
    <t>Reeves, Greg</t>
  </si>
  <si>
    <t>Fletcher, Brian</t>
  </si>
  <si>
    <t>Barker, Heidi</t>
  </si>
  <si>
    <t>Hurst, Thomas</t>
  </si>
  <si>
    <t>Pennington, Gary</t>
  </si>
  <si>
    <t>Lamb, John</t>
  </si>
  <si>
    <t>Gill, Douglas</t>
  </si>
  <si>
    <t>Woodward, Timothy</t>
  </si>
  <si>
    <t>Dennis, Paul</t>
  </si>
  <si>
    <t>Clay, William</t>
  </si>
  <si>
    <t>Morales, Linda</t>
  </si>
  <si>
    <t>Barron, Michael</t>
  </si>
  <si>
    <t>Gordon, Diane</t>
  </si>
  <si>
    <t>Sutton, Matthew</t>
  </si>
  <si>
    <t>Bowers, Tammy</t>
  </si>
  <si>
    <t>Kim, Deborah</t>
  </si>
  <si>
    <t>Morrison, Julie</t>
  </si>
  <si>
    <t>York, Steven</t>
  </si>
  <si>
    <t>Sexton, John</t>
  </si>
  <si>
    <t>Henson, Debra</t>
  </si>
  <si>
    <t>Watson, Christian</t>
  </si>
  <si>
    <t>Acosta, Robert</t>
  </si>
  <si>
    <t>Curtis, Patrick</t>
  </si>
  <si>
    <t>Ruiz, Randall</t>
  </si>
  <si>
    <t>Brooks, Richard</t>
  </si>
  <si>
    <t>Molina, Michael</t>
  </si>
  <si>
    <t>Taylor, Hector</t>
  </si>
  <si>
    <t>Phelps, Gretchen</t>
  </si>
  <si>
    <t>Hickman, John</t>
  </si>
  <si>
    <t>Hutchinson, Robin</t>
  </si>
  <si>
    <t>Keller, Jason</t>
  </si>
  <si>
    <t>Mueller, Philip</t>
  </si>
  <si>
    <t>Murphy, Jeff</t>
  </si>
  <si>
    <t>Hale, Deon</t>
  </si>
  <si>
    <t>Pena, Erik</t>
  </si>
  <si>
    <t>Shields, Robert</t>
  </si>
  <si>
    <t>White, Daniel</t>
  </si>
  <si>
    <t>Romero, Randy</t>
  </si>
  <si>
    <t>Bush, Rena</t>
  </si>
  <si>
    <t>Flynn, Melissa</t>
  </si>
  <si>
    <t>McDowell, Scott</t>
  </si>
  <si>
    <t>Reynolds, Barbara</t>
  </si>
  <si>
    <t>Shelton, Donna</t>
  </si>
  <si>
    <t>Steele, Gerald</t>
  </si>
  <si>
    <t>Robertson, Nathan</t>
  </si>
  <si>
    <t>McConnell, Justin</t>
  </si>
  <si>
    <t>Merritt, Kevin</t>
  </si>
  <si>
    <t>Grant, Leonard</t>
  </si>
  <si>
    <t>Duran, Brian</t>
  </si>
  <si>
    <t>Gates, Anne</t>
  </si>
  <si>
    <t>Bryan, Thomas</t>
  </si>
  <si>
    <t>Navarro, Marc</t>
  </si>
  <si>
    <t>Norman, Rita</t>
  </si>
  <si>
    <t>McCoy, Preston</t>
  </si>
  <si>
    <t>Underwood, Todd</t>
  </si>
  <si>
    <t>Avila, Jody</t>
  </si>
  <si>
    <t>Becker, Gretchen</t>
  </si>
  <si>
    <t>Scott, Todd</t>
  </si>
  <si>
    <t>Vincent, Guy</t>
  </si>
  <si>
    <t>Townsend, Jerry</t>
  </si>
  <si>
    <t>Sharp, Janine</t>
  </si>
  <si>
    <t>McIntosh, Jeremy</t>
  </si>
  <si>
    <t>Vance, Cheryl</t>
  </si>
  <si>
    <t>Nicholson, Lee</t>
  </si>
  <si>
    <t>Weber, Larry</t>
  </si>
  <si>
    <t>Burton, Cam</t>
  </si>
  <si>
    <t>Farrell, Laura</t>
  </si>
  <si>
    <t>Rivers, Douglas</t>
  </si>
  <si>
    <t>Dyer, Carrie</t>
  </si>
  <si>
    <t>Johns, Chad</t>
  </si>
  <si>
    <t>Nguyen, Dennis</t>
  </si>
  <si>
    <t>Todd, Steven</t>
  </si>
  <si>
    <t>Bartlett, Julia</t>
  </si>
  <si>
    <t>Gallagher, Johnson</t>
  </si>
  <si>
    <t>McGuire, Rebecca</t>
  </si>
  <si>
    <t>Williams, Scott</t>
  </si>
  <si>
    <t>Hayes, Edward</t>
  </si>
  <si>
    <t>Allison, Timothy</t>
  </si>
  <si>
    <t>Alvarado, Sonia</t>
  </si>
  <si>
    <t>Calhoun, Dac Vinh</t>
  </si>
  <si>
    <t>Hoover, Evie</t>
  </si>
  <si>
    <t>Flores, Angela</t>
  </si>
  <si>
    <t>Deleon, Jaquelyn</t>
  </si>
  <si>
    <t>Riley, David</t>
  </si>
  <si>
    <t>Warner, Stephen</t>
  </si>
  <si>
    <t>Hunter, Lisa</t>
  </si>
  <si>
    <t>Cain, Lon</t>
  </si>
  <si>
    <t>Parsons, Phillip</t>
  </si>
  <si>
    <t>Leonard, Paul</t>
  </si>
  <si>
    <t>Thornton, Charles</t>
  </si>
  <si>
    <t>Salinas, Jon</t>
  </si>
  <si>
    <t>Morse, Michael</t>
  </si>
  <si>
    <t>Owens, Dwight</t>
  </si>
  <si>
    <t>Figueroa, Leonard</t>
  </si>
  <si>
    <t>Spencer, Boyd</t>
  </si>
  <si>
    <t>Savage, John</t>
  </si>
  <si>
    <t>Huffman, Ignacio</t>
  </si>
  <si>
    <t>Davenport, Troy</t>
  </si>
  <si>
    <t>Velasquez, Clint</t>
  </si>
  <si>
    <t>Pace, Joseph</t>
  </si>
  <si>
    <t>Chavez, Thomas</t>
  </si>
  <si>
    <t>Rodgers, Daniel</t>
  </si>
  <si>
    <t>Munoz, Michael</t>
  </si>
  <si>
    <t>Garza, Anthony</t>
  </si>
  <si>
    <t>McLean, Richard</t>
  </si>
  <si>
    <t>Baxter, Teresa</t>
  </si>
  <si>
    <t>Young, Benjamin</t>
  </si>
  <si>
    <t>Stevens, Andrew</t>
  </si>
  <si>
    <t>Gray, Mark</t>
  </si>
  <si>
    <t>Perez, Kim</t>
  </si>
  <si>
    <t>Lee, Charles</t>
  </si>
  <si>
    <t>Mathews, Marcia</t>
  </si>
  <si>
    <t>Hopkins, Lisa</t>
  </si>
  <si>
    <t>McKinney, Christofer</t>
  </si>
  <si>
    <t>Roth, Tony</t>
  </si>
  <si>
    <t>Berry, Jacklyn</t>
  </si>
  <si>
    <t>Floyd, Eric</t>
  </si>
  <si>
    <t>Briggs, Bryan</t>
  </si>
  <si>
    <t>Sparks, Terri</t>
  </si>
  <si>
    <t>Ross, Janice</t>
  </si>
  <si>
    <t>Hammond, Robert</t>
  </si>
  <si>
    <t>James, Lynn</t>
  </si>
  <si>
    <t>Conley, Mark</t>
  </si>
  <si>
    <t>Miles, Kenneth</t>
  </si>
  <si>
    <t>Vargas, Bryant</t>
  </si>
  <si>
    <t>Lawrence, Ronald</t>
  </si>
  <si>
    <t>Delgado, Dale</t>
  </si>
  <si>
    <t>Giles, Kathleen</t>
  </si>
  <si>
    <t>Ingram, Matt</t>
  </si>
  <si>
    <t>Barber, Robbie</t>
  </si>
  <si>
    <t>Miller, Jessica</t>
  </si>
  <si>
    <t>Harding, Erin</t>
  </si>
  <si>
    <t>Bryant, Douglas</t>
  </si>
  <si>
    <t>Holland, Donald</t>
  </si>
  <si>
    <t>Hanson, Dennis</t>
  </si>
  <si>
    <t>Park, Timothy</t>
  </si>
  <si>
    <t>Burgess, Cherie</t>
  </si>
  <si>
    <t>Lloyd, John</t>
  </si>
  <si>
    <t>Ball, Kirk</t>
  </si>
  <si>
    <t>Fitzgerald, George</t>
  </si>
  <si>
    <t>Hart, Richard</t>
  </si>
  <si>
    <t>Greer, Brian</t>
  </si>
  <si>
    <t>McBride, Grazyna</t>
  </si>
  <si>
    <t>Mendoza, Bobby</t>
  </si>
  <si>
    <t>Webster, David</t>
  </si>
  <si>
    <t>Mendez, Max</t>
  </si>
  <si>
    <t>Mullins, Angela</t>
  </si>
  <si>
    <t>Rodriguez, Scott</t>
  </si>
  <si>
    <t>Gallegos, Rick</t>
  </si>
  <si>
    <t>Clayton, Gregory</t>
  </si>
  <si>
    <t>Bates, Verna</t>
  </si>
  <si>
    <t>Allen, Thomas</t>
  </si>
  <si>
    <t>Callahan, Marilyn</t>
  </si>
  <si>
    <t>Hansen, Andrew</t>
  </si>
  <si>
    <t>Ferguson, John</t>
  </si>
  <si>
    <t>Estrada, Joan</t>
  </si>
  <si>
    <t>Wolfe, Keith</t>
  </si>
  <si>
    <t>Carter, Allan</t>
  </si>
  <si>
    <t>Daniel, Robert</t>
  </si>
  <si>
    <t>Leblanc, Jenny</t>
  </si>
  <si>
    <t>Patton, Corey</t>
  </si>
  <si>
    <t>Hunt, Norman</t>
  </si>
  <si>
    <t>Freeman, Dennis</t>
  </si>
  <si>
    <t>Newton, Leigh</t>
  </si>
  <si>
    <t>Gaines, Sheela</t>
  </si>
  <si>
    <t>Mann, Lowell</t>
  </si>
  <si>
    <t>Frank, William</t>
  </si>
  <si>
    <t>Beard, Sandi</t>
  </si>
  <si>
    <t>Lara, Mark</t>
  </si>
  <si>
    <t>Kent, Angus</t>
  </si>
  <si>
    <t>Abbott, James</t>
  </si>
  <si>
    <t>Strong, Lisa</t>
  </si>
  <si>
    <t>Campos, Richard</t>
  </si>
  <si>
    <t>Byrd, Asa</t>
  </si>
  <si>
    <t>Velez, Letitia</t>
  </si>
  <si>
    <t>Leach, Jingwen</t>
  </si>
  <si>
    <t>Smith, Koleen</t>
  </si>
  <si>
    <t>Henderson, Anthony</t>
  </si>
  <si>
    <t>Lowe, Michelle</t>
  </si>
  <si>
    <t>Sawyer, Catherine</t>
  </si>
  <si>
    <t>Shaw, Pat</t>
  </si>
  <si>
    <t>Cruz, Janene</t>
  </si>
  <si>
    <t>Arnold, Cole</t>
  </si>
  <si>
    <t>Burke, Michael</t>
  </si>
  <si>
    <t>Boyer, John</t>
  </si>
  <si>
    <t>Wells, Carlos</t>
  </si>
  <si>
    <t>Carey, Andrea</t>
  </si>
  <si>
    <t>Zimmerman, Juli</t>
  </si>
  <si>
    <t>Fisher, Maria</t>
  </si>
  <si>
    <t>Sellers, William</t>
  </si>
  <si>
    <t>Ayala, Polly</t>
  </si>
  <si>
    <t>Trujillo, Shawn</t>
  </si>
  <si>
    <t>Mathis, Shari</t>
  </si>
  <si>
    <t>Robbins, Suzanne</t>
  </si>
  <si>
    <t>Pruitt, Randy</t>
  </si>
  <si>
    <t>Walsh, Matthew</t>
  </si>
  <si>
    <t>Burns, Fiona</t>
  </si>
  <si>
    <t>Price, Diana</t>
  </si>
  <si>
    <t>Hood, Renee</t>
  </si>
  <si>
    <t>Harrison, Jonathan</t>
  </si>
  <si>
    <t>West, Jeffrey</t>
  </si>
  <si>
    <t>Weiss, Marisa</t>
  </si>
  <si>
    <t>Marquez, Thomas</t>
  </si>
  <si>
    <t>McLaughlin, Edward</t>
  </si>
  <si>
    <t>Silva, Stephen</t>
  </si>
  <si>
    <t>Summers, Harold</t>
  </si>
  <si>
    <t>Rios, Fredrick</t>
  </si>
  <si>
    <t>Bass, Justin</t>
  </si>
  <si>
    <t>Ramirez, Keith</t>
  </si>
  <si>
    <t>Gibson, Janet</t>
  </si>
  <si>
    <t>Warren, Jean</t>
  </si>
  <si>
    <t>Stephens, Bonnie</t>
  </si>
  <si>
    <t>Tucker, James</t>
  </si>
  <si>
    <t>Solis, Daniel</t>
  </si>
  <si>
    <t>Caldwell, Pete</t>
  </si>
  <si>
    <t>Juarez, Neill</t>
  </si>
  <si>
    <t>Griffith, Michelle</t>
  </si>
  <si>
    <t>Lester, Sherri</t>
  </si>
  <si>
    <t>Payne, Vicky</t>
  </si>
  <si>
    <t>Patel, Donald</t>
  </si>
  <si>
    <t>Wood, Larry</t>
  </si>
  <si>
    <t>Davis, Tonya</t>
  </si>
  <si>
    <t>Adams, David</t>
  </si>
  <si>
    <t>Lowery, Charles</t>
  </si>
  <si>
    <t>Tate, Zachary</t>
  </si>
  <si>
    <t>Woods, Marcus</t>
  </si>
  <si>
    <t>Davidson, Jaime</t>
  </si>
  <si>
    <t>Dodson, David</t>
  </si>
  <si>
    <t>Harmon, Paul</t>
  </si>
  <si>
    <t>Harvey, Michael</t>
  </si>
  <si>
    <t>Maldonado, Robert</t>
  </si>
  <si>
    <t>Blankenship, Roger</t>
  </si>
  <si>
    <t>Glover, Eugene</t>
  </si>
  <si>
    <t>Wilkers, Claudia</t>
  </si>
  <si>
    <t>Guerra, Karen</t>
  </si>
  <si>
    <t>Cortez, Jack</t>
  </si>
  <si>
    <t>Stewart, Elizabeth</t>
  </si>
  <si>
    <t>Brock, Ensley</t>
  </si>
  <si>
    <t>Schultz, Norman</t>
  </si>
  <si>
    <t>French, Robert</t>
  </si>
  <si>
    <t>Foster, Blane</t>
  </si>
  <si>
    <t>Chang, Gabriel</t>
  </si>
  <si>
    <t>Graves, Michael</t>
  </si>
  <si>
    <t>Larson, David</t>
  </si>
  <si>
    <t>House, Paul</t>
  </si>
  <si>
    <t>Morgan, Patricia</t>
  </si>
  <si>
    <t>Carlson, Jeremy</t>
  </si>
  <si>
    <t>Landry, Linda</t>
  </si>
  <si>
    <t>Malone, Daniel</t>
  </si>
  <si>
    <t>Swanson, Vicki</t>
  </si>
  <si>
    <t>Fleming, Irv</t>
  </si>
  <si>
    <t>Bradshaw, Sheryl</t>
  </si>
  <si>
    <t>Klein, Robert</t>
  </si>
  <si>
    <t>Patterson, Robert</t>
  </si>
  <si>
    <t>Mason, Suzanne</t>
  </si>
  <si>
    <t>Carson, Anthony</t>
  </si>
  <si>
    <t>Carroll, Lesa</t>
  </si>
  <si>
    <t>Elliott, Anthony</t>
  </si>
  <si>
    <t>Lyons, Brian</t>
  </si>
  <si>
    <t>Ramsey, Nathaniel</t>
  </si>
  <si>
    <t>Petersen, Tim</t>
  </si>
  <si>
    <t>Winters, Shaun</t>
  </si>
  <si>
    <t>Meyers, David</t>
  </si>
  <si>
    <t>Pearson, Cassy</t>
  </si>
  <si>
    <t>Obrien, Madelyn</t>
  </si>
  <si>
    <t>Schwartz, Joseph</t>
  </si>
  <si>
    <t>Logan, Karen</t>
  </si>
  <si>
    <t>Hardy, Svetlana</t>
  </si>
  <si>
    <t>Keith, Thomas</t>
  </si>
  <si>
    <t>Bullock, Greg</t>
  </si>
  <si>
    <t>Page, Lisa</t>
  </si>
  <si>
    <t>Castillo, Sheri</t>
  </si>
  <si>
    <t>Gardner, Anthony</t>
  </si>
  <si>
    <t>Durham, Troy</t>
  </si>
  <si>
    <t>Austin, William</t>
  </si>
  <si>
    <t>Dudley, James</t>
  </si>
  <si>
    <t>Hodges, Lisa</t>
  </si>
  <si>
    <t>Carr, Susan</t>
  </si>
  <si>
    <t>Garcia, Karen</t>
  </si>
  <si>
    <t>Heath, Deborah</t>
  </si>
  <si>
    <t>Conner, Mark</t>
  </si>
  <si>
    <t>Rogers, Colleen</t>
  </si>
  <si>
    <t>Whitaker, Jessica</t>
  </si>
  <si>
    <t>Copeland, Roger</t>
  </si>
  <si>
    <t>Robinson, John</t>
  </si>
  <si>
    <t>Walker, Mike</t>
  </si>
  <si>
    <t>Cummings, Jose</t>
  </si>
  <si>
    <t>Booker, Judith</t>
  </si>
  <si>
    <t>Gilmore, Terry</t>
  </si>
  <si>
    <t>McKee, Michelle</t>
  </si>
  <si>
    <t>Ortiz, Cynthia</t>
  </si>
  <si>
    <t>Luna, Rodney</t>
  </si>
  <si>
    <t>Erickson, Ricky</t>
  </si>
  <si>
    <t>Ballard, Martin</t>
  </si>
  <si>
    <t>Peterson, Shaun</t>
  </si>
  <si>
    <t>Marks, LaReina</t>
  </si>
  <si>
    <t>Wiley, Gustavo</t>
  </si>
  <si>
    <t>Pratt, Erik</t>
  </si>
  <si>
    <t>Randolph, Kristin</t>
  </si>
  <si>
    <t>Branch, Brady</t>
  </si>
  <si>
    <t>Atkinson, Danielle</t>
  </si>
  <si>
    <t>Webb, Jim</t>
  </si>
  <si>
    <t>Henry, Craig</t>
  </si>
  <si>
    <t>Dawson, Jonathan</t>
  </si>
  <si>
    <t>Brady, Traci</t>
  </si>
  <si>
    <t>McGee, Carol</t>
  </si>
  <si>
    <t>Lewis, Frederick</t>
  </si>
  <si>
    <t>Rose, Mark</t>
  </si>
  <si>
    <t>Green, Kim</t>
  </si>
  <si>
    <t>Houston, Mark</t>
  </si>
  <si>
    <t>Reed, Larry</t>
  </si>
  <si>
    <t>Daniels, Janet</t>
  </si>
  <si>
    <t>Christian, Melissa</t>
  </si>
  <si>
    <t>Barnett, Brenda</t>
  </si>
  <si>
    <t>Ellis, Brenda</t>
  </si>
  <si>
    <t>Conway, Brett</t>
  </si>
  <si>
    <t>Wyatt, Kelly</t>
  </si>
  <si>
    <t>Horn, George</t>
  </si>
  <si>
    <t>Lane, Brandyn</t>
  </si>
  <si>
    <t>Outlander Spices</t>
  </si>
  <si>
    <t>Employee information</t>
  </si>
  <si>
    <t>Extract data from other Sheet</t>
  </si>
  <si>
    <t>e001</t>
  </si>
  <si>
    <t>Earnings</t>
  </si>
  <si>
    <t>SSN</t>
  </si>
  <si>
    <t>E001</t>
  </si>
  <si>
    <t>E002</t>
  </si>
  <si>
    <t>E003</t>
  </si>
  <si>
    <t>E004</t>
  </si>
  <si>
    <t>E005</t>
  </si>
  <si>
    <t>E006</t>
  </si>
  <si>
    <t>E007</t>
  </si>
  <si>
    <t>E008</t>
  </si>
  <si>
    <t>E009</t>
  </si>
  <si>
    <t>E010</t>
  </si>
  <si>
    <t>E011</t>
  </si>
  <si>
    <t>E012</t>
  </si>
  <si>
    <t>E013</t>
  </si>
  <si>
    <t>E014</t>
  </si>
  <si>
    <t>E015</t>
  </si>
  <si>
    <t>E016</t>
  </si>
  <si>
    <t>E017</t>
  </si>
  <si>
    <t>E018</t>
  </si>
  <si>
    <t>E019</t>
  </si>
  <si>
    <t>E020</t>
  </si>
  <si>
    <t>E021</t>
  </si>
  <si>
    <t>E022</t>
  </si>
  <si>
    <t>E023</t>
  </si>
  <si>
    <t>E024</t>
  </si>
  <si>
    <t>E025</t>
  </si>
  <si>
    <t>E026</t>
  </si>
  <si>
    <t>E027</t>
  </si>
  <si>
    <t>E028</t>
  </si>
  <si>
    <t>E029</t>
  </si>
  <si>
    <t>E030</t>
  </si>
  <si>
    <t>E031</t>
  </si>
  <si>
    <t>E032</t>
  </si>
  <si>
    <t>E033</t>
  </si>
  <si>
    <t>E034</t>
  </si>
  <si>
    <t>E035</t>
  </si>
  <si>
    <t>E036</t>
  </si>
  <si>
    <t>Administraion</t>
  </si>
  <si>
    <t>E037</t>
  </si>
  <si>
    <t>E038</t>
  </si>
  <si>
    <t>E039</t>
  </si>
  <si>
    <t>E040</t>
  </si>
  <si>
    <t>SUCCESS OUTPUT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</si>
</sst>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6" formatCode="&quot;$&quot;#,##0_);[Red]\(&quot;$&quot;#,##0\)"/>
    <numFmt numFmtId="7" formatCode="&quot;$&quot;#,##0.00_);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\£#,##0.00_)"/>
    <numFmt numFmtId="165" formatCode="&quot;$&quot;#,##0.00"/>
    <numFmt numFmtId="166" formatCode="_(&quot;$&quot;* #,##0_);_(&quot;$&quot;* \(#,##0\);_(&quot;$&quot;* &quot;-&quot;??_);_(@_)"/>
    <numFmt numFmtId="167" formatCode="&quot;$&quot;#,##0"/>
    <numFmt numFmtId="168" formatCode="_(* #,##0_);_(* \(#,##0\);_(* &quot;-&quot;??_);_(@_)"/>
    <numFmt numFmtId="169" formatCode="000\-00\-0000"/>
  </numFmts>
  <fonts count="60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8"/>
      <name val="Times New Roman"/>
      <family val="1"/>
    </font>
    <font>
      <b/>
      <sz val="10"/>
      <color indexed="16"/>
      <name val="Arial"/>
      <family val="2"/>
    </font>
    <font>
      <b/>
      <sz val="10"/>
      <color indexed="18"/>
      <name val="Arial"/>
      <family val="2"/>
    </font>
    <font>
      <sz val="16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color rgb="FFC00000"/>
      <name val="Arial"/>
      <family val="2"/>
    </font>
    <font>
      <b/>
      <sz val="10"/>
      <color rgb="FFC00000"/>
      <name val="Arial"/>
      <family val="2"/>
    </font>
    <font>
      <b/>
      <sz val="10"/>
      <color rgb="FFFF0000"/>
      <name val="Arial"/>
      <family val="2"/>
    </font>
    <font>
      <sz val="11"/>
      <name val="Arial"/>
      <family val="2"/>
    </font>
    <font>
      <sz val="18"/>
      <color theme="3"/>
      <name val="Cambria"/>
      <family val="2"/>
      <scheme val="maj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</font>
    <font>
      <b/>
      <sz val="14"/>
      <name val="Calibri"/>
      <family val="2"/>
    </font>
    <font>
      <sz val="10"/>
      <name val="Calibri"/>
      <family val="2"/>
    </font>
    <font>
      <b/>
      <sz val="12"/>
      <name val="Calibri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sz val="11"/>
      <color indexed="8"/>
      <name val="Arial"/>
      <family val="2"/>
    </font>
    <font>
      <b/>
      <sz val="11"/>
      <name val="Calibri"/>
      <family val="2"/>
    </font>
    <font>
      <sz val="11"/>
      <name val="Calibri"/>
      <family val="2"/>
      <scheme val="minor"/>
    </font>
    <font>
      <sz val="18"/>
      <color theme="0"/>
      <name val="Cambria"/>
      <family val="1"/>
      <scheme val="major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name val="Arial"/>
      <family val="2"/>
    </font>
    <font>
      <sz val="9"/>
      <name val="Courier New"/>
      <family val="3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4"/>
      <name val="Calibri"/>
      <family val="2"/>
      <scheme val="minor"/>
    </font>
    <font>
      <sz val="10"/>
      <name val="Arial"/>
    </font>
    <font>
      <b/>
      <sz val="16"/>
      <name val="Calibri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18"/>
      <color theme="3"/>
      <name val="Cambria"/>
      <family val="2"/>
      <scheme val="major"/>
    </font>
    <font>
      <b/>
      <sz val="10"/>
      <color theme="3"/>
      <name val="Arial"/>
      <family val="2"/>
    </font>
    <font>
      <sz val="11"/>
      <color theme="1"/>
      <name val="Calibri"/>
      <family val="2"/>
    </font>
    <font>
      <sz val="14"/>
      <name val="Calibri"/>
      <family val="2"/>
    </font>
    <font>
      <b/>
      <sz val="14"/>
      <color theme="0"/>
      <name val="Calibri"/>
      <family val="2"/>
    </font>
    <font>
      <sz val="11"/>
      <color theme="0"/>
      <name val="Calibri"/>
      <family val="2"/>
    </font>
    <font>
      <b/>
      <sz val="14"/>
      <color rgb="FFC00000"/>
      <name val="Arial"/>
      <family val="2"/>
    </font>
    <font>
      <sz val="11"/>
      <color rgb="FFFF0000"/>
      <name val="Arial"/>
      <family val="2"/>
    </font>
    <font>
      <sz val="11"/>
      <color rgb="FF00B050"/>
      <name val="Arial"/>
      <family val="2"/>
    </font>
    <font>
      <sz val="11"/>
      <color theme="1"/>
      <name val="Arial"/>
      <family val="2"/>
    </font>
    <font>
      <sz val="9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2F8EE"/>
        <bgColor indexed="64"/>
      </patternFill>
    </fill>
    <fill>
      <patternFill patternType="solid">
        <fgColor rgb="FFFFF9E7"/>
        <bgColor indexed="64"/>
      </patternFill>
    </fill>
    <fill>
      <patternFill patternType="solid">
        <fgColor rgb="FF9DA85E"/>
        <bgColor indexed="64"/>
      </patternFill>
    </fill>
    <fill>
      <patternFill patternType="solid">
        <fgColor rgb="FF2981B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2"/>
      </patternFill>
    </fill>
  </fills>
  <borders count="43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rgb="FF9DA85E"/>
      </bottom>
      <diagonal/>
    </border>
    <border>
      <left/>
      <right/>
      <top/>
      <bottom style="medium">
        <color rgb="FF2981B9"/>
      </bottom>
      <diagonal/>
    </border>
    <border>
      <left/>
      <right/>
      <top/>
      <bottom style="thin">
        <color theme="2" tint="-9.9948118533890809E-2"/>
      </bottom>
      <diagonal/>
    </border>
    <border>
      <left/>
      <right/>
      <top/>
      <bottom style="thin">
        <color theme="2" tint="-0.24994659260841701"/>
      </bottom>
      <diagonal/>
    </border>
    <border>
      <left/>
      <right/>
      <top style="thin">
        <color indexed="64"/>
      </top>
      <bottom style="thin">
        <color theme="2"/>
      </bottom>
      <diagonal/>
    </border>
    <border>
      <left/>
      <right/>
      <top style="thin">
        <color theme="2"/>
      </top>
      <bottom style="thin">
        <color theme="2"/>
      </bottom>
      <diagonal/>
    </border>
    <border>
      <left/>
      <right/>
      <top/>
      <bottom style="thin">
        <color theme="2"/>
      </bottom>
      <diagonal/>
    </border>
    <border>
      <left/>
      <right/>
      <top style="thin">
        <color theme="2"/>
      </top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theme="1"/>
      </top>
      <bottom/>
      <diagonal/>
    </border>
    <border>
      <left/>
      <right/>
      <top/>
      <bottom style="medium">
        <color theme="1"/>
      </bottom>
      <diagonal/>
    </border>
    <border>
      <left/>
      <right/>
      <top/>
      <bottom style="thin">
        <color indexed="22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</borders>
  <cellStyleXfs count="22">
    <xf numFmtId="0" fontId="0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23" fillId="0" borderId="0"/>
    <xf numFmtId="0" fontId="5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44" fontId="5" fillId="0" borderId="0" applyFont="0" applyFill="0" applyBorder="0" applyAlignment="0" applyProtection="0"/>
    <xf numFmtId="0" fontId="3" fillId="12" borderId="0" applyNumberFormat="0" applyBorder="0" applyAlignment="0" applyProtection="0"/>
    <xf numFmtId="0" fontId="22" fillId="11" borderId="0" applyNumberFormat="0" applyBorder="0" applyAlignment="0" applyProtection="0"/>
    <xf numFmtId="0" fontId="18" fillId="9" borderId="13" applyNumberFormat="0" applyAlignment="0" applyProtection="0"/>
    <xf numFmtId="0" fontId="19" fillId="10" borderId="14" applyNumberFormat="0" applyAlignment="0" applyProtection="0"/>
    <xf numFmtId="0" fontId="3" fillId="0" borderId="0"/>
    <xf numFmtId="0" fontId="5" fillId="0" borderId="0"/>
    <xf numFmtId="43" fontId="5" fillId="0" borderId="0" applyFont="0" applyFill="0" applyBorder="0" applyAlignment="0" applyProtection="0"/>
    <xf numFmtId="0" fontId="2" fillId="0" borderId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2" borderId="0" applyNumberFormat="0" applyBorder="0" applyAlignment="0" applyProtection="0"/>
    <xf numFmtId="9" fontId="45" fillId="0" borderId="0" applyFont="0" applyFill="0" applyBorder="0" applyAlignment="0" applyProtection="0"/>
    <xf numFmtId="0" fontId="49" fillId="0" borderId="0" applyNumberFormat="0" applyFill="0" applyBorder="0" applyAlignment="0" applyProtection="0"/>
  </cellStyleXfs>
  <cellXfs count="306">
    <xf numFmtId="0" fontId="0" fillId="0" borderId="0" xfId="0"/>
    <xf numFmtId="0" fontId="6" fillId="0" borderId="0" xfId="0" applyFont="1" applyAlignment="1">
      <alignment vertical="top"/>
    </xf>
    <xf numFmtId="164" fontId="0" fillId="0" borderId="0" xfId="0" applyNumberFormat="1" applyAlignment="1">
      <alignment vertical="top"/>
    </xf>
    <xf numFmtId="7" fontId="5" fillId="0" borderId="0" xfId="2" applyNumberFormat="1" applyAlignment="1">
      <alignment vertical="top"/>
    </xf>
    <xf numFmtId="0" fontId="0" fillId="0" borderId="0" xfId="0" applyAlignment="1">
      <alignment vertical="top"/>
    </xf>
    <xf numFmtId="0" fontId="4" fillId="0" borderId="0" xfId="0" applyFont="1" applyAlignment="1">
      <alignment horizontal="right"/>
    </xf>
    <xf numFmtId="43" fontId="7" fillId="2" borderId="1" xfId="1" applyFont="1" applyFill="1" applyBorder="1"/>
    <xf numFmtId="0" fontId="0" fillId="0" borderId="0" xfId="0" applyAlignment="1">
      <alignment vertical="center" wrapText="1"/>
    </xf>
    <xf numFmtId="164" fontId="0" fillId="0" borderId="0" xfId="0" applyNumberFormat="1"/>
    <xf numFmtId="7" fontId="5" fillId="0" borderId="0" xfId="2" applyNumberFormat="1"/>
    <xf numFmtId="0" fontId="8" fillId="2" borderId="1" xfId="0" applyFont="1" applyFill="1" applyBorder="1" applyAlignment="1">
      <alignment horizontal="center" vertical="center"/>
    </xf>
    <xf numFmtId="164" fontId="8" fillId="2" borderId="1" xfId="0" applyNumberFormat="1" applyFont="1" applyFill="1" applyBorder="1" applyAlignment="1">
      <alignment horizontal="center" vertical="center"/>
    </xf>
    <xf numFmtId="7" fontId="8" fillId="2" borderId="1" xfId="2" applyNumberFormat="1" applyFon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164" fontId="0" fillId="0" borderId="0" xfId="0" applyNumberFormat="1" applyAlignment="1">
      <alignment vertical="center"/>
    </xf>
    <xf numFmtId="7" fontId="5" fillId="0" borderId="0" xfId="2" applyNumberFormat="1" applyAlignment="1">
      <alignment vertical="center"/>
    </xf>
    <xf numFmtId="0" fontId="0" fillId="0" borderId="0" xfId="0" applyAlignment="1">
      <alignment vertical="center"/>
    </xf>
    <xf numFmtId="0" fontId="9" fillId="0" borderId="0" xfId="0" applyFont="1"/>
    <xf numFmtId="44" fontId="5" fillId="0" borderId="0" xfId="2"/>
    <xf numFmtId="44" fontId="4" fillId="0" borderId="0" xfId="2" applyFont="1"/>
    <xf numFmtId="0" fontId="10" fillId="3" borderId="2" xfId="0" applyFont="1" applyFill="1" applyBorder="1" applyAlignment="1">
      <alignment horizontal="center" vertical="center" wrapText="1"/>
    </xf>
    <xf numFmtId="44" fontId="10" fillId="3" borderId="2" xfId="2" applyFont="1" applyFill="1" applyBorder="1" applyAlignment="1">
      <alignment horizontal="center" vertical="center" wrapText="1"/>
    </xf>
    <xf numFmtId="14" fontId="0" fillId="0" borderId="0" xfId="0" applyNumberFormat="1"/>
    <xf numFmtId="0" fontId="4" fillId="0" borderId="3" xfId="0" applyFont="1" applyBorder="1" applyAlignment="1">
      <alignment vertical="center"/>
    </xf>
    <xf numFmtId="44" fontId="4" fillId="0" borderId="3" xfId="2" applyFont="1" applyBorder="1" applyAlignment="1">
      <alignment vertical="center"/>
    </xf>
    <xf numFmtId="0" fontId="0" fillId="3" borderId="4" xfId="0" applyFill="1" applyBorder="1"/>
    <xf numFmtId="0" fontId="0" fillId="0" borderId="0" xfId="0" applyAlignment="1">
      <alignment horizontal="center"/>
    </xf>
    <xf numFmtId="166" fontId="0" fillId="0" borderId="0" xfId="2" applyNumberFormat="1" applyFont="1"/>
    <xf numFmtId="166" fontId="12" fillId="0" borderId="0" xfId="2" applyNumberFormat="1" applyFont="1"/>
    <xf numFmtId="166" fontId="0" fillId="0" borderId="6" xfId="2" applyNumberFormat="1" applyFont="1" applyBorder="1"/>
    <xf numFmtId="166" fontId="12" fillId="0" borderId="6" xfId="2" applyNumberFormat="1" applyFont="1" applyBorder="1"/>
    <xf numFmtId="0" fontId="5" fillId="0" borderId="0" xfId="0" applyFont="1"/>
    <xf numFmtId="0" fontId="13" fillId="0" borderId="0" xfId="0" applyFont="1"/>
    <xf numFmtId="165" fontId="14" fillId="2" borderId="5" xfId="0" applyNumberFormat="1" applyFont="1" applyFill="1" applyBorder="1"/>
    <xf numFmtId="0" fontId="14" fillId="0" borderId="0" xfId="0" applyFont="1"/>
    <xf numFmtId="44" fontId="14" fillId="0" borderId="0" xfId="2" applyFont="1"/>
    <xf numFmtId="0" fontId="4" fillId="4" borderId="0" xfId="0" applyFont="1" applyFill="1"/>
    <xf numFmtId="0" fontId="15" fillId="0" borderId="0" xfId="0" applyFont="1"/>
    <xf numFmtId="0" fontId="16" fillId="0" borderId="0" xfId="0" applyFont="1"/>
    <xf numFmtId="0" fontId="15" fillId="4" borderId="4" xfId="0" applyFont="1" applyFill="1" applyBorder="1" applyAlignment="1">
      <alignment horizontal="center"/>
    </xf>
    <xf numFmtId="0" fontId="5" fillId="4" borderId="5" xfId="0" applyFont="1" applyFill="1" applyBorder="1"/>
    <xf numFmtId="0" fontId="4" fillId="4" borderId="7" xfId="0" applyFont="1" applyFill="1" applyBorder="1" applyAlignment="1">
      <alignment horizontal="center" vertical="center"/>
    </xf>
    <xf numFmtId="0" fontId="5" fillId="4" borderId="8" xfId="0" applyFont="1" applyFill="1" applyBorder="1"/>
    <xf numFmtId="0" fontId="4" fillId="4" borderId="9" xfId="0" applyFont="1" applyFill="1" applyBorder="1" applyAlignment="1">
      <alignment horizontal="center" vertical="center"/>
    </xf>
    <xf numFmtId="0" fontId="5" fillId="4" borderId="10" xfId="0" applyFont="1" applyFill="1" applyBorder="1"/>
    <xf numFmtId="0" fontId="4" fillId="4" borderId="11" xfId="0" applyFont="1" applyFill="1" applyBorder="1" applyAlignment="1">
      <alignment horizontal="center" vertical="center"/>
    </xf>
    <xf numFmtId="0" fontId="5" fillId="4" borderId="12" xfId="0" applyFont="1" applyFill="1" applyBorder="1"/>
    <xf numFmtId="166" fontId="0" fillId="6" borderId="0" xfId="0" applyNumberFormat="1" applyFill="1"/>
    <xf numFmtId="0" fontId="0" fillId="6" borderId="0" xfId="0" applyFill="1"/>
    <xf numFmtId="166" fontId="12" fillId="7" borderId="0" xfId="2" applyNumberFormat="1" applyFont="1" applyFill="1"/>
    <xf numFmtId="0" fontId="4" fillId="6" borderId="0" xfId="0" applyFont="1" applyFill="1" applyAlignment="1">
      <alignment horizontal="right"/>
    </xf>
    <xf numFmtId="166" fontId="12" fillId="8" borderId="0" xfId="2" applyNumberFormat="1" applyFont="1" applyFill="1"/>
    <xf numFmtId="0" fontId="4" fillId="8" borderId="0" xfId="0" applyFont="1" applyFill="1" applyAlignment="1">
      <alignment horizontal="right"/>
    </xf>
    <xf numFmtId="166" fontId="0" fillId="8" borderId="0" xfId="0" applyNumberFormat="1" applyFill="1"/>
    <xf numFmtId="0" fontId="0" fillId="8" borderId="0" xfId="0" applyFill="1"/>
    <xf numFmtId="0" fontId="4" fillId="4" borderId="0" xfId="0" applyFont="1" applyFill="1" applyAlignment="1">
      <alignment horizontal="left"/>
    </xf>
    <xf numFmtId="0" fontId="4" fillId="4" borderId="0" xfId="0" applyFont="1" applyFill="1" applyAlignment="1">
      <alignment horizontal="left" indent="1"/>
    </xf>
    <xf numFmtId="0" fontId="24" fillId="0" borderId="0" xfId="4" applyFont="1" applyAlignment="1">
      <alignment horizontal="center"/>
    </xf>
    <xf numFmtId="0" fontId="16" fillId="0" borderId="0" xfId="4" applyFont="1"/>
    <xf numFmtId="0" fontId="25" fillId="0" borderId="0" xfId="4" applyFont="1"/>
    <xf numFmtId="0" fontId="26" fillId="0" borderId="0" xfId="4" applyFont="1" applyAlignment="1">
      <alignment horizontal="center"/>
    </xf>
    <xf numFmtId="0" fontId="27" fillId="0" borderId="0" xfId="4" applyFont="1"/>
    <xf numFmtId="0" fontId="28" fillId="0" borderId="0" xfId="4" applyFont="1"/>
    <xf numFmtId="0" fontId="29" fillId="0" borderId="0" xfId="4" applyFont="1"/>
    <xf numFmtId="0" fontId="5" fillId="0" borderId="0" xfId="4" applyFont="1"/>
    <xf numFmtId="0" fontId="30" fillId="0" borderId="0" xfId="4" applyFont="1" applyAlignment="1">
      <alignment horizontal="center" vertical="center"/>
    </xf>
    <xf numFmtId="0" fontId="16" fillId="0" borderId="2" xfId="4" applyFont="1" applyBorder="1"/>
    <xf numFmtId="165" fontId="16" fillId="0" borderId="2" xfId="2" applyNumberFormat="1" applyFont="1" applyBorder="1"/>
    <xf numFmtId="0" fontId="31" fillId="0" borderId="0" xfId="5" applyFont="1"/>
    <xf numFmtId="0" fontId="31" fillId="0" borderId="0" xfId="5" applyFont="1" applyAlignment="1">
      <alignment horizontal="right"/>
    </xf>
    <xf numFmtId="41" fontId="33" fillId="14" borderId="2" xfId="6" applyNumberFormat="1" applyFont="1" applyBorder="1" applyAlignment="1">
      <alignment horizontal="center"/>
    </xf>
    <xf numFmtId="0" fontId="33" fillId="14" borderId="2" xfId="6" applyFont="1" applyBorder="1" applyAlignment="1">
      <alignment horizontal="center"/>
    </xf>
    <xf numFmtId="0" fontId="31" fillId="4" borderId="17" xfId="5" applyFont="1" applyFill="1" applyBorder="1" applyAlignment="1">
      <alignment horizontal="left"/>
    </xf>
    <xf numFmtId="0" fontId="34" fillId="0" borderId="0" xfId="5" applyFont="1" applyAlignment="1">
      <alignment horizontal="center"/>
    </xf>
    <xf numFmtId="0" fontId="34" fillId="0" borderId="0" xfId="5" applyFont="1" applyAlignment="1">
      <alignment horizontal="right"/>
    </xf>
    <xf numFmtId="44" fontId="3" fillId="15" borderId="2" xfId="7" applyNumberFormat="1" applyBorder="1" applyAlignment="1">
      <alignment horizontal="left"/>
    </xf>
    <xf numFmtId="43" fontId="3" fillId="15" borderId="2" xfId="7" applyNumberFormat="1" applyBorder="1" applyAlignment="1">
      <alignment horizontal="left"/>
    </xf>
    <xf numFmtId="44" fontId="3" fillId="0" borderId="2" xfId="8" applyFont="1" applyFill="1" applyBorder="1" applyAlignment="1"/>
    <xf numFmtId="44" fontId="3" fillId="12" borderId="2" xfId="9" applyNumberFormat="1" applyBorder="1" applyAlignment="1"/>
    <xf numFmtId="41" fontId="35" fillId="11" borderId="2" xfId="10" applyNumberFormat="1" applyFont="1" applyBorder="1" applyAlignment="1">
      <alignment horizontal="center"/>
    </xf>
    <xf numFmtId="0" fontId="23" fillId="0" borderId="0" xfId="4"/>
    <xf numFmtId="6" fontId="19" fillId="10" borderId="14" xfId="12" applyNumberFormat="1" applyAlignment="1">
      <alignment horizontal="center"/>
    </xf>
    <xf numFmtId="0" fontId="31" fillId="4" borderId="17" xfId="5" applyFont="1" applyFill="1" applyBorder="1" applyAlignment="1">
      <alignment horizontal="center"/>
    </xf>
    <xf numFmtId="41" fontId="35" fillId="11" borderId="18" xfId="10" applyNumberFormat="1" applyFont="1" applyBorder="1" applyAlignment="1">
      <alignment horizontal="center"/>
    </xf>
    <xf numFmtId="167" fontId="19" fillId="10" borderId="19" xfId="12" applyNumberFormat="1" applyBorder="1" applyAlignment="1">
      <alignment horizontal="center"/>
    </xf>
    <xf numFmtId="0" fontId="24" fillId="0" borderId="0" xfId="4" applyFont="1" applyAlignment="1">
      <alignment horizontal="left"/>
    </xf>
    <xf numFmtId="0" fontId="36" fillId="0" borderId="0" xfId="4" applyFont="1" applyAlignment="1">
      <alignment horizontal="right"/>
    </xf>
    <xf numFmtId="167" fontId="36" fillId="4" borderId="0" xfId="2" applyNumberFormat="1" applyFont="1" applyFill="1" applyBorder="1"/>
    <xf numFmtId="0" fontId="30" fillId="0" borderId="17" xfId="4" applyFont="1" applyBorder="1"/>
    <xf numFmtId="167" fontId="16" fillId="0" borderId="2" xfId="2" applyNumberFormat="1" applyFont="1" applyFill="1" applyBorder="1"/>
    <xf numFmtId="167" fontId="16" fillId="0" borderId="21" xfId="2" applyNumberFormat="1" applyFont="1" applyFill="1" applyBorder="1"/>
    <xf numFmtId="167" fontId="16" fillId="0" borderId="2" xfId="2" applyNumberFormat="1" applyFont="1" applyFill="1" applyBorder="1" applyAlignment="1">
      <alignment horizontal="right"/>
    </xf>
    <xf numFmtId="167" fontId="16" fillId="0" borderId="22" xfId="2" applyNumberFormat="1" applyFont="1" applyFill="1" applyBorder="1"/>
    <xf numFmtId="0" fontId="40" fillId="0" borderId="0" xfId="13" applyFont="1"/>
    <xf numFmtId="165" fontId="40" fillId="0" borderId="0" xfId="13" applyNumberFormat="1" applyFont="1" applyAlignment="1">
      <alignment horizontal="right"/>
    </xf>
    <xf numFmtId="0" fontId="40" fillId="0" borderId="0" xfId="13" applyFont="1" applyAlignment="1">
      <alignment horizontal="right"/>
    </xf>
    <xf numFmtId="0" fontId="3" fillId="0" borderId="0" xfId="13"/>
    <xf numFmtId="0" fontId="41" fillId="0" borderId="0" xfId="13" applyFont="1"/>
    <xf numFmtId="165" fontId="41" fillId="0" borderId="0" xfId="13" applyNumberFormat="1" applyFont="1" applyAlignment="1">
      <alignment horizontal="right"/>
    </xf>
    <xf numFmtId="0" fontId="41" fillId="0" borderId="0" xfId="13" applyFont="1" applyAlignment="1">
      <alignment horizontal="right"/>
    </xf>
    <xf numFmtId="0" fontId="42" fillId="0" borderId="0" xfId="13" applyFont="1" applyAlignment="1">
      <alignment horizontal="center"/>
    </xf>
    <xf numFmtId="165" fontId="42" fillId="0" borderId="0" xfId="13" applyNumberFormat="1" applyFont="1" applyAlignment="1">
      <alignment horizontal="right"/>
    </xf>
    <xf numFmtId="3" fontId="42" fillId="0" borderId="0" xfId="13" applyNumberFormat="1" applyFont="1" applyAlignment="1">
      <alignment horizontal="right"/>
    </xf>
    <xf numFmtId="0" fontId="42" fillId="0" borderId="0" xfId="13" applyFont="1" applyAlignment="1">
      <alignment horizontal="right"/>
    </xf>
    <xf numFmtId="0" fontId="34" fillId="0" borderId="4" xfId="13" applyFont="1" applyBorder="1"/>
    <xf numFmtId="0" fontId="34" fillId="0" borderId="23" xfId="13" applyFont="1" applyBorder="1"/>
    <xf numFmtId="0" fontId="34" fillId="0" borderId="5" xfId="13" applyFont="1" applyBorder="1"/>
    <xf numFmtId="0" fontId="43" fillId="0" borderId="22" xfId="13" applyFont="1" applyBorder="1"/>
    <xf numFmtId="167" fontId="3" fillId="0" borderId="24" xfId="13" applyNumberFormat="1" applyBorder="1" applyAlignment="1">
      <alignment horizontal="right"/>
    </xf>
    <xf numFmtId="165" fontId="3" fillId="0" borderId="24" xfId="13" applyNumberFormat="1" applyBorder="1" applyAlignment="1">
      <alignment horizontal="right"/>
    </xf>
    <xf numFmtId="3" fontId="43" fillId="0" borderId="25" xfId="13" applyNumberFormat="1" applyFont="1" applyBorder="1" applyAlignment="1">
      <alignment horizontal="right"/>
    </xf>
    <xf numFmtId="0" fontId="43" fillId="0" borderId="2" xfId="13" applyFont="1" applyBorder="1"/>
    <xf numFmtId="167" fontId="3" fillId="0" borderId="21" xfId="13" applyNumberFormat="1" applyBorder="1" applyAlignment="1">
      <alignment horizontal="right"/>
    </xf>
    <xf numFmtId="165" fontId="3" fillId="0" borderId="21" xfId="13" applyNumberFormat="1" applyBorder="1" applyAlignment="1">
      <alignment horizontal="right"/>
    </xf>
    <xf numFmtId="0" fontId="43" fillId="0" borderId="26" xfId="13" applyFont="1" applyBorder="1"/>
    <xf numFmtId="167" fontId="3" fillId="0" borderId="27" xfId="13" applyNumberFormat="1" applyBorder="1" applyAlignment="1">
      <alignment horizontal="right"/>
    </xf>
    <xf numFmtId="165" fontId="3" fillId="0" borderId="27" xfId="13" applyNumberFormat="1" applyBorder="1" applyAlignment="1">
      <alignment horizontal="right"/>
    </xf>
    <xf numFmtId="165" fontId="3" fillId="0" borderId="0" xfId="13" applyNumberFormat="1" applyAlignment="1">
      <alignment horizontal="right"/>
    </xf>
    <xf numFmtId="0" fontId="3" fillId="0" borderId="0" xfId="13" applyAlignment="1">
      <alignment horizontal="right"/>
    </xf>
    <xf numFmtId="1" fontId="19" fillId="10" borderId="14" xfId="12" applyNumberFormat="1" applyAlignment="1">
      <alignment horizontal="center"/>
    </xf>
    <xf numFmtId="0" fontId="34" fillId="0" borderId="0" xfId="5" applyFont="1"/>
    <xf numFmtId="0" fontId="20" fillId="16" borderId="13" xfId="11" applyFont="1" applyFill="1" applyAlignment="1">
      <alignment horizontal="center"/>
    </xf>
    <xf numFmtId="0" fontId="22" fillId="16" borderId="13" xfId="11" applyFont="1" applyFill="1" applyAlignment="1">
      <alignment horizontal="center"/>
    </xf>
    <xf numFmtId="0" fontId="41" fillId="0" borderId="17" xfId="13" applyFont="1" applyBorder="1"/>
    <xf numFmtId="0" fontId="21" fillId="0" borderId="0" xfId="13" applyFont="1"/>
    <xf numFmtId="0" fontId="21" fillId="0" borderId="28" xfId="13" applyFont="1" applyBorder="1"/>
    <xf numFmtId="0" fontId="21" fillId="0" borderId="29" xfId="13" applyFont="1" applyBorder="1"/>
    <xf numFmtId="0" fontId="3" fillId="17" borderId="30" xfId="13" applyFill="1" applyBorder="1"/>
    <xf numFmtId="3" fontId="3" fillId="0" borderId="0" xfId="13" applyNumberFormat="1"/>
    <xf numFmtId="0" fontId="3" fillId="18" borderId="0" xfId="13" applyFill="1"/>
    <xf numFmtId="0" fontId="21" fillId="0" borderId="29" xfId="13" applyFont="1" applyBorder="1" applyAlignment="1">
      <alignment horizontal="right"/>
    </xf>
    <xf numFmtId="3" fontId="3" fillId="19" borderId="30" xfId="13" applyNumberFormat="1" applyFill="1" applyBorder="1"/>
    <xf numFmtId="0" fontId="3" fillId="0" borderId="17" xfId="13" applyBorder="1"/>
    <xf numFmtId="0" fontId="20" fillId="20" borderId="0" xfId="13" applyFont="1" applyFill="1"/>
    <xf numFmtId="0" fontId="20" fillId="21" borderId="0" xfId="13" applyFont="1" applyFill="1"/>
    <xf numFmtId="0" fontId="3" fillId="19" borderId="31" xfId="13" applyFill="1" applyBorder="1"/>
    <xf numFmtId="0" fontId="21" fillId="0" borderId="17" xfId="13" applyFont="1" applyBorder="1"/>
    <xf numFmtId="14" fontId="3" fillId="0" borderId="32" xfId="13" applyNumberFormat="1" applyBorder="1"/>
    <xf numFmtId="0" fontId="3" fillId="0" borderId="32" xfId="13" applyBorder="1"/>
    <xf numFmtId="3" fontId="3" fillId="0" borderId="32" xfId="13" applyNumberFormat="1" applyBorder="1"/>
    <xf numFmtId="0" fontId="21" fillId="0" borderId="17" xfId="13" applyFont="1" applyBorder="1" applyAlignment="1">
      <alignment horizontal="right"/>
    </xf>
    <xf numFmtId="14" fontId="3" fillId="0" borderId="33" xfId="13" applyNumberFormat="1" applyBorder="1"/>
    <xf numFmtId="0" fontId="3" fillId="0" borderId="33" xfId="13" applyBorder="1"/>
    <xf numFmtId="3" fontId="3" fillId="0" borderId="33" xfId="13" applyNumberFormat="1" applyBorder="1"/>
    <xf numFmtId="14" fontId="3" fillId="0" borderId="34" xfId="13" applyNumberFormat="1" applyBorder="1"/>
    <xf numFmtId="0" fontId="3" fillId="0" borderId="34" xfId="13" applyBorder="1"/>
    <xf numFmtId="3" fontId="3" fillId="0" borderId="34" xfId="13" applyNumberFormat="1" applyBorder="1"/>
    <xf numFmtId="14" fontId="3" fillId="0" borderId="35" xfId="13" applyNumberFormat="1" applyBorder="1"/>
    <xf numFmtId="0" fontId="3" fillId="0" borderId="35" xfId="13" applyBorder="1"/>
    <xf numFmtId="3" fontId="3" fillId="0" borderId="35" xfId="13" applyNumberFormat="1" applyBorder="1"/>
    <xf numFmtId="0" fontId="31" fillId="0" borderId="0" xfId="14" applyFont="1" applyProtection="1">
      <protection locked="0"/>
    </xf>
    <xf numFmtId="0" fontId="31" fillId="0" borderId="0" xfId="14" applyFont="1" applyAlignment="1" applyProtection="1">
      <alignment horizontal="center"/>
      <protection locked="0"/>
    </xf>
    <xf numFmtId="15" fontId="31" fillId="0" borderId="0" xfId="14" applyNumberFormat="1" applyFont="1" applyProtection="1">
      <protection locked="0"/>
    </xf>
    <xf numFmtId="0" fontId="31" fillId="0" borderId="0" xfId="14" applyFont="1"/>
    <xf numFmtId="168" fontId="31" fillId="0" borderId="0" xfId="15" applyNumberFormat="1" applyFont="1" applyAlignment="1" applyProtection="1">
      <protection locked="0"/>
    </xf>
    <xf numFmtId="0" fontId="37" fillId="4" borderId="2" xfId="14" applyFont="1" applyFill="1" applyBorder="1" applyAlignment="1" applyProtection="1">
      <alignment horizontal="center" wrapText="1"/>
      <protection locked="0"/>
    </xf>
    <xf numFmtId="0" fontId="34" fillId="22" borderId="1" xfId="14" applyFont="1" applyFill="1" applyBorder="1" applyAlignment="1" applyProtection="1">
      <alignment horizontal="left" vertical="top"/>
      <protection locked="0"/>
    </xf>
    <xf numFmtId="0" fontId="34" fillId="22" borderId="1" xfId="14" applyFont="1" applyFill="1" applyBorder="1" applyAlignment="1" applyProtection="1">
      <alignment horizontal="center" vertical="top"/>
      <protection locked="0"/>
    </xf>
    <xf numFmtId="0" fontId="34" fillId="22" borderId="1" xfId="14" applyFont="1" applyFill="1" applyBorder="1" applyAlignment="1" applyProtection="1">
      <alignment vertical="top"/>
      <protection locked="0"/>
    </xf>
    <xf numFmtId="15" fontId="34" fillId="22" borderId="1" xfId="14" applyNumberFormat="1" applyFont="1" applyFill="1" applyBorder="1" applyAlignment="1" applyProtection="1">
      <alignment horizontal="right" vertical="top"/>
      <protection locked="0"/>
    </xf>
    <xf numFmtId="0" fontId="34" fillId="22" borderId="1" xfId="14" applyFont="1" applyFill="1" applyBorder="1" applyAlignment="1">
      <alignment horizontal="right" vertical="top"/>
    </xf>
    <xf numFmtId="0" fontId="34" fillId="22" borderId="1" xfId="14" applyFont="1" applyFill="1" applyBorder="1" applyAlignment="1">
      <alignment vertical="top"/>
    </xf>
    <xf numFmtId="168" fontId="34" fillId="22" borderId="1" xfId="15" applyNumberFormat="1" applyFont="1" applyFill="1" applyBorder="1" applyAlignment="1" applyProtection="1">
      <alignment vertical="top"/>
      <protection locked="0"/>
    </xf>
    <xf numFmtId="168" fontId="34" fillId="23" borderId="36" xfId="15" applyNumberFormat="1" applyFont="1" applyFill="1" applyBorder="1" applyAlignment="1" applyProtection="1">
      <alignment horizontal="center" vertical="top"/>
      <protection locked="0"/>
    </xf>
    <xf numFmtId="168" fontId="34" fillId="24" borderId="36" xfId="15" applyNumberFormat="1" applyFont="1" applyFill="1" applyBorder="1" applyAlignment="1" applyProtection="1">
      <alignment horizontal="center" vertical="top"/>
      <protection locked="0"/>
    </xf>
    <xf numFmtId="168" fontId="31" fillId="0" borderId="0" xfId="15" applyNumberFormat="1" applyFont="1" applyFill="1" applyProtection="1"/>
    <xf numFmtId="0" fontId="31" fillId="0" borderId="0" xfId="15" applyNumberFormat="1" applyFont="1" applyFill="1" applyAlignment="1" applyProtection="1"/>
    <xf numFmtId="168" fontId="31" fillId="0" borderId="0" xfId="15" applyNumberFormat="1" applyFont="1" applyProtection="1">
      <protection locked="0"/>
    </xf>
    <xf numFmtId="168" fontId="31" fillId="0" borderId="0" xfId="15" applyNumberFormat="1" applyFont="1" applyFill="1" applyAlignment="1" applyProtection="1">
      <protection locked="0"/>
    </xf>
    <xf numFmtId="168" fontId="31" fillId="0" borderId="0" xfId="15" applyNumberFormat="1" applyFont="1" applyFill="1" applyAlignment="1" applyProtection="1">
      <alignment horizontal="center"/>
      <protection locked="0"/>
    </xf>
    <xf numFmtId="168" fontId="31" fillId="0" borderId="0" xfId="15" applyNumberFormat="1" applyFont="1" applyFill="1" applyBorder="1" applyProtection="1"/>
    <xf numFmtId="0" fontId="31" fillId="0" borderId="0" xfId="15" applyNumberFormat="1" applyFont="1" applyFill="1" applyBorder="1" applyAlignment="1" applyProtection="1"/>
    <xf numFmtId="168" fontId="31" fillId="0" borderId="0" xfId="15" applyNumberFormat="1" applyFont="1" applyBorder="1" applyProtection="1">
      <protection locked="0"/>
    </xf>
    <xf numFmtId="168" fontId="31" fillId="0" borderId="0" xfId="15" applyNumberFormat="1" applyFont="1" applyAlignment="1" applyProtection="1">
      <alignment horizontal="center"/>
      <protection locked="0"/>
    </xf>
    <xf numFmtId="0" fontId="21" fillId="0" borderId="0" xfId="16" applyFont="1"/>
    <xf numFmtId="3" fontId="21" fillId="0" borderId="0" xfId="16" applyNumberFormat="1" applyFont="1"/>
    <xf numFmtId="0" fontId="2" fillId="0" borderId="0" xfId="16"/>
    <xf numFmtId="3" fontId="2" fillId="0" borderId="0" xfId="16" applyNumberFormat="1"/>
    <xf numFmtId="0" fontId="2" fillId="4" borderId="0" xfId="16" applyFill="1"/>
    <xf numFmtId="165" fontId="31" fillId="0" borderId="0" xfId="5" applyNumberFormat="1" applyFont="1" applyAlignment="1">
      <alignment horizontal="right"/>
    </xf>
    <xf numFmtId="165" fontId="31" fillId="0" borderId="0" xfId="5" applyNumberFormat="1" applyFont="1"/>
    <xf numFmtId="41" fontId="33" fillId="14" borderId="2" xfId="17" applyNumberFormat="1" applyFont="1" applyBorder="1" applyAlignment="1">
      <alignment horizontal="center"/>
    </xf>
    <xf numFmtId="165" fontId="33" fillId="14" borderId="2" xfId="17" applyNumberFormat="1" applyFont="1" applyBorder="1" applyAlignment="1">
      <alignment horizontal="center"/>
    </xf>
    <xf numFmtId="165" fontId="33" fillId="14" borderId="2" xfId="17" applyNumberFormat="1" applyFont="1" applyBorder="1" applyAlignment="1">
      <alignment horizontal="center" wrapText="1"/>
    </xf>
    <xf numFmtId="0" fontId="20" fillId="25" borderId="17" xfId="5" applyFont="1" applyFill="1" applyBorder="1"/>
    <xf numFmtId="0" fontId="20" fillId="26" borderId="17" xfId="5" applyFont="1" applyFill="1" applyBorder="1" applyAlignment="1">
      <alignment horizontal="center"/>
    </xf>
    <xf numFmtId="44" fontId="2" fillId="15" borderId="2" xfId="18" applyNumberFormat="1" applyBorder="1" applyAlignment="1">
      <alignment horizontal="left"/>
    </xf>
    <xf numFmtId="43" fontId="2" fillId="15" borderId="2" xfId="18" applyNumberFormat="1" applyBorder="1" applyAlignment="1">
      <alignment horizontal="left"/>
    </xf>
    <xf numFmtId="165" fontId="2" fillId="0" borderId="2" xfId="8" applyNumberFormat="1" applyFont="1" applyFill="1" applyBorder="1" applyAlignment="1"/>
    <xf numFmtId="165" fontId="2" fillId="12" borderId="2" xfId="19" applyNumberFormat="1" applyBorder="1" applyAlignment="1"/>
    <xf numFmtId="0" fontId="31" fillId="4" borderId="0" xfId="5" applyFont="1" applyFill="1"/>
    <xf numFmtId="41" fontId="35" fillId="16" borderId="2" xfId="10" applyNumberFormat="1" applyFont="1" applyFill="1" applyBorder="1" applyAlignment="1">
      <alignment horizontal="center"/>
    </xf>
    <xf numFmtId="41" fontId="35" fillId="16" borderId="18" xfId="10" applyNumberFormat="1" applyFont="1" applyFill="1" applyBorder="1" applyAlignment="1">
      <alignment horizontal="center"/>
    </xf>
    <xf numFmtId="43" fontId="1" fillId="15" borderId="2" xfId="18" applyNumberFormat="1" applyFont="1" applyBorder="1" applyAlignment="1">
      <alignment horizontal="left"/>
    </xf>
    <xf numFmtId="0" fontId="4" fillId="0" borderId="0" xfId="0" applyFont="1" applyAlignment="1">
      <alignment horizontal="center" vertical="center"/>
    </xf>
    <xf numFmtId="0" fontId="4" fillId="17" borderId="0" xfId="0" applyFont="1" applyFill="1"/>
    <xf numFmtId="0" fontId="12" fillId="17" borderId="0" xfId="0" applyFont="1" applyFill="1" applyAlignment="1">
      <alignment horizontal="center"/>
    </xf>
    <xf numFmtId="166" fontId="0" fillId="0" borderId="6" xfId="2" applyNumberFormat="1" applyFont="1" applyFill="1" applyBorder="1"/>
    <xf numFmtId="166" fontId="12" fillId="0" borderId="6" xfId="2" applyNumberFormat="1" applyFont="1" applyFill="1" applyBorder="1"/>
    <xf numFmtId="0" fontId="36" fillId="0" borderId="0" xfId="4" applyFont="1"/>
    <xf numFmtId="0" fontId="36" fillId="0" borderId="0" xfId="4" applyFont="1" applyAlignment="1">
      <alignment horizontal="center"/>
    </xf>
    <xf numFmtId="167" fontId="16" fillId="8" borderId="0" xfId="2" applyNumberFormat="1" applyFont="1" applyFill="1" applyBorder="1"/>
    <xf numFmtId="167" fontId="16" fillId="27" borderId="0" xfId="2" applyNumberFormat="1" applyFont="1" applyFill="1" applyBorder="1"/>
    <xf numFmtId="167" fontId="16" fillId="28" borderId="0" xfId="2" applyNumberFormat="1" applyFont="1" applyFill="1" applyBorder="1"/>
    <xf numFmtId="0" fontId="5" fillId="29" borderId="0" xfId="4" applyFont="1" applyFill="1"/>
    <xf numFmtId="7" fontId="5" fillId="0" borderId="0" xfId="2" applyNumberFormat="1" applyFont="1" applyBorder="1"/>
    <xf numFmtId="0" fontId="36" fillId="30" borderId="0" xfId="4" applyFont="1" applyFill="1" applyAlignment="1">
      <alignment horizontal="right"/>
    </xf>
    <xf numFmtId="0" fontId="36" fillId="30" borderId="0" xfId="4" applyFont="1" applyFill="1" applyAlignment="1">
      <alignment horizontal="center"/>
    </xf>
    <xf numFmtId="167" fontId="36" fillId="30" borderId="0" xfId="2" applyNumberFormat="1" applyFont="1" applyFill="1" applyBorder="1" applyAlignment="1">
      <alignment horizontal="center"/>
    </xf>
    <xf numFmtId="167" fontId="36" fillId="30" borderId="0" xfId="2" applyNumberFormat="1" applyFont="1" applyFill="1" applyBorder="1"/>
    <xf numFmtId="0" fontId="5" fillId="0" borderId="9" xfId="4" applyFont="1" applyBorder="1"/>
    <xf numFmtId="0" fontId="30" fillId="31" borderId="0" xfId="4" applyFont="1" applyFill="1" applyAlignment="1">
      <alignment horizontal="center" wrapText="1"/>
    </xf>
    <xf numFmtId="0" fontId="23" fillId="0" borderId="0" xfId="14" applyFont="1"/>
    <xf numFmtId="0" fontId="23" fillId="0" borderId="0" xfId="14" applyFont="1" applyAlignment="1">
      <alignment horizontal="center"/>
    </xf>
    <xf numFmtId="0" fontId="4" fillId="29" borderId="0" xfId="0" applyFont="1" applyFill="1"/>
    <xf numFmtId="0" fontId="12" fillId="29" borderId="0" xfId="0" applyFont="1" applyFill="1" applyAlignment="1">
      <alignment horizontal="center"/>
    </xf>
    <xf numFmtId="0" fontId="4" fillId="29" borderId="0" xfId="0" applyFont="1" applyFill="1" applyAlignment="1">
      <alignment horizontal="center"/>
    </xf>
    <xf numFmtId="0" fontId="4" fillId="17" borderId="0" xfId="0" applyFont="1" applyFill="1" applyAlignment="1">
      <alignment vertical="center"/>
    </xf>
    <xf numFmtId="0" fontId="12" fillId="17" borderId="0" xfId="0" applyFont="1" applyFill="1" applyAlignment="1">
      <alignment horizontal="center" vertical="center"/>
    </xf>
    <xf numFmtId="0" fontId="4" fillId="17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6" fontId="0" fillId="7" borderId="0" xfId="0" applyNumberFormat="1" applyFill="1"/>
    <xf numFmtId="0" fontId="0" fillId="7" borderId="0" xfId="0" applyFill="1"/>
    <xf numFmtId="166" fontId="0" fillId="0" borderId="0" xfId="2" applyNumberFormat="1" applyFont="1" applyBorder="1"/>
    <xf numFmtId="166" fontId="12" fillId="7" borderId="0" xfId="2" applyNumberFormat="1" applyFont="1" applyFill="1" applyBorder="1"/>
    <xf numFmtId="0" fontId="5" fillId="0" borderId="0" xfId="0" applyFont="1" applyAlignment="1">
      <alignment horizontal="right" vertical="center"/>
    </xf>
    <xf numFmtId="0" fontId="51" fillId="32" borderId="39" xfId="0" applyFont="1" applyFill="1" applyBorder="1"/>
    <xf numFmtId="0" fontId="51" fillId="32" borderId="0" xfId="0" applyFont="1" applyFill="1"/>
    <xf numFmtId="0" fontId="51" fillId="32" borderId="40" xfId="0" applyFont="1" applyFill="1" applyBorder="1"/>
    <xf numFmtId="0" fontId="52" fillId="0" borderId="0" xfId="14" applyFont="1"/>
    <xf numFmtId="0" fontId="52" fillId="0" borderId="0" xfId="14" applyFont="1" applyAlignment="1">
      <alignment horizontal="center"/>
    </xf>
    <xf numFmtId="0" fontId="53" fillId="0" borderId="17" xfId="21" applyFont="1" applyBorder="1" applyAlignment="1">
      <alignment horizontal="left"/>
    </xf>
    <xf numFmtId="0" fontId="53" fillId="0" borderId="17" xfId="21" applyFont="1" applyBorder="1" applyAlignment="1">
      <alignment horizontal="center"/>
    </xf>
    <xf numFmtId="0" fontId="54" fillId="0" borderId="0" xfId="14" applyFont="1"/>
    <xf numFmtId="6" fontId="52" fillId="0" borderId="0" xfId="14" applyNumberFormat="1" applyFont="1" applyAlignment="1">
      <alignment horizontal="center"/>
    </xf>
    <xf numFmtId="0" fontId="30" fillId="0" borderId="2" xfId="4" applyFont="1" applyBorder="1" applyAlignment="1">
      <alignment horizontal="center" vertical="center"/>
    </xf>
    <xf numFmtId="9" fontId="50" fillId="4" borderId="0" xfId="20" applyFont="1" applyFill="1" applyAlignment="1">
      <alignment horizontal="center"/>
    </xf>
    <xf numFmtId="0" fontId="50" fillId="4" borderId="0" xfId="0" applyFont="1" applyFill="1" applyAlignment="1">
      <alignment horizontal="right"/>
    </xf>
    <xf numFmtId="0" fontId="34" fillId="33" borderId="2" xfId="0" applyFont="1" applyFill="1" applyBorder="1" applyAlignment="1">
      <alignment horizontal="left" vertical="top"/>
    </xf>
    <xf numFmtId="0" fontId="34" fillId="34" borderId="2" xfId="0" applyFont="1" applyFill="1" applyBorder="1" applyAlignment="1">
      <alignment horizontal="center" vertical="top"/>
    </xf>
    <xf numFmtId="0" fontId="0" fillId="0" borderId="2" xfId="0" applyBorder="1"/>
    <xf numFmtId="3" fontId="23" fillId="0" borderId="0" xfId="15" applyNumberFormat="1" applyFont="1"/>
    <xf numFmtId="0" fontId="30" fillId="4" borderId="1" xfId="14" applyFont="1" applyFill="1" applyBorder="1" applyAlignment="1">
      <alignment horizontal="center" vertical="top"/>
    </xf>
    <xf numFmtId="0" fontId="30" fillId="4" borderId="1" xfId="14" applyFont="1" applyFill="1" applyBorder="1" applyAlignment="1">
      <alignment horizontal="left" vertical="top"/>
    </xf>
    <xf numFmtId="0" fontId="30" fillId="22" borderId="1" xfId="14" applyFont="1" applyFill="1" applyBorder="1" applyAlignment="1">
      <alignment horizontal="center" vertical="top"/>
    </xf>
    <xf numFmtId="0" fontId="30" fillId="22" borderId="1" xfId="14" applyFont="1" applyFill="1" applyBorder="1" applyAlignment="1">
      <alignment horizontal="left" vertical="top"/>
    </xf>
    <xf numFmtId="0" fontId="30" fillId="22" borderId="1" xfId="14" applyFont="1" applyFill="1" applyBorder="1" applyAlignment="1">
      <alignment vertical="top"/>
    </xf>
    <xf numFmtId="3" fontId="30" fillId="22" borderId="1" xfId="15" applyNumberFormat="1" applyFont="1" applyFill="1" applyBorder="1" applyAlignment="1">
      <alignment horizontal="right" vertical="top"/>
    </xf>
    <xf numFmtId="0" fontId="23" fillId="0" borderId="0" xfId="14" applyFont="1" applyAlignment="1">
      <alignment horizontal="right"/>
    </xf>
    <xf numFmtId="44" fontId="0" fillId="0" borderId="0" xfId="2" applyFont="1"/>
    <xf numFmtId="166" fontId="23" fillId="0" borderId="0" xfId="2" applyNumberFormat="1" applyFont="1"/>
    <xf numFmtId="0" fontId="23" fillId="4" borderId="0" xfId="14" applyFont="1" applyFill="1" applyAlignment="1">
      <alignment horizontal="right"/>
    </xf>
    <xf numFmtId="0" fontId="23" fillId="4" borderId="0" xfId="14" applyFont="1" applyFill="1"/>
    <xf numFmtId="166" fontId="23" fillId="4" borderId="0" xfId="2" applyNumberFormat="1" applyFont="1" applyFill="1"/>
    <xf numFmtId="3" fontId="23" fillId="0" borderId="0" xfId="14" applyNumberFormat="1" applyFont="1"/>
    <xf numFmtId="0" fontId="16" fillId="0" borderId="0" xfId="4" applyFont="1" applyAlignment="1">
      <alignment horizontal="center"/>
    </xf>
    <xf numFmtId="0" fontId="30" fillId="35" borderId="2" xfId="4" applyFont="1" applyFill="1" applyBorder="1" applyAlignment="1">
      <alignment horizontal="left"/>
    </xf>
    <xf numFmtId="0" fontId="56" fillId="0" borderId="2" xfId="4" applyFont="1" applyBorder="1"/>
    <xf numFmtId="0" fontId="30" fillId="35" borderId="2" xfId="4" applyFont="1" applyFill="1" applyBorder="1" applyAlignment="1">
      <alignment horizontal="left" vertical="center"/>
    </xf>
    <xf numFmtId="0" fontId="57" fillId="0" borderId="2" xfId="4" applyFont="1" applyBorder="1"/>
    <xf numFmtId="0" fontId="53" fillId="16" borderId="2" xfId="4" applyFont="1" applyFill="1" applyBorder="1" applyAlignment="1">
      <alignment horizontal="center" vertical="center" wrapText="1"/>
    </xf>
    <xf numFmtId="0" fontId="30" fillId="0" borderId="0" xfId="4" applyFont="1" applyAlignment="1">
      <alignment horizontal="left" vertical="center" wrapText="1"/>
    </xf>
    <xf numFmtId="0" fontId="16" fillId="0" borderId="0" xfId="4" applyFont="1" applyAlignment="1">
      <alignment wrapText="1"/>
    </xf>
    <xf numFmtId="0" fontId="58" fillId="0" borderId="22" xfId="4" applyFont="1" applyBorder="1"/>
    <xf numFmtId="0" fontId="58" fillId="0" borderId="42" xfId="4" applyFont="1" applyBorder="1"/>
    <xf numFmtId="169" fontId="58" fillId="0" borderId="2" xfId="4" applyNumberFormat="1" applyFont="1" applyBorder="1"/>
    <xf numFmtId="0" fontId="58" fillId="0" borderId="2" xfId="4" applyFont="1" applyBorder="1"/>
    <xf numFmtId="167" fontId="58" fillId="0" borderId="2" xfId="4" applyNumberFormat="1" applyFont="1" applyBorder="1" applyAlignment="1">
      <alignment horizontal="center"/>
    </xf>
    <xf numFmtId="167" fontId="36" fillId="4" borderId="2" xfId="2" applyNumberFormat="1" applyFont="1" applyFill="1" applyBorder="1"/>
    <xf numFmtId="167" fontId="36" fillId="4" borderId="2" xfId="2" applyNumberFormat="1" applyFont="1" applyFill="1" applyBorder="1" applyProtection="1">
      <protection hidden="1"/>
    </xf>
    <xf numFmtId="0" fontId="30" fillId="0" borderId="20" xfId="4" applyFont="1" applyBorder="1" applyAlignment="1">
      <alignment horizontal="center" vertical="center"/>
    </xf>
    <xf numFmtId="0" fontId="59" fillId="0" borderId="0" xfId="4" applyFont="1"/>
    <xf numFmtId="0" fontId="0" fillId="4" borderId="2" xfId="0" applyFill="1" applyBorder="1"/>
    <xf numFmtId="7" fontId="4" fillId="0" borderId="0" xfId="2" applyNumberFormat="1" applyFont="1" applyFill="1" applyBorder="1" applyAlignment="1">
      <alignment horizontal="center"/>
    </xf>
    <xf numFmtId="0" fontId="11" fillId="17" borderId="17" xfId="0" applyFont="1" applyFill="1" applyBorder="1" applyAlignment="1">
      <alignment horizontal="center"/>
    </xf>
    <xf numFmtId="0" fontId="24" fillId="4" borderId="0" xfId="4" applyFont="1" applyFill="1" applyAlignment="1">
      <alignment horizontal="center"/>
    </xf>
    <xf numFmtId="0" fontId="24" fillId="0" borderId="15" xfId="4" applyFont="1" applyBorder="1" applyAlignment="1">
      <alignment horizontal="center"/>
    </xf>
    <xf numFmtId="0" fontId="30" fillId="0" borderId="2" xfId="4" applyFont="1" applyBorder="1" applyAlignment="1">
      <alignment horizontal="center" vertical="center"/>
    </xf>
    <xf numFmtId="0" fontId="30" fillId="31" borderId="0" xfId="4" applyFont="1" applyFill="1" applyAlignment="1">
      <alignment horizontal="center"/>
    </xf>
    <xf numFmtId="0" fontId="46" fillId="8" borderId="38" xfId="4" applyFont="1" applyFill="1" applyBorder="1" applyAlignment="1">
      <alignment horizontal="center" vertical="center"/>
    </xf>
    <xf numFmtId="0" fontId="26" fillId="0" borderId="0" xfId="4" applyFont="1" applyAlignment="1">
      <alignment horizontal="left" vertical="center" wrapText="1"/>
    </xf>
    <xf numFmtId="0" fontId="26" fillId="0" borderId="6" xfId="4" applyFont="1" applyBorder="1" applyAlignment="1">
      <alignment horizontal="left" vertical="center" wrapText="1"/>
    </xf>
    <xf numFmtId="0" fontId="26" fillId="0" borderId="0" xfId="4" applyFont="1" applyAlignment="1">
      <alignment horizontal="center" vertical="center" wrapText="1"/>
    </xf>
    <xf numFmtId="0" fontId="26" fillId="0" borderId="6" xfId="4" applyFont="1" applyBorder="1" applyAlignment="1">
      <alignment horizontal="center" vertical="center" wrapText="1"/>
    </xf>
    <xf numFmtId="0" fontId="26" fillId="8" borderId="0" xfId="4" applyFont="1" applyFill="1" applyAlignment="1">
      <alignment horizontal="center" vertical="center" wrapText="1"/>
    </xf>
    <xf numFmtId="0" fontId="26" fillId="8" borderId="6" xfId="4" applyFont="1" applyFill="1" applyBorder="1" applyAlignment="1">
      <alignment horizontal="center" vertical="center" wrapText="1"/>
    </xf>
    <xf numFmtId="0" fontId="26" fillId="27" borderId="0" xfId="4" applyFont="1" applyFill="1" applyAlignment="1">
      <alignment horizontal="center" vertical="center" wrapText="1"/>
    </xf>
    <xf numFmtId="0" fontId="26" fillId="27" borderId="6" xfId="4" applyFont="1" applyFill="1" applyBorder="1" applyAlignment="1">
      <alignment horizontal="center" vertical="center" wrapText="1"/>
    </xf>
    <xf numFmtId="0" fontId="26" fillId="28" borderId="0" xfId="4" applyFont="1" applyFill="1" applyAlignment="1">
      <alignment horizontal="center" vertical="center" wrapText="1"/>
    </xf>
    <xf numFmtId="0" fontId="26" fillId="28" borderId="6" xfId="4" applyFont="1" applyFill="1" applyBorder="1" applyAlignment="1">
      <alignment horizontal="center" vertical="center" wrapText="1"/>
    </xf>
    <xf numFmtId="0" fontId="24" fillId="0" borderId="41" xfId="4" applyFont="1" applyBorder="1" applyAlignment="1">
      <alignment horizontal="center"/>
    </xf>
    <xf numFmtId="0" fontId="46" fillId="0" borderId="0" xfId="4" applyFont="1" applyAlignment="1">
      <alignment horizontal="center"/>
    </xf>
    <xf numFmtId="0" fontId="26" fillId="0" borderId="15" xfId="4" applyFont="1" applyBorder="1" applyAlignment="1">
      <alignment horizontal="center"/>
    </xf>
    <xf numFmtId="0" fontId="55" fillId="0" borderId="17" xfId="4" applyFont="1" applyBorder="1" applyAlignment="1">
      <alignment horizontal="center"/>
    </xf>
    <xf numFmtId="0" fontId="32" fillId="13" borderId="4" xfId="3" applyFont="1" applyFill="1" applyBorder="1" applyAlignment="1">
      <alignment horizontal="center" vertical="center"/>
    </xf>
    <xf numFmtId="0" fontId="32" fillId="13" borderId="16" xfId="3" applyFont="1" applyFill="1" applyBorder="1" applyAlignment="1">
      <alignment horizontal="center" vertical="center"/>
    </xf>
    <xf numFmtId="0" fontId="32" fillId="13" borderId="5" xfId="3" applyFont="1" applyFill="1" applyBorder="1" applyAlignment="1">
      <alignment horizontal="center" vertical="center"/>
    </xf>
    <xf numFmtId="0" fontId="44" fillId="4" borderId="0" xfId="5" applyFont="1" applyFill="1" applyAlignment="1">
      <alignment horizontal="center" vertical="center"/>
    </xf>
    <xf numFmtId="0" fontId="31" fillId="5" borderId="0" xfId="5" applyFont="1" applyFill="1" applyAlignment="1">
      <alignment horizontal="center"/>
    </xf>
    <xf numFmtId="0" fontId="31" fillId="5" borderId="10" xfId="5" applyFont="1" applyFill="1" applyBorder="1" applyAlignment="1">
      <alignment horizontal="center"/>
    </xf>
    <xf numFmtId="0" fontId="20" fillId="25" borderId="37" xfId="5" applyFont="1" applyFill="1" applyBorder="1" applyAlignment="1">
      <alignment horizontal="left"/>
    </xf>
    <xf numFmtId="0" fontId="20" fillId="25" borderId="17" xfId="5" applyFont="1" applyFill="1" applyBorder="1" applyAlignment="1">
      <alignment horizontal="center"/>
    </xf>
    <xf numFmtId="0" fontId="31" fillId="4" borderId="17" xfId="5" applyFont="1" applyFill="1" applyBorder="1" applyAlignment="1">
      <alignment horizontal="left"/>
    </xf>
    <xf numFmtId="0" fontId="24" fillId="0" borderId="0" xfId="4" applyFont="1" applyAlignment="1">
      <alignment horizontal="center"/>
    </xf>
    <xf numFmtId="0" fontId="30" fillId="0" borderId="2" xfId="4" applyFont="1" applyBorder="1" applyAlignment="1">
      <alignment horizontal="center" vertical="center" wrapText="1"/>
    </xf>
    <xf numFmtId="0" fontId="21" fillId="4" borderId="0" xfId="13" applyFont="1" applyFill="1" applyAlignment="1">
      <alignment horizontal="center"/>
    </xf>
  </cellXfs>
  <cellStyles count="22">
    <cellStyle name="20% - Accent2 2" xfId="9" xr:uid="{683E16AB-A0DB-4FAE-A08F-F4A0B69D5D87}"/>
    <cellStyle name="20% - Accent2 2 2" xfId="19" xr:uid="{2C15E74A-D22B-496F-81E9-FFB440CE8E54}"/>
    <cellStyle name="20% - Accent6 2" xfId="7" xr:uid="{242B755E-84D2-4D94-9B99-A299F52DD6FA}"/>
    <cellStyle name="20% - Accent6 2 2" xfId="18" xr:uid="{996F272C-5A32-42AE-B8E2-F4D6D2876A29}"/>
    <cellStyle name="40% - Accent3 2" xfId="6" xr:uid="{C6ED2AF6-9CA9-438B-A982-B868C6CB19A6}"/>
    <cellStyle name="40% - Accent3 2 2" xfId="17" xr:uid="{BECBB983-E544-4CDF-B49F-061C5C957E88}"/>
    <cellStyle name="Accent1 2" xfId="10" xr:uid="{212E4350-5A32-45D4-92AA-63A787C206F8}"/>
    <cellStyle name="Comma" xfId="1" builtinId="3"/>
    <cellStyle name="Comma 2" xfId="15" xr:uid="{87D61826-C2BF-41EB-828D-E3E7A0CAA13B}"/>
    <cellStyle name="Currency" xfId="2" builtinId="4"/>
    <cellStyle name="Currency 2 2" xfId="8" xr:uid="{A1EAD2C3-1CA2-4234-9DD5-18A58AE3C554}"/>
    <cellStyle name="Input 2" xfId="11" xr:uid="{3241E213-7F18-403F-BA56-F3F531823A92}"/>
    <cellStyle name="Normal" xfId="0" builtinId="0"/>
    <cellStyle name="Normal 2" xfId="4" xr:uid="{C784CA55-11D9-4F1A-B346-1E15D8B2950D}"/>
    <cellStyle name="Normal 2 2" xfId="13" xr:uid="{767AE4E5-3F9F-4898-A4E3-0E2CB19B256B}"/>
    <cellStyle name="Normal 2 3" xfId="14" xr:uid="{4C773B51-E79B-4FC4-BEB2-40C967E8C506}"/>
    <cellStyle name="Normal 3" xfId="16" xr:uid="{35264B1E-8826-4F40-88CF-A80D0D01CBCF}"/>
    <cellStyle name="Normal 4" xfId="5" xr:uid="{285CE733-DE71-400E-B6D3-E1B5153AC9E8}"/>
    <cellStyle name="Output 2" xfId="12" xr:uid="{553BCF33-7C39-4C3A-B9E4-DF4F996E0084}"/>
    <cellStyle name="Percent" xfId="20" builtinId="5"/>
    <cellStyle name="Title" xfId="3" builtinId="15"/>
    <cellStyle name="Title 2" xfId="21" xr:uid="{EE4E0F7C-1AB0-4883-AD35-4F35670C0598}"/>
  </cellStyles>
  <dxfs count="20">
    <dxf>
      <numFmt numFmtId="3" formatCode="#,##0"/>
      <border diagonalUp="0" diagonalDown="0">
        <left/>
        <right/>
        <top style="thin">
          <color theme="2"/>
        </top>
        <bottom style="thin">
          <color theme="2"/>
        </bottom>
        <vertical/>
        <horizontal/>
      </border>
    </dxf>
    <dxf>
      <border diagonalUp="0" diagonalDown="0">
        <left/>
        <right/>
        <top style="thin">
          <color theme="2"/>
        </top>
        <bottom style="thin">
          <color theme="2"/>
        </bottom>
        <vertical/>
        <horizontal/>
      </border>
    </dxf>
    <dxf>
      <border diagonalUp="0" diagonalDown="0">
        <left/>
        <right/>
        <top style="thin">
          <color theme="2"/>
        </top>
        <bottom style="thin">
          <color theme="2"/>
        </bottom>
        <vertical/>
        <horizontal/>
      </border>
    </dxf>
    <dxf>
      <border diagonalUp="0" diagonalDown="0">
        <left/>
        <right/>
        <top style="thin">
          <color theme="2"/>
        </top>
        <bottom style="thin">
          <color theme="2"/>
        </bottom>
        <vertical/>
        <horizontal/>
      </border>
    </dxf>
    <dxf>
      <numFmt numFmtId="19" formatCode="m/d/yyyy"/>
      <border diagonalUp="0" diagonalDown="0">
        <left/>
        <right/>
        <top style="thin">
          <color theme="2"/>
        </top>
        <bottom style="thin">
          <color theme="2"/>
        </bottom>
        <vertical/>
        <horizontal/>
      </border>
    </dxf>
    <dxf>
      <border outline="0">
        <bottom style="thin">
          <color theme="2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3" formatCode="#,##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9DA85E"/>
        </patternFill>
      </fill>
    </dxf>
    <dxf>
      <numFmt numFmtId="3" formatCode="#,##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9DA85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10" formatCode="&quot;$&quot;#,##0_);[Red]\(&quot;$&quot;#,##0\)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family val="2"/>
        <scheme val="none"/>
      </font>
      <alignment horizontal="left" vertical="bottom" textRotation="0" wrapText="0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 /><Relationship Id="rId13" Type="http://schemas.openxmlformats.org/officeDocument/2006/relationships/worksheet" Target="worksheets/sheet13.xml" /><Relationship Id="rId18" Type="http://schemas.openxmlformats.org/officeDocument/2006/relationships/worksheet" Target="worksheets/sheet18.xml" /><Relationship Id="rId26" Type="http://schemas.openxmlformats.org/officeDocument/2006/relationships/sheetMetadata" Target="metadata.xml" /><Relationship Id="rId3" Type="http://schemas.openxmlformats.org/officeDocument/2006/relationships/worksheet" Target="worksheets/sheet3.xml" /><Relationship Id="rId21" Type="http://schemas.openxmlformats.org/officeDocument/2006/relationships/worksheet" Target="worksheets/sheet21.xml" /><Relationship Id="rId7" Type="http://schemas.openxmlformats.org/officeDocument/2006/relationships/worksheet" Target="worksheets/sheet7.xml" /><Relationship Id="rId12" Type="http://schemas.openxmlformats.org/officeDocument/2006/relationships/worksheet" Target="worksheets/sheet12.xml" /><Relationship Id="rId17" Type="http://schemas.openxmlformats.org/officeDocument/2006/relationships/worksheet" Target="worksheets/sheet17.xml" /><Relationship Id="rId25" Type="http://schemas.openxmlformats.org/officeDocument/2006/relationships/sharedStrings" Target="sharedStrings.xml" /><Relationship Id="rId2" Type="http://schemas.openxmlformats.org/officeDocument/2006/relationships/worksheet" Target="worksheets/sheet2.xml" /><Relationship Id="rId16" Type="http://schemas.openxmlformats.org/officeDocument/2006/relationships/worksheet" Target="worksheets/sheet16.xml" /><Relationship Id="rId20" Type="http://schemas.openxmlformats.org/officeDocument/2006/relationships/worksheet" Target="worksheets/sheet20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worksheet" Target="worksheets/sheet11.xml" /><Relationship Id="rId24" Type="http://schemas.openxmlformats.org/officeDocument/2006/relationships/styles" Target="styles.xml" /><Relationship Id="rId5" Type="http://schemas.openxmlformats.org/officeDocument/2006/relationships/worksheet" Target="worksheets/sheet5.xml" /><Relationship Id="rId15" Type="http://schemas.openxmlformats.org/officeDocument/2006/relationships/worksheet" Target="worksheets/sheet15.xml" /><Relationship Id="rId23" Type="http://schemas.openxmlformats.org/officeDocument/2006/relationships/theme" Target="theme/theme1.xml" /><Relationship Id="rId28" Type="http://schemas.openxmlformats.org/officeDocument/2006/relationships/calcChain" Target="calcChain.xml" /><Relationship Id="rId10" Type="http://schemas.openxmlformats.org/officeDocument/2006/relationships/worksheet" Target="worksheets/sheet10.xml" /><Relationship Id="rId19" Type="http://schemas.openxmlformats.org/officeDocument/2006/relationships/worksheet" Target="worksheets/sheet19.xml" /><Relationship Id="rId4" Type="http://schemas.openxmlformats.org/officeDocument/2006/relationships/worksheet" Target="worksheets/sheet4.xml" /><Relationship Id="rId9" Type="http://schemas.openxmlformats.org/officeDocument/2006/relationships/worksheet" Target="worksheets/sheet9.xml" /><Relationship Id="rId14" Type="http://schemas.openxmlformats.org/officeDocument/2006/relationships/worksheet" Target="worksheets/sheet14.xml" /><Relationship Id="rId22" Type="http://schemas.openxmlformats.org/officeDocument/2006/relationships/worksheet" Target="worksheets/sheet22.xml" /><Relationship Id="rId27" Type="http://schemas.microsoft.com/office/2017/10/relationships/person" Target="persons/person.xml" 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 /><Relationship Id="rId1" Type="http://schemas.openxmlformats.org/officeDocument/2006/relationships/image" Target="../media/image1.png" 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 /><Relationship Id="rId1" Type="http://schemas.openxmlformats.org/officeDocument/2006/relationships/image" Target="../media/image3.png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226787</xdr:colOff>
      <xdr:row>9</xdr:row>
      <xdr:rowOff>27215</xdr:rowOff>
    </xdr:from>
    <xdr:to>
      <xdr:col>4</xdr:col>
      <xdr:colOff>136072</xdr:colOff>
      <xdr:row>12</xdr:row>
      <xdr:rowOff>68036</xdr:rowOff>
    </xdr:to>
    <xdr:pic>
      <xdr:nvPicPr>
        <xdr:cNvPr id="3" name="Graphic 2" descr="Eyes with solid fill">
          <a:extLst>
            <a:ext uri="{FF2B5EF4-FFF2-40B4-BE49-F238E27FC236}">
              <a16:creationId xmlns:a16="http://schemas.microsoft.com/office/drawing/2014/main" id="{41E7CBB0-87E6-29C2-837A-7A75C494B1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 rot="19610009">
          <a:off x="4680858" y="1564822"/>
          <a:ext cx="517071" cy="517071"/>
        </a:xfrm>
        <a:prstGeom prst="rect">
          <a:avLst/>
        </a:prstGeom>
      </xdr:spPr>
    </xdr:pic>
    <xdr:clientData/>
  </xdr:twoCellAnchor>
  <xdr:twoCellAnchor>
    <xdr:from>
      <xdr:col>3</xdr:col>
      <xdr:colOff>585108</xdr:colOff>
      <xdr:row>11</xdr:row>
      <xdr:rowOff>77107</xdr:rowOff>
    </xdr:from>
    <xdr:to>
      <xdr:col>9</xdr:col>
      <xdr:colOff>467179</xdr:colOff>
      <xdr:row>24</xdr:row>
      <xdr:rowOff>90714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E20118A6-D819-F64C-448A-A3E6560CC2AF}"/>
            </a:ext>
          </a:extLst>
        </xdr:cNvPr>
        <xdr:cNvCxnSpPr/>
      </xdr:nvCxnSpPr>
      <xdr:spPr>
        <a:xfrm>
          <a:off x="3111501" y="1932214"/>
          <a:ext cx="3524249" cy="2077357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222250</xdr:colOff>
      <xdr:row>3</xdr:row>
      <xdr:rowOff>84667</xdr:rowOff>
    </xdr:from>
    <xdr:to>
      <xdr:col>5</xdr:col>
      <xdr:colOff>597958</xdr:colOff>
      <xdr:row>4</xdr:row>
      <xdr:rowOff>105833</xdr:rowOff>
    </xdr:to>
    <xdr:cxnSp macro="">
      <xdr:nvCxnSpPr>
        <xdr:cNvPr id="4" name="Connector: Elbow 3">
          <a:extLst>
            <a:ext uri="{FF2B5EF4-FFF2-40B4-BE49-F238E27FC236}">
              <a16:creationId xmlns:a16="http://schemas.microsoft.com/office/drawing/2014/main" id="{B7C34933-C4BD-7B93-D3E8-8D209D0E6C6D}"/>
            </a:ext>
          </a:extLst>
        </xdr:cNvPr>
        <xdr:cNvCxnSpPr/>
      </xdr:nvCxnSpPr>
      <xdr:spPr>
        <a:xfrm>
          <a:off x="2751667" y="746125"/>
          <a:ext cx="2725208" cy="201083"/>
        </a:xfrm>
        <a:prstGeom prst="bentConnector3">
          <a:avLst>
            <a:gd name="adj1" fmla="val 99903"/>
          </a:avLst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113393</xdr:colOff>
      <xdr:row>2</xdr:row>
      <xdr:rowOff>93890</xdr:rowOff>
    </xdr:from>
    <xdr:to>
      <xdr:col>7</xdr:col>
      <xdr:colOff>874033</xdr:colOff>
      <xdr:row>7</xdr:row>
      <xdr:rowOff>99332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4D147F5-DDC3-41A4-BE63-9D44591FAF96}"/>
            </a:ext>
          </a:extLst>
        </xdr:cNvPr>
        <xdr:cNvSpPr>
          <a:spLocks noChangeArrowheads="1"/>
        </xdr:cNvSpPr>
      </xdr:nvSpPr>
      <xdr:spPr>
        <a:xfrm>
          <a:off x="4944473" y="528230"/>
          <a:ext cx="2010320" cy="904602"/>
        </a:xfrm>
        <a:prstGeom prst="rect">
          <a:avLst/>
        </a:prstGeom>
        <a:solidFill>
          <a:srgbClr val="FFFFFF">
            <a:alpha val="100000"/>
          </a:srgbClr>
        </a:solidFill>
        <a:ln w="9525" cap="flat" cmpd="sng" algn="ctr">
          <a:solidFill>
            <a:srgbClr val="000000">
              <a:alpha val="100000"/>
            </a:srgbClr>
          </a:solidFill>
          <a:prstDash val="solid"/>
          <a:miter lim="800000"/>
          <a:headEnd type="none" w="med" len="med"/>
          <a:tailEnd type="none" w="med" len="med"/>
        </a:ln>
        <a:effectLst/>
      </xdr:spPr>
      <xdr:txBody>
        <a:bodyPr wrap="square" anchor="t"/>
        <a:lstStyle>
          <a:lvl1pPr marL="0" indent="0">
            <a:defRPr>
              <a:latin typeface="+mn-lt"/>
              <a:ea typeface="+mn-ea"/>
              <a:cs typeface="+mn-cs"/>
            </a:defRPr>
          </a:lvl1pPr>
          <a:lvl2pPr marL="457200" indent="0">
            <a:defRPr>
              <a:latin typeface="+mn-lt"/>
              <a:ea typeface="+mn-ea"/>
              <a:cs typeface="+mn-cs"/>
            </a:defRPr>
          </a:lvl2pPr>
          <a:lvl3pPr marL="914400" indent="0">
            <a:defRPr>
              <a:latin typeface="+mn-lt"/>
              <a:ea typeface="+mn-ea"/>
              <a:cs typeface="+mn-cs"/>
            </a:defRPr>
          </a:lvl3pPr>
          <a:lvl4pPr marL="1371600" indent="0">
            <a:defRPr>
              <a:latin typeface="+mn-lt"/>
              <a:ea typeface="+mn-ea"/>
              <a:cs typeface="+mn-cs"/>
            </a:defRPr>
          </a:lvl4pPr>
          <a:lvl5pPr marL="1828800" indent="0">
            <a:defRPr>
              <a:latin typeface="+mn-lt"/>
              <a:ea typeface="+mn-ea"/>
              <a:cs typeface="+mn-cs"/>
            </a:defRPr>
          </a:lvl5pPr>
          <a:lvl6pPr marL="2286000" indent="0">
            <a:defRPr>
              <a:latin typeface="+mn-lt"/>
              <a:ea typeface="+mn-ea"/>
              <a:cs typeface="+mn-cs"/>
            </a:defRPr>
          </a:lvl6pPr>
          <a:lvl7pPr marL="2743200" indent="0">
            <a:defRPr>
              <a:latin typeface="+mn-lt"/>
              <a:ea typeface="+mn-ea"/>
              <a:cs typeface="+mn-cs"/>
            </a:defRPr>
          </a:lvl7pPr>
          <a:lvl8pPr marL="3200400" indent="0">
            <a:defRPr>
              <a:latin typeface="+mn-lt"/>
              <a:ea typeface="+mn-ea"/>
              <a:cs typeface="+mn-cs"/>
            </a:defRPr>
          </a:lvl8pPr>
          <a:lvl9pPr marL="3657600" indent="0">
            <a:defRPr>
              <a:latin typeface="+mn-lt"/>
              <a:ea typeface="+mn-ea"/>
              <a:cs typeface="+mn-cs"/>
            </a:defRPr>
          </a:lvl9pPr>
        </a:lstStyle>
        <a:p>
          <a:pPr algn="l">
            <a:defRPr sz="1000"/>
          </a:pPr>
          <a:r>
            <a:rPr lang="en-US" sz="800" b="1">
              <a:solidFill>
                <a:srgbClr val="000000"/>
              </a:solidFill>
              <a:latin typeface="Arial"/>
            </a:rPr>
            <a:t>Sales                                Commission
</a:t>
          </a:r>
          <a:r>
            <a:rPr lang="en-US" sz="800">
              <a:solidFill>
                <a:srgbClr val="000000"/>
              </a:solidFill>
              <a:latin typeface="Arial"/>
            </a:rPr>
            <a:t>Below  5000                         None
Between 5000-15000          1%
Between 15000-25000        1.5%
Above 25000                       2%</a:t>
          </a:r>
          <a:endParaRPr lang="en-US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129722</xdr:colOff>
      <xdr:row>12</xdr:row>
      <xdr:rowOff>104776</xdr:rowOff>
    </xdr:from>
    <xdr:to>
      <xdr:col>7</xdr:col>
      <xdr:colOff>890362</xdr:colOff>
      <xdr:row>17</xdr:row>
      <xdr:rowOff>142875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48383A5-81F5-4C10-A4F9-9E1E907A4ABB}"/>
            </a:ext>
          </a:extLst>
        </xdr:cNvPr>
        <xdr:cNvSpPr>
          <a:spLocks noChangeArrowheads="1"/>
        </xdr:cNvSpPr>
      </xdr:nvSpPr>
      <xdr:spPr>
        <a:xfrm>
          <a:off x="4960802" y="2314576"/>
          <a:ext cx="2010320" cy="914399"/>
        </a:xfrm>
        <a:prstGeom prst="rect">
          <a:avLst/>
        </a:prstGeom>
        <a:solidFill>
          <a:srgbClr val="FFFFFF">
            <a:alpha val="100000"/>
          </a:srgbClr>
        </a:solidFill>
        <a:ln w="9525" cap="flat" cmpd="sng" algn="ctr">
          <a:solidFill>
            <a:srgbClr val="000000">
              <a:alpha val="100000"/>
            </a:srgbClr>
          </a:solidFill>
          <a:prstDash val="solid"/>
          <a:miter lim="800000"/>
          <a:headEnd type="none" w="med" len="med"/>
          <a:tailEnd type="none" w="med" len="med"/>
        </a:ln>
        <a:effectLst/>
      </xdr:spPr>
      <xdr:txBody>
        <a:bodyPr wrap="square" anchor="t"/>
        <a:lstStyle>
          <a:lvl1pPr marL="0" indent="0">
            <a:defRPr>
              <a:latin typeface="+mn-lt"/>
              <a:ea typeface="+mn-ea"/>
              <a:cs typeface="+mn-cs"/>
            </a:defRPr>
          </a:lvl1pPr>
          <a:lvl2pPr marL="457200" indent="0">
            <a:defRPr>
              <a:latin typeface="+mn-lt"/>
              <a:ea typeface="+mn-ea"/>
              <a:cs typeface="+mn-cs"/>
            </a:defRPr>
          </a:lvl2pPr>
          <a:lvl3pPr marL="914400" indent="0">
            <a:defRPr>
              <a:latin typeface="+mn-lt"/>
              <a:ea typeface="+mn-ea"/>
              <a:cs typeface="+mn-cs"/>
            </a:defRPr>
          </a:lvl3pPr>
          <a:lvl4pPr marL="1371600" indent="0">
            <a:defRPr>
              <a:latin typeface="+mn-lt"/>
              <a:ea typeface="+mn-ea"/>
              <a:cs typeface="+mn-cs"/>
            </a:defRPr>
          </a:lvl4pPr>
          <a:lvl5pPr marL="1828800" indent="0">
            <a:defRPr>
              <a:latin typeface="+mn-lt"/>
              <a:ea typeface="+mn-ea"/>
              <a:cs typeface="+mn-cs"/>
            </a:defRPr>
          </a:lvl5pPr>
          <a:lvl6pPr marL="2286000" indent="0">
            <a:defRPr>
              <a:latin typeface="+mn-lt"/>
              <a:ea typeface="+mn-ea"/>
              <a:cs typeface="+mn-cs"/>
            </a:defRPr>
          </a:lvl6pPr>
          <a:lvl7pPr marL="2743200" indent="0">
            <a:defRPr>
              <a:latin typeface="+mn-lt"/>
              <a:ea typeface="+mn-ea"/>
              <a:cs typeface="+mn-cs"/>
            </a:defRPr>
          </a:lvl7pPr>
          <a:lvl8pPr marL="3200400" indent="0">
            <a:defRPr>
              <a:latin typeface="+mn-lt"/>
              <a:ea typeface="+mn-ea"/>
              <a:cs typeface="+mn-cs"/>
            </a:defRPr>
          </a:lvl8pPr>
          <a:lvl9pPr marL="3657600" indent="0">
            <a:defRPr>
              <a:latin typeface="+mn-lt"/>
              <a:ea typeface="+mn-ea"/>
              <a:cs typeface="+mn-cs"/>
            </a:defRPr>
          </a:lvl9pPr>
        </a:lstStyle>
        <a:p>
          <a:pPr algn="l">
            <a:defRPr sz="1000"/>
          </a:pPr>
          <a:r>
            <a:rPr lang="en-US" sz="800" b="1">
              <a:solidFill>
                <a:srgbClr val="000000"/>
              </a:solidFill>
              <a:latin typeface="Arial"/>
            </a:rPr>
            <a:t>Sales                                Commission
</a:t>
          </a:r>
          <a:r>
            <a:rPr lang="en-US" sz="800">
              <a:solidFill>
                <a:srgbClr val="000000"/>
              </a:solidFill>
              <a:latin typeface="Arial"/>
            </a:rPr>
            <a:t>Below  5000                         None
Between 5000-15000          1%
Between 15000-25000        1.5%
Above 25000                       2%</a:t>
          </a:r>
          <a:endParaRPr lang="en-US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85725</xdr:colOff>
      <xdr:row>40</xdr:row>
      <xdr:rowOff>38100</xdr:rowOff>
    </xdr:from>
    <xdr:ext cx="1733550" cy="624658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42476AC-5E8E-448A-A9CC-D6C8D1EC1EA5}"/>
            </a:ext>
          </a:extLst>
        </xdr:cNvPr>
        <xdr:cNvSpPr txBox="1"/>
      </xdr:nvSpPr>
      <xdr:spPr>
        <a:xfrm>
          <a:off x="2714625" y="7414260"/>
          <a:ext cx="1733550" cy="624658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200" b="1">
              <a:solidFill>
                <a:srgbClr val="E6834F"/>
              </a:solidFill>
            </a:rPr>
            <a:t>Test this!</a:t>
          </a:r>
        </a:p>
        <a:p>
          <a:r>
            <a:rPr lang="en-US" sz="1100" b="0">
              <a:solidFill>
                <a:schemeClr val="tx1">
                  <a:lumMod val="75000"/>
                  <a:lumOff val="25000"/>
                </a:schemeClr>
              </a:solidFill>
            </a:rPr>
            <a:t>Try adding a new Division</a:t>
          </a:r>
          <a:r>
            <a:rPr lang="en-US" sz="1100" b="0" baseline="0">
              <a:solidFill>
                <a:schemeClr val="tx1">
                  <a:lumMod val="75000"/>
                  <a:lumOff val="25000"/>
                </a:schemeClr>
              </a:solidFill>
            </a:rPr>
            <a:t> on the bottom of the list.</a:t>
          </a:r>
          <a:endParaRPr lang="en-US" sz="1100" b="0">
            <a:solidFill>
              <a:schemeClr val="tx1">
                <a:lumMod val="75000"/>
                <a:lumOff val="25000"/>
              </a:schemeClr>
            </a:solidFill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85725</xdr:colOff>
      <xdr:row>39</xdr:row>
      <xdr:rowOff>38100</xdr:rowOff>
    </xdr:from>
    <xdr:ext cx="1733550" cy="624658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556EC46-B841-40FC-9AAA-7952DD22884D}"/>
            </a:ext>
          </a:extLst>
        </xdr:cNvPr>
        <xdr:cNvSpPr txBox="1"/>
      </xdr:nvSpPr>
      <xdr:spPr>
        <a:xfrm>
          <a:off x="2714625" y="7231380"/>
          <a:ext cx="1733550" cy="624658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200" b="1">
              <a:solidFill>
                <a:srgbClr val="E6834F"/>
              </a:solidFill>
            </a:rPr>
            <a:t>Test this!</a:t>
          </a:r>
        </a:p>
        <a:p>
          <a:r>
            <a:rPr lang="en-US" sz="1100" b="0">
              <a:solidFill>
                <a:schemeClr val="tx1">
                  <a:lumMod val="75000"/>
                  <a:lumOff val="25000"/>
                </a:schemeClr>
              </a:solidFill>
            </a:rPr>
            <a:t>Try adding a new Division</a:t>
          </a:r>
          <a:r>
            <a:rPr lang="en-US" sz="1100" b="0" baseline="0">
              <a:solidFill>
                <a:schemeClr val="tx1">
                  <a:lumMod val="75000"/>
                  <a:lumOff val="25000"/>
                </a:schemeClr>
              </a:solidFill>
            </a:rPr>
            <a:t> on the bottom of the list.</a:t>
          </a:r>
          <a:endParaRPr lang="en-US" sz="1100" b="0">
            <a:solidFill>
              <a:schemeClr val="tx1">
                <a:lumMod val="75000"/>
                <a:lumOff val="25000"/>
              </a:schemeClr>
            </a:solidFill>
          </a:endParaRP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105834</xdr:colOff>
      <xdr:row>11</xdr:row>
      <xdr:rowOff>95250</xdr:rowOff>
    </xdr:from>
    <xdr:to>
      <xdr:col>3</xdr:col>
      <xdr:colOff>629709</xdr:colOff>
      <xdr:row>11</xdr:row>
      <xdr:rowOff>95250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323F9A8F-56A6-4C18-A0D0-C6A4A2875760}"/>
            </a:ext>
          </a:extLst>
        </xdr:cNvPr>
        <xdr:cNvCxnSpPr/>
      </xdr:nvCxnSpPr>
      <xdr:spPr>
        <a:xfrm flipH="1">
          <a:off x="2307167" y="2296583"/>
          <a:ext cx="523875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David Casuto" id="{AC5DA3C7-DD09-493C-9EF7-4248A9B71109}" userId="7ee31f782ba687fc" providerId="Windows Live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A7F1964-643E-4807-8640-76C618B19A49}" name="Table4" displayName="Table4" ref="A1:E41" totalsRowShown="0" headerRowDxfId="19" headerRowBorderDxfId="18" tableBorderDxfId="17" headerRowCellStyle="Title 2">
  <autoFilter ref="A1:E41" xr:uid="{5A7F1964-643E-4807-8640-76C618B19A49}"/>
  <tableColumns count="5">
    <tableColumn id="1" xr3:uid="{8257B01B-4153-41D9-9322-7DB2B6D08D32}" name="Name" dataDxfId="16" dataCellStyle="Normal 2 3"/>
    <tableColumn id="3" xr3:uid="{DCD735D4-9E89-4137-A224-16DCC9DC5164}" name="Empl #" dataDxfId="15" dataCellStyle="Normal 2 3"/>
    <tableColumn id="4" xr3:uid="{434F8B12-2FFF-4F38-BD7A-E1A64DB5F69F}" name="Region" dataDxfId="14" dataCellStyle="Normal 2 3"/>
    <tableColumn id="5" xr3:uid="{8D76F497-C233-4088-8B13-8718B6CB2AEC}" name="Department" dataDxfId="13" dataCellStyle="Normal 2 3"/>
    <tableColumn id="6" xr3:uid="{C19245D6-AF42-49C5-A783-A9D25E57E824}" name="Earning ($)" dataDxfId="12" dataCellStyle="Normal 2 3"/>
  </tableColumns>
  <tableStyleInfo name="TableStyleMedium16" showFirstColumn="0" showLastColumn="0" showRowStripes="0" showColumnStripes="1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4B6E65D-F982-4ADF-B7FE-60F96F248864}" name="TableDiv2" displayName="TableDiv2" ref="A25:C40" totalsRowShown="0" headerRowDxfId="11">
  <autoFilter ref="A25:C40" xr:uid="{863A1248-522D-4778-82B3-1FCADD6ED50D}"/>
  <tableColumns count="3">
    <tableColumn id="1" xr3:uid="{3A2F4358-873A-4208-AC33-6BD983301B86}" name="Division"/>
    <tableColumn id="2" xr3:uid="{A2BF6516-47C3-491C-A1A2-7CB59ABD9946}" name="Region"/>
    <tableColumn id="3" xr3:uid="{B73B71C6-A272-40EC-845D-5684DF5770A8}" name="Revenue" dataDxfId="10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4E95B3-74AB-4843-B6B9-5E1DFF0F9300}" name="TableDiv23" displayName="TableDiv23" ref="A24:C39" totalsRowShown="0" headerRowDxfId="9">
  <autoFilter ref="A24:C39" xr:uid="{863A1248-522D-4778-82B3-1FCADD6ED50D}"/>
  <tableColumns count="3">
    <tableColumn id="1" xr3:uid="{FA2D4FF0-FED8-494D-950C-A6EEC6E8E941}" name="Division"/>
    <tableColumn id="2" xr3:uid="{FA557A4F-DB6B-4160-9E57-EB5A7F031947}" name="Region"/>
    <tableColumn id="3" xr3:uid="{2EB5BCDC-58DC-4DB3-8FFB-BE003EAA999B}" name="Revenue" dataDxfId="8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B9CA9A7-B013-4CD8-B1F3-B0A3D1FC6A68}" name="TSales" displayName="TSales" ref="A1:E301" totalsRowShown="0" headerRowDxfId="7" headerRowBorderDxfId="6" tableBorderDxfId="5">
  <autoFilter ref="A1:E301" xr:uid="{9C04A4D5-EB8E-450A-94C2-2409918D4B21}"/>
  <tableColumns count="5">
    <tableColumn id="1" xr3:uid="{223BA2F6-B19F-406C-8C6C-8CD89B9C6326}" name="Date" dataDxfId="4"/>
    <tableColumn id="2" xr3:uid="{85A86456-29AF-4A70-8987-654BDB239089}" name="Division" dataDxfId="3"/>
    <tableColumn id="3" xr3:uid="{AC4B4430-D37C-4A69-89B5-D621AFFB0486}" name="Sales Manager" dataDxfId="2"/>
    <tableColumn id="4" xr3:uid="{8D14612D-BA07-4566-A802-F774BC359AEC}" name="Product" dataDxfId="1"/>
    <tableColumn id="5" xr3:uid="{4701E90E-FAFB-46A9-BE09-B9A21E36FA6A}" name="Sales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2" dT="2021-02-24T15:41:54.66" personId="{AC5DA3C7-DD09-493C-9EF7-4248A9B71109}" id="{DC7237D2-D6C6-437E-AB43-DAA25A1DE9F4}">
    <text>Make me into a Named Range!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 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 /><Relationship Id="rId2" Type="http://schemas.openxmlformats.org/officeDocument/2006/relationships/vmlDrawing" Target="../drawings/vmlDrawing3.vml" /><Relationship Id="rId1" Type="http://schemas.openxmlformats.org/officeDocument/2006/relationships/printerSettings" Target="../printerSettings/printerSettings7.bin" 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 /><Relationship Id="rId2" Type="http://schemas.openxmlformats.org/officeDocument/2006/relationships/vmlDrawing" Target="../drawings/vmlDrawing4.vml" /><Relationship Id="rId1" Type="http://schemas.openxmlformats.org/officeDocument/2006/relationships/printerSettings" Target="../printerSettings/printerSettings8.bin" /><Relationship Id="rId4" Type="http://schemas.openxmlformats.org/officeDocument/2006/relationships/comments" Target="../comments4.xml" 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 /><Relationship Id="rId2" Type="http://schemas.openxmlformats.org/officeDocument/2006/relationships/vmlDrawing" Target="../drawings/vmlDrawing6.vml" /><Relationship Id="rId1" Type="http://schemas.openxmlformats.org/officeDocument/2006/relationships/printerSettings" Target="../printerSettings/printerSettings9.bin" 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 /><Relationship Id="rId1" Type="http://schemas.openxmlformats.org/officeDocument/2006/relationships/printerSettings" Target="../printerSettings/printerSettings10.bin" 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 /><Relationship Id="rId1" Type="http://schemas.openxmlformats.org/officeDocument/2006/relationships/printerSettings" Target="../printerSettings/printerSettings11.bin" 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 /><Relationship Id="rId1" Type="http://schemas.openxmlformats.org/officeDocument/2006/relationships/drawing" Target="../drawings/drawing5.xml" 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 /><Relationship Id="rId1" Type="http://schemas.openxmlformats.org/officeDocument/2006/relationships/drawing" Target="../drawings/drawing6.xml" 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 /><Relationship Id="rId1" Type="http://schemas.openxmlformats.org/officeDocument/2006/relationships/printerSettings" Target="../printerSettings/printerSettings12.bin" 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 /><Relationship Id="rId1" Type="http://schemas.openxmlformats.org/officeDocument/2006/relationships/printerSettings" Target="../printerSettings/printerSettings13.bin" 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 /><Relationship Id="rId2" Type="http://schemas.openxmlformats.org/officeDocument/2006/relationships/drawing" Target="../drawings/drawing2.xml" /><Relationship Id="rId1" Type="http://schemas.openxmlformats.org/officeDocument/2006/relationships/printerSettings" Target="../printerSettings/printerSettings2.bin" /><Relationship Id="rId4" Type="http://schemas.openxmlformats.org/officeDocument/2006/relationships/comments" Target="../comments1.xml" 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 /><Relationship Id="rId2" Type="http://schemas.openxmlformats.org/officeDocument/2006/relationships/vmlDrawing" Target="../drawings/vmlDrawing2.vml" /><Relationship Id="rId1" Type="http://schemas.openxmlformats.org/officeDocument/2006/relationships/printerSettings" Target="../printerSettings/printerSettings3.bin" /><Relationship Id="rId4" Type="http://schemas.microsoft.com/office/2017/10/relationships/threadedComment" Target="../threadedComments/threadedComment1.xml" 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 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4C0D7B-B00D-4F75-9581-1CFA196BE0C8}">
  <sheetPr>
    <tabColor theme="9" tint="0.59999389629810485"/>
  </sheetPr>
  <dimension ref="A1:I8"/>
  <sheetViews>
    <sheetView zoomScale="140" zoomScaleNormal="140" workbookViewId="0">
      <selection activeCell="B23" sqref="B23"/>
    </sheetView>
  </sheetViews>
  <sheetFormatPr defaultRowHeight="12.75" x14ac:dyDescent="0.15"/>
  <cols>
    <col min="1" max="1" width="8.4921875" customWidth="1"/>
    <col min="2" max="2" width="18.87890625" customWidth="1"/>
    <col min="7" max="7" width="8.62890625" bestFit="1" customWidth="1"/>
  </cols>
  <sheetData>
    <row r="1" spans="1:9" ht="13.5" thickBot="1" x14ac:dyDescent="0.2"/>
    <row r="2" spans="1:9" ht="13.5" thickBot="1" x14ac:dyDescent="0.2">
      <c r="A2" s="39" t="s">
        <v>43</v>
      </c>
      <c r="B2" s="40" t="s">
        <v>48</v>
      </c>
      <c r="D2" s="195" t="s">
        <v>55</v>
      </c>
      <c r="E2" s="196" t="s">
        <v>25</v>
      </c>
      <c r="F2" s="196" t="s">
        <v>26</v>
      </c>
      <c r="G2" s="196" t="s">
        <v>27</v>
      </c>
      <c r="H2" s="196" t="s">
        <v>28</v>
      </c>
      <c r="I2" s="196" t="s">
        <v>29</v>
      </c>
    </row>
    <row r="3" spans="1:9" ht="14.25" thickBot="1" x14ac:dyDescent="0.2">
      <c r="A3" s="26"/>
      <c r="D3" s="38" t="s">
        <v>1038</v>
      </c>
      <c r="E3" s="27">
        <v>15000</v>
      </c>
      <c r="F3" s="27">
        <v>18000</v>
      </c>
      <c r="G3" s="27">
        <v>22000</v>
      </c>
      <c r="H3" s="27">
        <v>26500</v>
      </c>
      <c r="I3" s="28"/>
    </row>
    <row r="4" spans="1:9" ht="13.5" x14ac:dyDescent="0.15">
      <c r="A4" s="41" t="s">
        <v>38</v>
      </c>
      <c r="B4" s="42" t="s">
        <v>44</v>
      </c>
      <c r="D4" s="38" t="s">
        <v>1016</v>
      </c>
      <c r="E4" s="27">
        <v>18000</v>
      </c>
      <c r="F4" s="27">
        <v>21500</v>
      </c>
      <c r="G4" s="27">
        <v>26000</v>
      </c>
      <c r="H4" s="27">
        <v>31000</v>
      </c>
      <c r="I4" s="28"/>
    </row>
    <row r="5" spans="1:9" ht="14.25" thickBot="1" x14ac:dyDescent="0.2">
      <c r="A5" s="43" t="s">
        <v>39</v>
      </c>
      <c r="B5" s="44" t="s">
        <v>45</v>
      </c>
      <c r="D5" s="38" t="s">
        <v>1039</v>
      </c>
      <c r="E5" s="29">
        <v>22000</v>
      </c>
      <c r="F5" s="29">
        <v>26500</v>
      </c>
      <c r="G5" s="29">
        <v>32000</v>
      </c>
      <c r="H5" s="29">
        <v>38500</v>
      </c>
      <c r="I5" s="30"/>
    </row>
    <row r="6" spans="1:9" x14ac:dyDescent="0.15">
      <c r="A6" s="43" t="s">
        <v>41</v>
      </c>
      <c r="B6" s="44" t="s">
        <v>46</v>
      </c>
      <c r="D6" s="5"/>
      <c r="E6" s="49"/>
      <c r="F6" s="49"/>
      <c r="G6" s="49"/>
      <c r="H6" s="49"/>
      <c r="I6" s="49"/>
    </row>
    <row r="7" spans="1:9" ht="13.5" thickBot="1" x14ac:dyDescent="0.2">
      <c r="A7" s="45" t="s">
        <v>40</v>
      </c>
      <c r="B7" s="46" t="s">
        <v>47</v>
      </c>
    </row>
    <row r="8" spans="1:9" x14ac:dyDescent="0.15">
      <c r="D8" s="31" t="s">
        <v>1072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76916-05FC-41A4-8071-3F01D2E510CD}">
  <sheetPr>
    <tabColor theme="4"/>
  </sheetPr>
  <dimension ref="A1:I42"/>
  <sheetViews>
    <sheetView workbookViewId="0">
      <selection activeCell="D15" sqref="D15"/>
    </sheetView>
  </sheetViews>
  <sheetFormatPr defaultColWidth="8.76171875" defaultRowHeight="15" x14ac:dyDescent="0.2"/>
  <cols>
    <col min="1" max="1" width="16.85546875" style="80" customWidth="1"/>
    <col min="2" max="2" width="24.9453125" style="80" customWidth="1"/>
    <col min="3" max="3" width="19.1484375" style="80" customWidth="1"/>
    <col min="4" max="4" width="9.03515625" style="80" customWidth="1"/>
    <col min="5" max="5" width="19.8203125" style="80" customWidth="1"/>
    <col min="6" max="6" width="20.49609375" style="80" customWidth="1"/>
    <col min="7" max="16384" width="8.76171875" style="80"/>
  </cols>
  <sheetData>
    <row r="1" spans="1:9" s="262" customFormat="1" ht="23.45" customHeight="1" x14ac:dyDescent="0.15">
      <c r="A1" s="260" t="s">
        <v>957</v>
      </c>
      <c r="B1" s="260" t="s">
        <v>1073</v>
      </c>
      <c r="C1" s="260" t="s">
        <v>2037</v>
      </c>
      <c r="D1" s="260" t="s">
        <v>24</v>
      </c>
      <c r="E1" s="260" t="s">
        <v>173</v>
      </c>
      <c r="F1" s="260" t="s">
        <v>2036</v>
      </c>
      <c r="G1" s="261"/>
      <c r="H1" s="58"/>
      <c r="I1" s="58"/>
    </row>
    <row r="2" spans="1:9" s="58" customFormat="1" ht="14.25" thickBot="1" x14ac:dyDescent="0.2">
      <c r="A2" s="263" t="s">
        <v>2038</v>
      </c>
      <c r="B2" s="264" t="s">
        <v>1076</v>
      </c>
      <c r="C2" s="265">
        <v>173312</v>
      </c>
      <c r="D2" s="266" t="s">
        <v>78</v>
      </c>
      <c r="E2" s="266" t="s">
        <v>1078</v>
      </c>
      <c r="F2" s="267">
        <v>73500</v>
      </c>
    </row>
    <row r="3" spans="1:9" s="58" customFormat="1" ht="14.25" thickBot="1" x14ac:dyDescent="0.2">
      <c r="A3" s="263" t="s">
        <v>2039</v>
      </c>
      <c r="B3" s="264" t="s">
        <v>1079</v>
      </c>
      <c r="C3" s="265">
        <v>708097</v>
      </c>
      <c r="D3" s="266" t="s">
        <v>97</v>
      </c>
      <c r="E3" s="266" t="s">
        <v>1081</v>
      </c>
      <c r="F3" s="267">
        <v>80000</v>
      </c>
    </row>
    <row r="4" spans="1:9" s="58" customFormat="1" ht="14.25" thickBot="1" x14ac:dyDescent="0.2">
      <c r="A4" s="263" t="s">
        <v>2040</v>
      </c>
      <c r="B4" s="264" t="s">
        <v>1082</v>
      </c>
      <c r="C4" s="265">
        <v>684467</v>
      </c>
      <c r="D4" s="266" t="s">
        <v>97</v>
      </c>
      <c r="E4" s="266" t="s">
        <v>1084</v>
      </c>
      <c r="F4" s="267">
        <v>95000</v>
      </c>
    </row>
    <row r="5" spans="1:9" s="58" customFormat="1" ht="14.25" thickBot="1" x14ac:dyDescent="0.2">
      <c r="A5" s="263" t="s">
        <v>2041</v>
      </c>
      <c r="B5" s="264" t="s">
        <v>1085</v>
      </c>
      <c r="C5" s="265">
        <v>713816</v>
      </c>
      <c r="D5" s="266" t="s">
        <v>97</v>
      </c>
      <c r="E5" s="266" t="s">
        <v>549</v>
      </c>
      <c r="F5" s="267">
        <v>105000</v>
      </c>
    </row>
    <row r="6" spans="1:9" s="58" customFormat="1" ht="14.25" thickBot="1" x14ac:dyDescent="0.2">
      <c r="A6" s="263" t="s">
        <v>2042</v>
      </c>
      <c r="B6" s="264" t="s">
        <v>1087</v>
      </c>
      <c r="C6" s="265">
        <v>987549</v>
      </c>
      <c r="D6" s="266" t="s">
        <v>78</v>
      </c>
      <c r="E6" s="266" t="s">
        <v>1089</v>
      </c>
      <c r="F6" s="267">
        <v>90000</v>
      </c>
    </row>
    <row r="7" spans="1:9" s="58" customFormat="1" ht="14.25" thickBot="1" x14ac:dyDescent="0.2">
      <c r="A7" s="263" t="s">
        <v>2043</v>
      </c>
      <c r="B7" s="264" t="s">
        <v>1090</v>
      </c>
      <c r="C7" s="265">
        <v>858586</v>
      </c>
      <c r="D7" s="266" t="s">
        <v>99</v>
      </c>
      <c r="E7" s="266" t="s">
        <v>1078</v>
      </c>
      <c r="F7" s="267">
        <v>60000</v>
      </c>
    </row>
    <row r="8" spans="1:9" s="58" customFormat="1" ht="14.25" thickBot="1" x14ac:dyDescent="0.2">
      <c r="A8" s="263" t="s">
        <v>2044</v>
      </c>
      <c r="B8" s="264" t="s">
        <v>1092</v>
      </c>
      <c r="C8" s="265">
        <v>788906</v>
      </c>
      <c r="D8" s="266" t="s">
        <v>78</v>
      </c>
      <c r="E8" s="266" t="s">
        <v>1081</v>
      </c>
      <c r="F8" s="267">
        <v>87000</v>
      </c>
    </row>
    <row r="9" spans="1:9" s="58" customFormat="1" ht="14.25" thickBot="1" x14ac:dyDescent="0.2">
      <c r="A9" s="263" t="s">
        <v>2045</v>
      </c>
      <c r="B9" s="264" t="s">
        <v>1094</v>
      </c>
      <c r="C9" s="265">
        <v>589578</v>
      </c>
      <c r="D9" s="266" t="s">
        <v>96</v>
      </c>
      <c r="E9" s="266" t="s">
        <v>1084</v>
      </c>
      <c r="F9" s="267">
        <v>104000</v>
      </c>
    </row>
    <row r="10" spans="1:9" s="58" customFormat="1" ht="14.25" thickBot="1" x14ac:dyDescent="0.2">
      <c r="A10" s="263" t="s">
        <v>2046</v>
      </c>
      <c r="B10" s="264" t="s">
        <v>1096</v>
      </c>
      <c r="C10" s="265">
        <v>75705</v>
      </c>
      <c r="D10" s="266" t="s">
        <v>78</v>
      </c>
      <c r="E10" s="266" t="s">
        <v>143</v>
      </c>
      <c r="F10" s="267">
        <v>380050</v>
      </c>
    </row>
    <row r="11" spans="1:9" s="58" customFormat="1" ht="14.25" thickBot="1" x14ac:dyDescent="0.2">
      <c r="A11" s="263" t="s">
        <v>2047</v>
      </c>
      <c r="B11" s="264" t="s">
        <v>1098</v>
      </c>
      <c r="C11" s="265">
        <v>313383</v>
      </c>
      <c r="D11" s="266" t="s">
        <v>96</v>
      </c>
      <c r="E11" s="266" t="s">
        <v>143</v>
      </c>
      <c r="F11" s="267">
        <v>93000</v>
      </c>
    </row>
    <row r="12" spans="1:9" s="58" customFormat="1" ht="14.25" thickBot="1" x14ac:dyDescent="0.2">
      <c r="A12" s="263" t="s">
        <v>2048</v>
      </c>
      <c r="B12" s="264" t="s">
        <v>1100</v>
      </c>
      <c r="C12" s="265">
        <v>768856</v>
      </c>
      <c r="D12" s="266" t="s">
        <v>78</v>
      </c>
      <c r="E12" s="266" t="s">
        <v>1078</v>
      </c>
      <c r="F12" s="267">
        <v>180000</v>
      </c>
    </row>
    <row r="13" spans="1:9" s="58" customFormat="1" ht="14.25" thickBot="1" x14ac:dyDescent="0.2">
      <c r="A13" s="263" t="s">
        <v>2049</v>
      </c>
      <c r="B13" s="264" t="s">
        <v>1102</v>
      </c>
      <c r="C13" s="265">
        <v>209932</v>
      </c>
      <c r="D13" s="266" t="s">
        <v>97</v>
      </c>
      <c r="E13" s="266" t="s">
        <v>549</v>
      </c>
      <c r="F13" s="267">
        <v>100000</v>
      </c>
    </row>
    <row r="14" spans="1:9" s="58" customFormat="1" ht="14.25" thickBot="1" x14ac:dyDescent="0.2">
      <c r="A14" s="263" t="s">
        <v>2050</v>
      </c>
      <c r="B14" s="264" t="s">
        <v>1104</v>
      </c>
      <c r="C14" s="265">
        <v>988094</v>
      </c>
      <c r="D14" s="266" t="s">
        <v>99</v>
      </c>
      <c r="E14" s="266" t="s">
        <v>143</v>
      </c>
      <c r="F14" s="267">
        <v>136000</v>
      </c>
    </row>
    <row r="15" spans="1:9" s="58" customFormat="1" ht="14.25" thickBot="1" x14ac:dyDescent="0.2">
      <c r="A15" s="263" t="s">
        <v>2051</v>
      </c>
      <c r="B15" s="264" t="s">
        <v>1106</v>
      </c>
      <c r="C15" s="265">
        <v>879898</v>
      </c>
      <c r="D15" s="266" t="s">
        <v>96</v>
      </c>
      <c r="E15" s="266" t="s">
        <v>143</v>
      </c>
      <c r="F15" s="267">
        <v>68000</v>
      </c>
    </row>
    <row r="16" spans="1:9" s="58" customFormat="1" ht="14.25" thickBot="1" x14ac:dyDescent="0.2">
      <c r="A16" s="263" t="s">
        <v>2052</v>
      </c>
      <c r="B16" s="264" t="s">
        <v>1108</v>
      </c>
      <c r="C16" s="265">
        <v>303389</v>
      </c>
      <c r="D16" s="266" t="s">
        <v>96</v>
      </c>
      <c r="E16" s="266" t="s">
        <v>1081</v>
      </c>
      <c r="F16" s="267">
        <v>100000</v>
      </c>
    </row>
    <row r="17" spans="1:6" s="58" customFormat="1" ht="14.25" thickBot="1" x14ac:dyDescent="0.2">
      <c r="A17" s="263" t="s">
        <v>2053</v>
      </c>
      <c r="B17" s="264" t="s">
        <v>1110</v>
      </c>
      <c r="C17" s="265">
        <v>103178</v>
      </c>
      <c r="D17" s="266" t="s">
        <v>78</v>
      </c>
      <c r="E17" s="266" t="s">
        <v>143</v>
      </c>
      <c r="F17" s="267">
        <v>144000</v>
      </c>
    </row>
    <row r="18" spans="1:6" s="58" customFormat="1" ht="14.25" thickBot="1" x14ac:dyDescent="0.2">
      <c r="A18" s="263" t="s">
        <v>2054</v>
      </c>
      <c r="B18" s="264" t="s">
        <v>1112</v>
      </c>
      <c r="C18" s="265">
        <v>1728</v>
      </c>
      <c r="D18" s="266" t="s">
        <v>99</v>
      </c>
      <c r="E18" s="266" t="s">
        <v>1081</v>
      </c>
      <c r="F18" s="267">
        <v>84000</v>
      </c>
    </row>
    <row r="19" spans="1:6" s="58" customFormat="1" ht="14.25" thickBot="1" x14ac:dyDescent="0.2">
      <c r="A19" s="263" t="s">
        <v>2055</v>
      </c>
      <c r="B19" s="264" t="s">
        <v>1114</v>
      </c>
      <c r="C19" s="265">
        <v>276576</v>
      </c>
      <c r="D19" s="266" t="s">
        <v>96</v>
      </c>
      <c r="E19" s="266" t="s">
        <v>1084</v>
      </c>
      <c r="F19" s="267">
        <v>90000</v>
      </c>
    </row>
    <row r="20" spans="1:6" s="58" customFormat="1" ht="14.25" thickBot="1" x14ac:dyDescent="0.2">
      <c r="A20" s="263" t="s">
        <v>2056</v>
      </c>
      <c r="B20" s="264" t="s">
        <v>1116</v>
      </c>
      <c r="C20" s="265">
        <v>354665</v>
      </c>
      <c r="D20" s="266" t="s">
        <v>78</v>
      </c>
      <c r="E20" s="266" t="s">
        <v>1078</v>
      </c>
      <c r="F20" s="267">
        <v>62000</v>
      </c>
    </row>
    <row r="21" spans="1:6" s="58" customFormat="1" ht="14.25" thickBot="1" x14ac:dyDescent="0.2">
      <c r="A21" s="263" t="s">
        <v>2057</v>
      </c>
      <c r="B21" s="264" t="s">
        <v>1118</v>
      </c>
      <c r="C21" s="265">
        <v>853313</v>
      </c>
      <c r="D21" s="266" t="s">
        <v>99</v>
      </c>
      <c r="E21" s="266" t="s">
        <v>1081</v>
      </c>
      <c r="F21" s="267">
        <v>120000</v>
      </c>
    </row>
    <row r="22" spans="1:6" s="58" customFormat="1" ht="14.25" thickBot="1" x14ac:dyDescent="0.2">
      <c r="A22" s="263" t="s">
        <v>2058</v>
      </c>
      <c r="B22" s="264" t="s">
        <v>1120</v>
      </c>
      <c r="C22" s="265">
        <v>678457</v>
      </c>
      <c r="D22" s="266" t="s">
        <v>96</v>
      </c>
      <c r="E22" s="266" t="s">
        <v>143</v>
      </c>
      <c r="F22" s="267">
        <v>110000</v>
      </c>
    </row>
    <row r="23" spans="1:6" s="58" customFormat="1" ht="14.25" thickBot="1" x14ac:dyDescent="0.2">
      <c r="A23" s="263" t="s">
        <v>2059</v>
      </c>
      <c r="B23" s="264" t="s">
        <v>1122</v>
      </c>
      <c r="C23" s="265">
        <v>102721</v>
      </c>
      <c r="D23" s="266" t="s">
        <v>96</v>
      </c>
      <c r="E23" s="266" t="s">
        <v>1089</v>
      </c>
      <c r="F23" s="267">
        <v>94000</v>
      </c>
    </row>
    <row r="24" spans="1:6" s="58" customFormat="1" ht="14.25" thickBot="1" x14ac:dyDescent="0.2">
      <c r="A24" s="263" t="s">
        <v>2060</v>
      </c>
      <c r="B24" s="264" t="s">
        <v>1124</v>
      </c>
      <c r="C24" s="265">
        <v>444548</v>
      </c>
      <c r="D24" s="266" t="s">
        <v>97</v>
      </c>
      <c r="E24" s="266" t="s">
        <v>143</v>
      </c>
      <c r="F24" s="267">
        <v>250500</v>
      </c>
    </row>
    <row r="25" spans="1:6" s="58" customFormat="1" ht="14.25" thickBot="1" x14ac:dyDescent="0.2">
      <c r="A25" s="263" t="s">
        <v>2061</v>
      </c>
      <c r="B25" s="264" t="s">
        <v>1126</v>
      </c>
      <c r="C25" s="265">
        <v>410712</v>
      </c>
      <c r="D25" s="266" t="s">
        <v>99</v>
      </c>
      <c r="E25" s="266" t="s">
        <v>549</v>
      </c>
      <c r="F25" s="267">
        <v>92000</v>
      </c>
    </row>
    <row r="26" spans="1:6" s="58" customFormat="1" ht="14.25" thickBot="1" x14ac:dyDescent="0.2">
      <c r="A26" s="263" t="s">
        <v>2062</v>
      </c>
      <c r="B26" s="264" t="s">
        <v>1128</v>
      </c>
      <c r="C26" s="265">
        <v>212232</v>
      </c>
      <c r="D26" s="266" t="s">
        <v>99</v>
      </c>
      <c r="E26" s="266" t="s">
        <v>1081</v>
      </c>
      <c r="F26" s="267">
        <v>84000</v>
      </c>
    </row>
    <row r="27" spans="1:6" s="58" customFormat="1" ht="14.25" thickBot="1" x14ac:dyDescent="0.2">
      <c r="A27" s="263" t="s">
        <v>2063</v>
      </c>
      <c r="B27" s="264" t="s">
        <v>1130</v>
      </c>
      <c r="C27" s="265">
        <v>654378</v>
      </c>
      <c r="D27" s="266" t="s">
        <v>99</v>
      </c>
      <c r="E27" s="266" t="s">
        <v>1081</v>
      </c>
      <c r="F27" s="267">
        <v>150000</v>
      </c>
    </row>
    <row r="28" spans="1:6" s="58" customFormat="1" ht="14.25" thickBot="1" x14ac:dyDescent="0.2">
      <c r="A28" s="263" t="s">
        <v>2064</v>
      </c>
      <c r="B28" s="264" t="s">
        <v>1132</v>
      </c>
      <c r="C28" s="265">
        <v>111111</v>
      </c>
      <c r="D28" s="266" t="s">
        <v>99</v>
      </c>
      <c r="E28" s="266" t="s">
        <v>1081</v>
      </c>
      <c r="F28" s="267">
        <v>106000</v>
      </c>
    </row>
    <row r="29" spans="1:6" s="58" customFormat="1" ht="14.25" thickBot="1" x14ac:dyDescent="0.2">
      <c r="A29" s="263" t="s">
        <v>2065</v>
      </c>
      <c r="B29" s="264" t="s">
        <v>1134</v>
      </c>
      <c r="C29" s="265">
        <v>62728</v>
      </c>
      <c r="D29" s="266" t="s">
        <v>97</v>
      </c>
      <c r="E29" s="266" t="s">
        <v>549</v>
      </c>
      <c r="F29" s="267">
        <v>160000</v>
      </c>
    </row>
    <row r="30" spans="1:6" s="58" customFormat="1" ht="14.25" thickBot="1" x14ac:dyDescent="0.2">
      <c r="A30" s="263" t="s">
        <v>2066</v>
      </c>
      <c r="B30" s="264" t="s">
        <v>1136</v>
      </c>
      <c r="C30" s="265">
        <v>303331</v>
      </c>
      <c r="D30" s="266" t="s">
        <v>97</v>
      </c>
      <c r="E30" s="266" t="s">
        <v>549</v>
      </c>
      <c r="F30" s="267">
        <v>130000</v>
      </c>
    </row>
    <row r="31" spans="1:6" s="58" customFormat="1" ht="14.25" thickBot="1" x14ac:dyDescent="0.2">
      <c r="A31" s="263" t="s">
        <v>2067</v>
      </c>
      <c r="B31" s="264" t="s">
        <v>1138</v>
      </c>
      <c r="C31" s="265">
        <v>512998</v>
      </c>
      <c r="D31" s="266" t="s">
        <v>78</v>
      </c>
      <c r="E31" s="266" t="s">
        <v>549</v>
      </c>
      <c r="F31" s="267">
        <v>60000</v>
      </c>
    </row>
    <row r="32" spans="1:6" s="58" customFormat="1" ht="14.25" thickBot="1" x14ac:dyDescent="0.2">
      <c r="A32" s="263" t="s">
        <v>2068</v>
      </c>
      <c r="B32" s="264" t="s">
        <v>1140</v>
      </c>
      <c r="C32" s="265">
        <v>646797</v>
      </c>
      <c r="D32" s="266" t="s">
        <v>99</v>
      </c>
      <c r="E32" s="266" t="s">
        <v>1081</v>
      </c>
      <c r="F32" s="267">
        <v>70000</v>
      </c>
    </row>
    <row r="33" spans="1:6" s="58" customFormat="1" ht="14.25" thickBot="1" x14ac:dyDescent="0.2">
      <c r="A33" s="263" t="s">
        <v>2069</v>
      </c>
      <c r="B33" s="264" t="s">
        <v>1142</v>
      </c>
      <c r="C33" s="265">
        <v>768988</v>
      </c>
      <c r="D33" s="266" t="s">
        <v>99</v>
      </c>
      <c r="E33" s="266" t="s">
        <v>1089</v>
      </c>
      <c r="F33" s="267">
        <v>76000</v>
      </c>
    </row>
    <row r="34" spans="1:6" s="58" customFormat="1" ht="14.25" thickBot="1" x14ac:dyDescent="0.2">
      <c r="A34" s="263" t="s">
        <v>2070</v>
      </c>
      <c r="B34" s="264" t="s">
        <v>1144</v>
      </c>
      <c r="C34" s="265">
        <v>398005</v>
      </c>
      <c r="D34" s="266" t="s">
        <v>78</v>
      </c>
      <c r="E34" s="266" t="s">
        <v>549</v>
      </c>
      <c r="F34" s="267">
        <v>65000</v>
      </c>
    </row>
    <row r="35" spans="1:6" s="58" customFormat="1" ht="14.25" thickBot="1" x14ac:dyDescent="0.2">
      <c r="A35" s="263" t="s">
        <v>2071</v>
      </c>
      <c r="B35" s="264" t="s">
        <v>1145</v>
      </c>
      <c r="C35" s="265">
        <v>978978</v>
      </c>
      <c r="D35" s="266" t="s">
        <v>78</v>
      </c>
      <c r="E35" s="266" t="s">
        <v>1084</v>
      </c>
      <c r="F35" s="267">
        <v>105000</v>
      </c>
    </row>
    <row r="36" spans="1:6" s="58" customFormat="1" ht="14.25" thickBot="1" x14ac:dyDescent="0.2">
      <c r="A36" s="263" t="s">
        <v>2072</v>
      </c>
      <c r="B36" s="264" t="s">
        <v>1147</v>
      </c>
      <c r="C36" s="265">
        <v>627978</v>
      </c>
      <c r="D36" s="266" t="s">
        <v>99</v>
      </c>
      <c r="E36" s="266" t="s">
        <v>1084</v>
      </c>
      <c r="F36" s="267">
        <v>124000</v>
      </c>
    </row>
    <row r="37" spans="1:6" s="58" customFormat="1" ht="14.25" thickBot="1" x14ac:dyDescent="0.2">
      <c r="A37" s="263" t="s">
        <v>2073</v>
      </c>
      <c r="B37" s="264" t="s">
        <v>1149</v>
      </c>
      <c r="C37" s="265">
        <v>67767</v>
      </c>
      <c r="D37" s="266" t="s">
        <v>97</v>
      </c>
      <c r="E37" s="266" t="s">
        <v>2074</v>
      </c>
      <c r="F37" s="267">
        <v>75000</v>
      </c>
    </row>
    <row r="38" spans="1:6" s="58" customFormat="1" ht="14.25" thickBot="1" x14ac:dyDescent="0.2">
      <c r="A38" s="263" t="s">
        <v>2075</v>
      </c>
      <c r="B38" s="264" t="s">
        <v>1151</v>
      </c>
      <c r="C38" s="265">
        <v>287743</v>
      </c>
      <c r="D38" s="266" t="s">
        <v>78</v>
      </c>
      <c r="E38" s="266" t="s">
        <v>1081</v>
      </c>
      <c r="F38" s="267">
        <v>72500</v>
      </c>
    </row>
    <row r="39" spans="1:6" s="58" customFormat="1" ht="14.25" thickBot="1" x14ac:dyDescent="0.2">
      <c r="A39" s="263" t="s">
        <v>2076</v>
      </c>
      <c r="B39" s="264" t="s">
        <v>1153</v>
      </c>
      <c r="C39" s="265">
        <v>908944</v>
      </c>
      <c r="D39" s="266" t="s">
        <v>96</v>
      </c>
      <c r="E39" s="266" t="s">
        <v>1089</v>
      </c>
      <c r="F39" s="267">
        <v>150200</v>
      </c>
    </row>
    <row r="40" spans="1:6" s="58" customFormat="1" ht="14.25" thickBot="1" x14ac:dyDescent="0.2">
      <c r="A40" s="263" t="s">
        <v>2077</v>
      </c>
      <c r="B40" s="264" t="s">
        <v>1155</v>
      </c>
      <c r="C40" s="265">
        <v>788944</v>
      </c>
      <c r="D40" s="266" t="s">
        <v>99</v>
      </c>
      <c r="E40" s="266" t="s">
        <v>1089</v>
      </c>
      <c r="F40" s="267">
        <v>96600</v>
      </c>
    </row>
    <row r="41" spans="1:6" s="58" customFormat="1" ht="14.25" thickBot="1" x14ac:dyDescent="0.2">
      <c r="A41" s="263" t="s">
        <v>2078</v>
      </c>
      <c r="B41" s="264" t="s">
        <v>1157</v>
      </c>
      <c r="C41" s="265">
        <v>757878</v>
      </c>
      <c r="D41" s="266" t="s">
        <v>78</v>
      </c>
      <c r="E41" s="266" t="s">
        <v>1084</v>
      </c>
      <c r="F41" s="267">
        <v>78000</v>
      </c>
    </row>
    <row r="42" spans="1:6" s="58" customFormat="1" ht="13.5" x14ac:dyDescent="0.15">
      <c r="B42" s="255"/>
      <c r="F42" s="255"/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E8343D-FA35-4438-B2E4-B257F159C3DF}">
  <sheetPr>
    <tabColor rgb="FFFF0000"/>
  </sheetPr>
  <dimension ref="A1:D19"/>
  <sheetViews>
    <sheetView zoomScale="120" zoomScaleNormal="120" workbookViewId="0">
      <selection activeCell="E19" sqref="E19"/>
    </sheetView>
  </sheetViews>
  <sheetFormatPr defaultColWidth="9.16796875" defaultRowHeight="15" x14ac:dyDescent="0.2"/>
  <cols>
    <col min="1" max="1" width="37.21875" style="96" customWidth="1"/>
    <col min="2" max="2" width="10.11328125" style="96" bestFit="1" customWidth="1"/>
    <col min="3" max="3" width="13.484375" style="117" customWidth="1"/>
    <col min="4" max="4" width="15.77734375" style="118" bestFit="1" customWidth="1"/>
    <col min="5" max="5" width="25.08203125" style="96" customWidth="1"/>
    <col min="6" max="16384" width="9.16796875" style="96"/>
  </cols>
  <sheetData>
    <row r="1" spans="1:4" ht="21" x14ac:dyDescent="0.3">
      <c r="A1" s="93"/>
      <c r="B1" s="93"/>
      <c r="C1" s="94"/>
      <c r="D1" s="95"/>
    </row>
    <row r="2" spans="1:4" ht="18.75" x14ac:dyDescent="0.25">
      <c r="A2" s="97" t="s">
        <v>106</v>
      </c>
      <c r="B2" s="97"/>
      <c r="C2" s="98"/>
      <c r="D2" s="99"/>
    </row>
    <row r="3" spans="1:4" x14ac:dyDescent="0.2">
      <c r="A3" s="100"/>
      <c r="B3" s="100"/>
      <c r="C3" s="101"/>
      <c r="D3" s="102"/>
    </row>
    <row r="4" spans="1:4" x14ac:dyDescent="0.2">
      <c r="A4" s="103"/>
      <c r="B4" s="103"/>
      <c r="C4" s="101"/>
      <c r="D4" s="102"/>
    </row>
    <row r="5" spans="1:4" ht="15.75" thickBot="1" x14ac:dyDescent="0.25">
      <c r="A5" s="100"/>
      <c r="B5" s="100"/>
      <c r="C5" s="101"/>
      <c r="D5" s="102"/>
    </row>
    <row r="6" spans="1:4" ht="15.75" thickBot="1" x14ac:dyDescent="0.25">
      <c r="A6" s="104" t="s">
        <v>107</v>
      </c>
      <c r="B6" s="104" t="s">
        <v>56</v>
      </c>
      <c r="C6" s="105" t="s">
        <v>108</v>
      </c>
      <c r="D6" s="106" t="s">
        <v>109</v>
      </c>
    </row>
    <row r="7" spans="1:4" x14ac:dyDescent="0.2">
      <c r="A7" s="107" t="s">
        <v>110</v>
      </c>
      <c r="B7" s="108">
        <v>-7857</v>
      </c>
      <c r="C7" s="109">
        <v>0</v>
      </c>
      <c r="D7" s="110"/>
    </row>
    <row r="8" spans="1:4" x14ac:dyDescent="0.2">
      <c r="A8" s="111" t="s">
        <v>111</v>
      </c>
      <c r="B8" s="112">
        <v>8673</v>
      </c>
      <c r="C8" s="113">
        <v>0</v>
      </c>
      <c r="D8" s="110"/>
    </row>
    <row r="9" spans="1:4" x14ac:dyDescent="0.2">
      <c r="A9" s="111" t="s">
        <v>112</v>
      </c>
      <c r="B9" s="112">
        <v>883</v>
      </c>
      <c r="C9" s="113">
        <v>19.54</v>
      </c>
      <c r="D9" s="110"/>
    </row>
    <row r="10" spans="1:4" x14ac:dyDescent="0.2">
      <c r="A10" s="111" t="s">
        <v>113</v>
      </c>
      <c r="B10" s="112">
        <v>7832</v>
      </c>
      <c r="C10" s="113">
        <v>0</v>
      </c>
      <c r="D10" s="110"/>
    </row>
    <row r="11" spans="1:4" x14ac:dyDescent="0.2">
      <c r="A11" s="111" t="s">
        <v>114</v>
      </c>
      <c r="B11" s="112">
        <v>7799</v>
      </c>
      <c r="C11" s="113">
        <v>12.23</v>
      </c>
      <c r="D11" s="110"/>
    </row>
    <row r="12" spans="1:4" x14ac:dyDescent="0.2">
      <c r="A12" s="111" t="s">
        <v>115</v>
      </c>
      <c r="B12" s="112">
        <v>7593</v>
      </c>
      <c r="C12" s="113">
        <v>51.29</v>
      </c>
      <c r="D12" s="110"/>
    </row>
    <row r="13" spans="1:4" x14ac:dyDescent="0.2">
      <c r="A13" s="111" t="s">
        <v>116</v>
      </c>
      <c r="B13" s="112">
        <v>1667</v>
      </c>
      <c r="C13" s="113">
        <v>31.75</v>
      </c>
      <c r="D13" s="110"/>
    </row>
    <row r="14" spans="1:4" x14ac:dyDescent="0.2">
      <c r="A14" s="111" t="s">
        <v>117</v>
      </c>
      <c r="B14" s="112">
        <v>5839</v>
      </c>
      <c r="C14" s="113">
        <v>31.78</v>
      </c>
      <c r="D14" s="110"/>
    </row>
    <row r="15" spans="1:4" x14ac:dyDescent="0.2">
      <c r="A15" s="111" t="s">
        <v>118</v>
      </c>
      <c r="B15" s="112">
        <v>4338</v>
      </c>
      <c r="C15" s="113">
        <v>0</v>
      </c>
      <c r="D15" s="110"/>
    </row>
    <row r="16" spans="1:4" x14ac:dyDescent="0.2">
      <c r="A16" s="111" t="s">
        <v>119</v>
      </c>
      <c r="B16" s="112">
        <v>4586</v>
      </c>
      <c r="C16" s="113">
        <v>24.37</v>
      </c>
      <c r="D16" s="110"/>
    </row>
    <row r="17" spans="1:4" x14ac:dyDescent="0.2">
      <c r="A17" s="111" t="s">
        <v>120</v>
      </c>
      <c r="B17" s="112">
        <v>2899</v>
      </c>
      <c r="C17" s="113">
        <v>54.74</v>
      </c>
      <c r="D17" s="110"/>
    </row>
    <row r="18" spans="1:4" x14ac:dyDescent="0.2">
      <c r="A18" s="111" t="s">
        <v>121</v>
      </c>
      <c r="B18" s="112">
        <v>3865</v>
      </c>
      <c r="C18" s="113">
        <v>0</v>
      </c>
      <c r="D18" s="110"/>
    </row>
    <row r="19" spans="1:4" ht="15.75" thickBot="1" x14ac:dyDescent="0.25">
      <c r="A19" s="114" t="s">
        <v>122</v>
      </c>
      <c r="B19" s="115">
        <v>5747</v>
      </c>
      <c r="C19" s="116">
        <v>9.8699999999999992</v>
      </c>
      <c r="D19" s="110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587B75-12B3-4C32-B1EE-80C9B7C8FBEE}">
  <sheetPr>
    <tabColor theme="9" tint="-0.249977111117893"/>
  </sheetPr>
  <dimension ref="A1:M79"/>
  <sheetViews>
    <sheetView topLeftCell="A3" zoomScale="150" zoomScaleNormal="150" workbookViewId="0">
      <selection activeCell="B4" sqref="B4"/>
    </sheetView>
  </sheetViews>
  <sheetFormatPr defaultColWidth="9.84375" defaultRowHeight="15" x14ac:dyDescent="0.2"/>
  <cols>
    <col min="1" max="1" width="1.48046875" style="68" customWidth="1"/>
    <col min="2" max="2" width="8.76171875" style="68" customWidth="1"/>
    <col min="3" max="3" width="16.1796875" style="69" customWidth="1"/>
    <col min="4" max="4" width="11.32421875" style="179" customWidth="1"/>
    <col min="5" max="7" width="11.32421875" style="180" customWidth="1"/>
    <col min="8" max="8" width="3.50390625" style="68" customWidth="1"/>
    <col min="9" max="10" width="21.03515625" style="68" customWidth="1"/>
    <col min="11" max="13" width="16.5859375" style="68" customWidth="1"/>
    <col min="14" max="16384" width="9.84375" style="68"/>
  </cols>
  <sheetData>
    <row r="1" spans="1:13" ht="15.75" thickBot="1" x14ac:dyDescent="0.25"/>
    <row r="2" spans="1:13" ht="23.25" thickBot="1" x14ac:dyDescent="0.25">
      <c r="B2" s="294" t="s">
        <v>71</v>
      </c>
      <c r="C2" s="295"/>
      <c r="D2" s="295"/>
      <c r="E2" s="295"/>
      <c r="F2" s="295"/>
      <c r="G2" s="296"/>
      <c r="I2" s="297" t="s">
        <v>1031</v>
      </c>
      <c r="J2" s="297"/>
      <c r="K2" s="297"/>
      <c r="L2" s="297"/>
      <c r="M2" s="297"/>
    </row>
    <row r="3" spans="1:13" x14ac:dyDescent="0.2">
      <c r="L3" s="298" t="s">
        <v>72</v>
      </c>
      <c r="M3" s="299"/>
    </row>
    <row r="4" spans="1:13" ht="45" x14ac:dyDescent="0.2">
      <c r="B4" s="181" t="s">
        <v>73</v>
      </c>
      <c r="C4" s="181" t="s">
        <v>123</v>
      </c>
      <c r="D4" s="182" t="s">
        <v>74</v>
      </c>
      <c r="E4" s="182" t="s">
        <v>75</v>
      </c>
      <c r="F4" s="182" t="s">
        <v>76</v>
      </c>
      <c r="G4" s="183" t="s">
        <v>77</v>
      </c>
      <c r="I4" s="184"/>
      <c r="J4" s="185" t="s">
        <v>86</v>
      </c>
      <c r="L4" s="73" t="s">
        <v>123</v>
      </c>
      <c r="M4" s="73" t="s">
        <v>73</v>
      </c>
    </row>
    <row r="5" spans="1:13" x14ac:dyDescent="0.2">
      <c r="A5" s="74"/>
      <c r="B5" s="186" t="s">
        <v>78</v>
      </c>
      <c r="C5" s="193" t="s">
        <v>86</v>
      </c>
      <c r="D5" s="188">
        <v>800</v>
      </c>
      <c r="E5" s="188">
        <v>650</v>
      </c>
      <c r="F5" s="188">
        <v>700</v>
      </c>
      <c r="G5" s="189">
        <f t="shared" ref="G5:G36" si="0">SUM(D5:F5)</f>
        <v>2150</v>
      </c>
      <c r="I5" s="191" t="s">
        <v>123</v>
      </c>
      <c r="J5" s="191" t="s">
        <v>125</v>
      </c>
      <c r="L5" s="68" t="str" cm="1">
        <f t="array" ref="L5:L19">_xlfn.UNIQUE(C5:C62)</f>
        <v>Supplies</v>
      </c>
      <c r="M5" s="68" t="str" cm="1">
        <f t="array" ref="M5:M8">_xlfn.UNIQUE(B5:B62)</f>
        <v>East</v>
      </c>
    </row>
    <row r="6" spans="1:13" ht="13.5" customHeight="1" x14ac:dyDescent="0.2">
      <c r="A6" s="74"/>
      <c r="B6" s="186" t="s">
        <v>78</v>
      </c>
      <c r="C6" s="193" t="s">
        <v>84</v>
      </c>
      <c r="D6" s="188">
        <v>900</v>
      </c>
      <c r="E6" s="188">
        <v>850</v>
      </c>
      <c r="F6" s="188">
        <v>850</v>
      </c>
      <c r="G6" s="189">
        <f t="shared" si="0"/>
        <v>2600</v>
      </c>
      <c r="I6" s="300"/>
      <c r="J6" s="300"/>
      <c r="L6" s="68" t="str">
        <v>Maintenance</v>
      </c>
      <c r="M6" s="68" t="str">
        <v>North</v>
      </c>
    </row>
    <row r="7" spans="1:13" ht="13.5" customHeight="1" x14ac:dyDescent="0.2">
      <c r="A7" s="74"/>
      <c r="B7" s="186" t="s">
        <v>78</v>
      </c>
      <c r="C7" s="187" t="s">
        <v>81</v>
      </c>
      <c r="D7" s="188">
        <v>4850</v>
      </c>
      <c r="E7" s="188">
        <v>3200</v>
      </c>
      <c r="F7" s="188">
        <v>1155</v>
      </c>
      <c r="G7" s="189">
        <f t="shared" si="0"/>
        <v>9205</v>
      </c>
      <c r="I7" s="185" t="str">
        <f>J4</f>
        <v>Supplies</v>
      </c>
      <c r="J7" s="119">
        <f>COUNTIF(C5:C62,"Copying")</f>
        <v>4</v>
      </c>
      <c r="K7" s="190" t="s">
        <v>1032</v>
      </c>
      <c r="L7" s="68" t="str">
        <v>Copying</v>
      </c>
      <c r="M7" s="68" t="str">
        <v>South</v>
      </c>
    </row>
    <row r="8" spans="1:13" ht="13.5" customHeight="1" x14ac:dyDescent="0.2">
      <c r="A8" s="74"/>
      <c r="B8" s="186" t="s">
        <v>78</v>
      </c>
      <c r="C8" s="187" t="s">
        <v>82</v>
      </c>
      <c r="D8" s="188">
        <v>1250</v>
      </c>
      <c r="E8" s="188">
        <v>1250</v>
      </c>
      <c r="F8" s="188">
        <v>1250</v>
      </c>
      <c r="G8" s="189">
        <f t="shared" si="0"/>
        <v>3750</v>
      </c>
      <c r="I8" s="185" t="s">
        <v>1033</v>
      </c>
      <c r="J8" s="119">
        <f>COUNTIFS(C5:C62,J4,G5:G62,"&gt;5000")</f>
        <v>2</v>
      </c>
      <c r="K8" s="190" t="s">
        <v>1034</v>
      </c>
      <c r="L8" s="68" t="str">
        <v>Overhead</v>
      </c>
      <c r="M8" s="68" t="str">
        <v>West</v>
      </c>
    </row>
    <row r="9" spans="1:13" ht="13.5" customHeight="1" x14ac:dyDescent="0.2">
      <c r="A9" s="74"/>
      <c r="B9" s="186" t="s">
        <v>78</v>
      </c>
      <c r="C9" s="187" t="s">
        <v>83</v>
      </c>
      <c r="D9" s="188">
        <v>2025</v>
      </c>
      <c r="E9" s="188">
        <v>2200</v>
      </c>
      <c r="F9" s="188">
        <v>1650</v>
      </c>
      <c r="G9" s="189">
        <f t="shared" si="0"/>
        <v>5875</v>
      </c>
      <c r="J9" s="190" t="str">
        <f ca="1">_xlfn.FORMULATEXT(J8)</f>
        <v>=COUNTIFS(C5:C62,J4,G5:G62,"&gt;5000")</v>
      </c>
      <c r="K9" s="190"/>
      <c r="L9" s="68" t="str">
        <v>Software</v>
      </c>
    </row>
    <row r="10" spans="1:13" ht="13.5" customHeight="1" x14ac:dyDescent="0.2">
      <c r="A10" s="74"/>
      <c r="B10" s="186" t="s">
        <v>78</v>
      </c>
      <c r="C10" s="187" t="s">
        <v>84</v>
      </c>
      <c r="D10" s="188">
        <v>1350</v>
      </c>
      <c r="E10" s="188">
        <v>1500</v>
      </c>
      <c r="F10" s="188">
        <v>1700</v>
      </c>
      <c r="G10" s="189">
        <f t="shared" si="0"/>
        <v>4550</v>
      </c>
      <c r="I10" s="184"/>
      <c r="J10" s="185" t="s">
        <v>91</v>
      </c>
      <c r="L10" s="80" t="str">
        <v>Telemarketing</v>
      </c>
      <c r="M10" s="80"/>
    </row>
    <row r="11" spans="1:13" x14ac:dyDescent="0.2">
      <c r="A11" s="74"/>
      <c r="B11" s="186" t="s">
        <v>78</v>
      </c>
      <c r="C11" s="187" t="s">
        <v>86</v>
      </c>
      <c r="D11" s="188">
        <v>3300</v>
      </c>
      <c r="E11" s="188">
        <v>3500</v>
      </c>
      <c r="F11" s="188">
        <v>3700</v>
      </c>
      <c r="G11" s="189">
        <v>4000</v>
      </c>
      <c r="I11" s="191" t="s">
        <v>123</v>
      </c>
      <c r="J11" s="191" t="s">
        <v>85</v>
      </c>
      <c r="L11" s="80" t="str">
        <v>Contractors</v>
      </c>
      <c r="M11" s="80"/>
    </row>
    <row r="12" spans="1:13" x14ac:dyDescent="0.2">
      <c r="A12" s="74"/>
      <c r="B12" s="186" t="s">
        <v>78</v>
      </c>
      <c r="C12" s="187" t="s">
        <v>87</v>
      </c>
      <c r="D12" s="188">
        <v>3825</v>
      </c>
      <c r="E12" s="188">
        <v>3725</v>
      </c>
      <c r="F12" s="188">
        <v>3750</v>
      </c>
      <c r="G12" s="189">
        <f t="shared" si="0"/>
        <v>11300</v>
      </c>
      <c r="I12" s="185" t="str">
        <f>J10</f>
        <v>Rent</v>
      </c>
      <c r="J12" s="81">
        <f>SUMIF(C5:C62,J10,G5:G62)</f>
        <v>71160</v>
      </c>
      <c r="K12" s="190" t="s">
        <v>1035</v>
      </c>
      <c r="L12" s="80" t="str">
        <v>Consultants</v>
      </c>
      <c r="M12" s="80"/>
    </row>
    <row r="13" spans="1:13" x14ac:dyDescent="0.2">
      <c r="A13" s="74"/>
      <c r="B13" s="186" t="s">
        <v>78</v>
      </c>
      <c r="C13" s="187" t="s">
        <v>88</v>
      </c>
      <c r="D13" s="188">
        <v>8900</v>
      </c>
      <c r="E13" s="188">
        <v>10315</v>
      </c>
      <c r="F13" s="188">
        <v>5250</v>
      </c>
      <c r="G13" s="189">
        <f t="shared" si="0"/>
        <v>24465</v>
      </c>
      <c r="J13" s="190" t="str">
        <f ca="1">_xlfn.FORMULATEXT(J12)</f>
        <v>=SUMIF(C5:C62,J10,G5:G62)</v>
      </c>
      <c r="K13" s="190"/>
      <c r="L13" s="68" t="str">
        <v>Rent</v>
      </c>
    </row>
    <row r="14" spans="1:13" x14ac:dyDescent="0.2">
      <c r="A14" s="74"/>
      <c r="B14" s="186" t="s">
        <v>78</v>
      </c>
      <c r="C14" s="187" t="s">
        <v>89</v>
      </c>
      <c r="D14" s="188">
        <v>6250</v>
      </c>
      <c r="E14" s="188">
        <v>6000</v>
      </c>
      <c r="F14" s="188">
        <v>6500</v>
      </c>
      <c r="G14" s="189">
        <f t="shared" si="0"/>
        <v>18750</v>
      </c>
      <c r="I14" s="184" t="s">
        <v>128</v>
      </c>
      <c r="J14" s="185" t="s">
        <v>91</v>
      </c>
      <c r="L14" s="68" t="str">
        <v>Miscellaneous</v>
      </c>
    </row>
    <row r="15" spans="1:13" x14ac:dyDescent="0.2">
      <c r="A15" s="74"/>
      <c r="B15" s="186" t="s">
        <v>78</v>
      </c>
      <c r="C15" s="187" t="s">
        <v>91</v>
      </c>
      <c r="D15" s="188">
        <v>8000</v>
      </c>
      <c r="E15" s="188">
        <v>8000</v>
      </c>
      <c r="F15" s="188">
        <v>8000</v>
      </c>
      <c r="G15" s="189">
        <f t="shared" si="0"/>
        <v>24000</v>
      </c>
      <c r="I15" s="191" t="s">
        <v>123</v>
      </c>
      <c r="J15" s="191" t="s">
        <v>90</v>
      </c>
      <c r="L15" s="68" t="str">
        <v>Advertising</v>
      </c>
    </row>
    <row r="16" spans="1:13" x14ac:dyDescent="0.2">
      <c r="A16" s="74"/>
      <c r="B16" s="186" t="s">
        <v>78</v>
      </c>
      <c r="C16" s="187" t="s">
        <v>92</v>
      </c>
      <c r="D16" s="188">
        <v>11500</v>
      </c>
      <c r="E16" s="188">
        <v>12500</v>
      </c>
      <c r="F16" s="188">
        <v>12500</v>
      </c>
      <c r="G16" s="189">
        <f t="shared" si="0"/>
        <v>36500</v>
      </c>
      <c r="I16" s="185" t="str">
        <f>J14</f>
        <v>Rent</v>
      </c>
      <c r="J16" s="81">
        <f>AVERAGEIF(C5:C62,J14,G5:G62)</f>
        <v>17790</v>
      </c>
      <c r="K16" s="190" t="s">
        <v>1036</v>
      </c>
      <c r="L16" s="68" t="str">
        <v>Clerical Support</v>
      </c>
    </row>
    <row r="17" spans="1:12" x14ac:dyDescent="0.2">
      <c r="A17" s="74"/>
      <c r="B17" s="186" t="s">
        <v>78</v>
      </c>
      <c r="C17" s="187" t="s">
        <v>93</v>
      </c>
      <c r="D17" s="188">
        <v>12250</v>
      </c>
      <c r="E17" s="188">
        <v>12250</v>
      </c>
      <c r="F17" s="188">
        <v>12750</v>
      </c>
      <c r="G17" s="189">
        <f t="shared" si="0"/>
        <v>37250</v>
      </c>
      <c r="J17" s="190" t="str">
        <f ca="1">_xlfn.FORMULATEXT(J16)</f>
        <v>=AVERAGEIF(C5:C62,J14,G5:G62)</v>
      </c>
      <c r="K17" s="190"/>
      <c r="L17" s="68" t="str">
        <v>Technical Support</v>
      </c>
    </row>
    <row r="18" spans="1:12" x14ac:dyDescent="0.2">
      <c r="A18" s="74"/>
      <c r="B18" s="186" t="s">
        <v>78</v>
      </c>
      <c r="C18" s="187" t="s">
        <v>95</v>
      </c>
      <c r="D18" s="188">
        <v>25000</v>
      </c>
      <c r="E18" s="188">
        <v>24000</v>
      </c>
      <c r="F18" s="188">
        <v>26390</v>
      </c>
      <c r="G18" s="189">
        <f t="shared" si="0"/>
        <v>75390</v>
      </c>
      <c r="I18" s="301" t="s">
        <v>94</v>
      </c>
      <c r="J18" s="301"/>
      <c r="K18" s="301"/>
      <c r="L18" s="68" t="str">
        <v>Telephone</v>
      </c>
    </row>
    <row r="19" spans="1:12" x14ac:dyDescent="0.2">
      <c r="A19" s="74"/>
      <c r="B19" s="187" t="s">
        <v>96</v>
      </c>
      <c r="C19" s="187" t="s">
        <v>79</v>
      </c>
      <c r="D19" s="188">
        <v>800</v>
      </c>
      <c r="E19" s="188">
        <v>950</v>
      </c>
      <c r="F19" s="188">
        <v>750</v>
      </c>
      <c r="G19" s="189">
        <f t="shared" si="0"/>
        <v>2500</v>
      </c>
      <c r="I19" s="191" t="s">
        <v>73</v>
      </c>
      <c r="J19" s="191" t="s">
        <v>123</v>
      </c>
      <c r="K19" s="192" t="s">
        <v>77</v>
      </c>
      <c r="L19" s="68" t="str">
        <v>Salaries</v>
      </c>
    </row>
    <row r="20" spans="1:12" x14ac:dyDescent="0.2">
      <c r="B20" s="187" t="s">
        <v>96</v>
      </c>
      <c r="C20" s="187" t="s">
        <v>82</v>
      </c>
      <c r="D20" s="188">
        <v>850</v>
      </c>
      <c r="E20" s="188">
        <v>750</v>
      </c>
      <c r="F20" s="188">
        <v>800</v>
      </c>
      <c r="G20" s="189">
        <f t="shared" si="0"/>
        <v>2400</v>
      </c>
      <c r="I20" s="185" t="s">
        <v>99</v>
      </c>
      <c r="J20" s="185" t="s">
        <v>91</v>
      </c>
      <c r="K20" s="84">
        <f>SUMIFS(G5:G62,C5:C62,J20,B5:B62,I20)</f>
        <v>15000</v>
      </c>
    </row>
    <row r="21" spans="1:12" x14ac:dyDescent="0.2">
      <c r="B21" s="187" t="s">
        <v>96</v>
      </c>
      <c r="C21" s="187" t="s">
        <v>84</v>
      </c>
      <c r="D21" s="188">
        <v>940</v>
      </c>
      <c r="E21" s="188">
        <v>950</v>
      </c>
      <c r="F21" s="188">
        <v>820</v>
      </c>
      <c r="G21" s="189">
        <f t="shared" si="0"/>
        <v>2710</v>
      </c>
      <c r="K21" s="190" t="s">
        <v>1037</v>
      </c>
    </row>
    <row r="22" spans="1:12" x14ac:dyDescent="0.2">
      <c r="B22" s="187" t="s">
        <v>96</v>
      </c>
      <c r="C22" s="187" t="s">
        <v>80</v>
      </c>
      <c r="D22" s="188">
        <v>980</v>
      </c>
      <c r="E22" s="188">
        <v>850</v>
      </c>
      <c r="F22" s="188">
        <v>950</v>
      </c>
      <c r="G22" s="189">
        <f t="shared" si="0"/>
        <v>2780</v>
      </c>
      <c r="K22" s="68" t="str">
        <f ca="1">_xlfn.FORMULATEXT(K20)</f>
        <v>=SUMIFS(G5:G62,C5:C62,J20,B5:B62,I20)</v>
      </c>
    </row>
    <row r="23" spans="1:12" x14ac:dyDescent="0.2">
      <c r="B23" s="187" t="s">
        <v>96</v>
      </c>
      <c r="C23" s="187" t="s">
        <v>88</v>
      </c>
      <c r="D23" s="188">
        <v>1250</v>
      </c>
      <c r="E23" s="188">
        <v>1250</v>
      </c>
      <c r="F23" s="188">
        <v>1250</v>
      </c>
      <c r="G23" s="189">
        <f t="shared" si="0"/>
        <v>3750</v>
      </c>
    </row>
    <row r="24" spans="1:12" x14ac:dyDescent="0.2">
      <c r="B24" s="187" t="s">
        <v>96</v>
      </c>
      <c r="C24" s="187" t="s">
        <v>83</v>
      </c>
      <c r="D24" s="188">
        <v>1150</v>
      </c>
      <c r="E24" s="188">
        <v>1255</v>
      </c>
      <c r="F24" s="188">
        <v>1400</v>
      </c>
      <c r="G24" s="189">
        <f t="shared" si="0"/>
        <v>3805</v>
      </c>
    </row>
    <row r="25" spans="1:12" x14ac:dyDescent="0.2">
      <c r="B25" s="187" t="s">
        <v>96</v>
      </c>
      <c r="C25" s="187" t="s">
        <v>86</v>
      </c>
      <c r="D25" s="188">
        <v>2410</v>
      </c>
      <c r="E25" s="188">
        <v>1850</v>
      </c>
      <c r="F25" s="188">
        <v>2390</v>
      </c>
      <c r="G25" s="189">
        <f t="shared" si="0"/>
        <v>6650</v>
      </c>
    </row>
    <row r="26" spans="1:12" x14ac:dyDescent="0.2">
      <c r="B26" s="187" t="s">
        <v>96</v>
      </c>
      <c r="C26" s="187" t="s">
        <v>87</v>
      </c>
      <c r="D26" s="188">
        <v>3200</v>
      </c>
      <c r="E26" s="188">
        <v>3760</v>
      </c>
      <c r="F26" s="188">
        <v>3750</v>
      </c>
      <c r="G26" s="189">
        <f t="shared" si="0"/>
        <v>10710</v>
      </c>
    </row>
    <row r="27" spans="1:12" x14ac:dyDescent="0.2">
      <c r="B27" s="187" t="s">
        <v>96</v>
      </c>
      <c r="C27" s="187" t="s">
        <v>81</v>
      </c>
      <c r="D27" s="188">
        <v>5000</v>
      </c>
      <c r="E27" s="188">
        <v>4800</v>
      </c>
      <c r="F27" s="188">
        <v>4500</v>
      </c>
      <c r="G27" s="189">
        <f t="shared" si="0"/>
        <v>14300</v>
      </c>
    </row>
    <row r="28" spans="1:12" x14ac:dyDescent="0.2">
      <c r="B28" s="187" t="s">
        <v>96</v>
      </c>
      <c r="C28" s="187" t="s">
        <v>89</v>
      </c>
      <c r="D28" s="188">
        <v>5250</v>
      </c>
      <c r="E28" s="188">
        <v>8990</v>
      </c>
      <c r="F28" s="188">
        <v>5515</v>
      </c>
      <c r="G28" s="189">
        <f t="shared" si="0"/>
        <v>19755</v>
      </c>
    </row>
    <row r="29" spans="1:12" x14ac:dyDescent="0.2">
      <c r="B29" s="187" t="s">
        <v>96</v>
      </c>
      <c r="C29" s="187" t="s">
        <v>91</v>
      </c>
      <c r="D29" s="188">
        <v>6020</v>
      </c>
      <c r="E29" s="188">
        <v>6020</v>
      </c>
      <c r="F29" s="188">
        <v>6020</v>
      </c>
      <c r="G29" s="189">
        <f t="shared" si="0"/>
        <v>18060</v>
      </c>
    </row>
    <row r="30" spans="1:12" x14ac:dyDescent="0.2">
      <c r="B30" s="187" t="s">
        <v>96</v>
      </c>
      <c r="C30" s="187" t="s">
        <v>92</v>
      </c>
      <c r="D30" s="188">
        <v>12940</v>
      </c>
      <c r="E30" s="188">
        <v>11300</v>
      </c>
      <c r="F30" s="188">
        <v>11500</v>
      </c>
      <c r="G30" s="189">
        <f t="shared" si="0"/>
        <v>35740</v>
      </c>
    </row>
    <row r="31" spans="1:12" x14ac:dyDescent="0.2">
      <c r="B31" s="187" t="s">
        <v>96</v>
      </c>
      <c r="C31" s="187" t="s">
        <v>93</v>
      </c>
      <c r="D31" s="188">
        <v>14250</v>
      </c>
      <c r="E31" s="188">
        <v>15250</v>
      </c>
      <c r="F31" s="188">
        <v>12050</v>
      </c>
      <c r="G31" s="189">
        <f t="shared" si="0"/>
        <v>41550</v>
      </c>
    </row>
    <row r="32" spans="1:12" x14ac:dyDescent="0.2">
      <c r="B32" s="187" t="s">
        <v>96</v>
      </c>
      <c r="C32" s="187" t="s">
        <v>95</v>
      </c>
      <c r="D32" s="188">
        <v>25700</v>
      </c>
      <c r="E32" s="188">
        <v>24200</v>
      </c>
      <c r="F32" s="188">
        <v>26930</v>
      </c>
      <c r="G32" s="189">
        <f t="shared" si="0"/>
        <v>76830</v>
      </c>
    </row>
    <row r="33" spans="2:7" x14ac:dyDescent="0.2">
      <c r="B33" s="187" t="s">
        <v>97</v>
      </c>
      <c r="C33" s="187" t="s">
        <v>82</v>
      </c>
      <c r="D33" s="188">
        <v>2140</v>
      </c>
      <c r="E33" s="188">
        <v>2310</v>
      </c>
      <c r="F33" s="188">
        <v>2000</v>
      </c>
      <c r="G33" s="189">
        <f t="shared" si="0"/>
        <v>6450</v>
      </c>
    </row>
    <row r="34" spans="2:7" x14ac:dyDescent="0.2">
      <c r="B34" s="187" t="s">
        <v>97</v>
      </c>
      <c r="C34" s="187" t="s">
        <v>79</v>
      </c>
      <c r="D34" s="188">
        <v>730</v>
      </c>
      <c r="E34" s="188">
        <v>525</v>
      </c>
      <c r="F34" s="188">
        <v>430</v>
      </c>
      <c r="G34" s="189">
        <f t="shared" si="0"/>
        <v>1685</v>
      </c>
    </row>
    <row r="35" spans="2:7" x14ac:dyDescent="0.2">
      <c r="B35" s="187" t="s">
        <v>97</v>
      </c>
      <c r="C35" s="187" t="s">
        <v>80</v>
      </c>
      <c r="D35" s="188">
        <v>700</v>
      </c>
      <c r="E35" s="188">
        <v>750</v>
      </c>
      <c r="F35" s="188">
        <v>750</v>
      </c>
      <c r="G35" s="189">
        <f t="shared" si="0"/>
        <v>2200</v>
      </c>
    </row>
    <row r="36" spans="2:7" x14ac:dyDescent="0.2">
      <c r="B36" s="187" t="s">
        <v>97</v>
      </c>
      <c r="C36" s="187" t="s">
        <v>84</v>
      </c>
      <c r="D36" s="188">
        <v>2000</v>
      </c>
      <c r="E36" s="188">
        <v>950</v>
      </c>
      <c r="F36" s="188">
        <v>800</v>
      </c>
      <c r="G36" s="189">
        <f t="shared" si="0"/>
        <v>3750</v>
      </c>
    </row>
    <row r="37" spans="2:7" x14ac:dyDescent="0.2">
      <c r="B37" s="187" t="s">
        <v>97</v>
      </c>
      <c r="C37" s="187" t="s">
        <v>86</v>
      </c>
      <c r="D37" s="188">
        <v>745</v>
      </c>
      <c r="E37" s="188">
        <v>780</v>
      </c>
      <c r="F37" s="188">
        <v>900</v>
      </c>
      <c r="G37" s="189">
        <f t="shared" ref="G37:G62" si="1">SUM(D37:F37)</f>
        <v>2425</v>
      </c>
    </row>
    <row r="38" spans="2:7" x14ac:dyDescent="0.2">
      <c r="B38" s="187" t="s">
        <v>97</v>
      </c>
      <c r="C38" s="187" t="s">
        <v>83</v>
      </c>
      <c r="D38" s="188">
        <v>1150</v>
      </c>
      <c r="E38" s="188">
        <v>1200</v>
      </c>
      <c r="F38" s="188">
        <v>1400</v>
      </c>
      <c r="G38" s="189">
        <f t="shared" si="1"/>
        <v>3750</v>
      </c>
    </row>
    <row r="39" spans="2:7" x14ac:dyDescent="0.2">
      <c r="B39" s="187" t="s">
        <v>97</v>
      </c>
      <c r="C39" s="187" t="s">
        <v>81</v>
      </c>
      <c r="D39" s="188">
        <v>2780</v>
      </c>
      <c r="E39" s="188">
        <v>3590</v>
      </c>
      <c r="F39" s="188">
        <v>2300</v>
      </c>
      <c r="G39" s="189">
        <f t="shared" si="1"/>
        <v>8670</v>
      </c>
    </row>
    <row r="40" spans="2:7" x14ac:dyDescent="0.2">
      <c r="B40" s="187" t="s">
        <v>97</v>
      </c>
      <c r="C40" s="187" t="s">
        <v>88</v>
      </c>
      <c r="D40" s="188">
        <v>3490</v>
      </c>
      <c r="E40" s="188">
        <v>32840</v>
      </c>
      <c r="F40" s="188">
        <v>3070</v>
      </c>
      <c r="G40" s="189">
        <f t="shared" si="1"/>
        <v>39400</v>
      </c>
    </row>
    <row r="41" spans="2:7" x14ac:dyDescent="0.2">
      <c r="B41" s="187" t="s">
        <v>97</v>
      </c>
      <c r="C41" s="187" t="s">
        <v>91</v>
      </c>
      <c r="D41" s="188">
        <v>4700</v>
      </c>
      <c r="E41" s="188">
        <v>4700</v>
      </c>
      <c r="F41" s="188">
        <v>4700</v>
      </c>
      <c r="G41" s="189">
        <f t="shared" si="1"/>
        <v>14100</v>
      </c>
    </row>
    <row r="42" spans="2:7" x14ac:dyDescent="0.2">
      <c r="B42" s="187" t="s">
        <v>97</v>
      </c>
      <c r="C42" s="187" t="s">
        <v>89</v>
      </c>
      <c r="D42" s="188">
        <v>5250</v>
      </c>
      <c r="E42" s="188">
        <v>5000</v>
      </c>
      <c r="F42" s="188">
        <v>5500</v>
      </c>
      <c r="G42" s="189">
        <f t="shared" si="1"/>
        <v>15750</v>
      </c>
    </row>
    <row r="43" spans="2:7" x14ac:dyDescent="0.2">
      <c r="B43" s="187" t="s">
        <v>97</v>
      </c>
      <c r="C43" s="187" t="s">
        <v>87</v>
      </c>
      <c r="D43" s="188">
        <v>6980</v>
      </c>
      <c r="E43" s="188">
        <v>6310</v>
      </c>
      <c r="F43" s="188">
        <v>6375</v>
      </c>
      <c r="G43" s="189">
        <f t="shared" si="1"/>
        <v>19665</v>
      </c>
    </row>
    <row r="44" spans="2:7" x14ac:dyDescent="0.2">
      <c r="B44" s="187" t="s">
        <v>97</v>
      </c>
      <c r="C44" s="187" t="s">
        <v>93</v>
      </c>
      <c r="D44" s="188">
        <v>11250</v>
      </c>
      <c r="E44" s="188">
        <v>11250</v>
      </c>
      <c r="F44" s="188">
        <v>11750</v>
      </c>
      <c r="G44" s="189">
        <f t="shared" si="1"/>
        <v>34250</v>
      </c>
    </row>
    <row r="45" spans="2:7" x14ac:dyDescent="0.2">
      <c r="B45" s="187" t="s">
        <v>97</v>
      </c>
      <c r="C45" s="187" t="s">
        <v>92</v>
      </c>
      <c r="D45" s="188">
        <v>24500</v>
      </c>
      <c r="E45" s="188">
        <v>23500</v>
      </c>
      <c r="F45" s="188">
        <v>24500</v>
      </c>
      <c r="G45" s="189">
        <f t="shared" si="1"/>
        <v>72500</v>
      </c>
    </row>
    <row r="46" spans="2:7" x14ac:dyDescent="0.2">
      <c r="B46" s="187" t="s">
        <v>97</v>
      </c>
      <c r="C46" s="187" t="s">
        <v>98</v>
      </c>
      <c r="D46" s="188">
        <v>56900</v>
      </c>
      <c r="E46" s="188">
        <v>62800</v>
      </c>
      <c r="F46" s="188">
        <v>60870</v>
      </c>
      <c r="G46" s="189">
        <f t="shared" si="1"/>
        <v>180570</v>
      </c>
    </row>
    <row r="47" spans="2:7" x14ac:dyDescent="0.2">
      <c r="B47" s="187" t="s">
        <v>97</v>
      </c>
      <c r="C47" s="187" t="s">
        <v>95</v>
      </c>
      <c r="D47" s="188">
        <v>24290</v>
      </c>
      <c r="E47" s="188">
        <v>24050</v>
      </c>
      <c r="F47" s="188">
        <v>26600</v>
      </c>
      <c r="G47" s="189">
        <f t="shared" si="1"/>
        <v>74940</v>
      </c>
    </row>
    <row r="48" spans="2:7" x14ac:dyDescent="0.2">
      <c r="B48" s="187" t="s">
        <v>99</v>
      </c>
      <c r="C48" s="187" t="s">
        <v>82</v>
      </c>
      <c r="D48" s="188">
        <v>775</v>
      </c>
      <c r="E48" s="188">
        <v>750</v>
      </c>
      <c r="F48" s="188">
        <v>700</v>
      </c>
      <c r="G48" s="189">
        <f t="shared" si="1"/>
        <v>2225</v>
      </c>
    </row>
    <row r="49" spans="2:7" x14ac:dyDescent="0.2">
      <c r="B49" s="187" t="s">
        <v>99</v>
      </c>
      <c r="C49" s="187" t="s">
        <v>80</v>
      </c>
      <c r="D49" s="188">
        <v>700</v>
      </c>
      <c r="E49" s="188">
        <v>750</v>
      </c>
      <c r="F49" s="188">
        <v>750</v>
      </c>
      <c r="G49" s="189">
        <f t="shared" si="1"/>
        <v>2200</v>
      </c>
    </row>
    <row r="50" spans="2:7" x14ac:dyDescent="0.2">
      <c r="B50" s="187" t="s">
        <v>99</v>
      </c>
      <c r="C50" s="187" t="s">
        <v>79</v>
      </c>
      <c r="D50" s="188">
        <v>300</v>
      </c>
      <c r="E50" s="188">
        <v>100</v>
      </c>
      <c r="F50" s="188">
        <v>150</v>
      </c>
      <c r="G50" s="189">
        <f t="shared" si="1"/>
        <v>550</v>
      </c>
    </row>
    <row r="51" spans="2:7" x14ac:dyDescent="0.2">
      <c r="B51" s="187" t="s">
        <v>99</v>
      </c>
      <c r="C51" s="187" t="s">
        <v>86</v>
      </c>
      <c r="D51" s="188">
        <v>2000</v>
      </c>
      <c r="E51" s="188">
        <v>1800</v>
      </c>
      <c r="F51" s="188">
        <v>1900</v>
      </c>
      <c r="G51" s="189">
        <f t="shared" si="1"/>
        <v>5700</v>
      </c>
    </row>
    <row r="52" spans="2:7" x14ac:dyDescent="0.2">
      <c r="B52" s="187" t="s">
        <v>99</v>
      </c>
      <c r="C52" s="187" t="s">
        <v>84</v>
      </c>
      <c r="D52" s="188">
        <v>2000</v>
      </c>
      <c r="E52" s="188">
        <v>950</v>
      </c>
      <c r="F52" s="188">
        <v>800</v>
      </c>
      <c r="G52" s="189">
        <f t="shared" si="1"/>
        <v>3750</v>
      </c>
    </row>
    <row r="53" spans="2:7" x14ac:dyDescent="0.2">
      <c r="B53" s="187" t="s">
        <v>99</v>
      </c>
      <c r="C53" s="187" t="s">
        <v>88</v>
      </c>
      <c r="D53" s="188">
        <v>1250</v>
      </c>
      <c r="E53" s="188">
        <v>1250</v>
      </c>
      <c r="F53" s="188">
        <v>1250</v>
      </c>
      <c r="G53" s="189">
        <f t="shared" si="1"/>
        <v>3750</v>
      </c>
    </row>
    <row r="54" spans="2:7" x14ac:dyDescent="0.2">
      <c r="B54" s="187" t="s">
        <v>99</v>
      </c>
      <c r="C54" s="187" t="s">
        <v>83</v>
      </c>
      <c r="D54" s="188">
        <v>1150</v>
      </c>
      <c r="E54" s="188">
        <v>1200</v>
      </c>
      <c r="F54" s="188">
        <v>1435</v>
      </c>
      <c r="G54" s="189">
        <f t="shared" si="1"/>
        <v>3785</v>
      </c>
    </row>
    <row r="55" spans="2:7" x14ac:dyDescent="0.2">
      <c r="B55" s="187" t="s">
        <v>99</v>
      </c>
      <c r="C55" s="187" t="s">
        <v>87</v>
      </c>
      <c r="D55" s="188">
        <v>3800</v>
      </c>
      <c r="E55" s="188">
        <v>3700</v>
      </c>
      <c r="F55" s="188">
        <v>3750</v>
      </c>
      <c r="G55" s="189">
        <f t="shared" si="1"/>
        <v>11250</v>
      </c>
    </row>
    <row r="56" spans="2:7" x14ac:dyDescent="0.2">
      <c r="B56" s="187" t="s">
        <v>99</v>
      </c>
      <c r="C56" s="187" t="s">
        <v>81</v>
      </c>
      <c r="D56" s="188">
        <v>5000</v>
      </c>
      <c r="E56" s="188">
        <v>4800</v>
      </c>
      <c r="F56" s="188">
        <v>4545</v>
      </c>
      <c r="G56" s="189">
        <f t="shared" si="1"/>
        <v>14345</v>
      </c>
    </row>
    <row r="57" spans="2:7" x14ac:dyDescent="0.2">
      <c r="B57" s="187" t="s">
        <v>99</v>
      </c>
      <c r="C57" s="187" t="s">
        <v>91</v>
      </c>
      <c r="D57" s="188">
        <v>5000</v>
      </c>
      <c r="E57" s="188">
        <v>5000</v>
      </c>
      <c r="F57" s="188">
        <v>5000</v>
      </c>
      <c r="G57" s="189">
        <f t="shared" si="1"/>
        <v>15000</v>
      </c>
    </row>
    <row r="58" spans="2:7" x14ac:dyDescent="0.2">
      <c r="B58" s="187" t="s">
        <v>99</v>
      </c>
      <c r="C58" s="187" t="s">
        <v>89</v>
      </c>
      <c r="D58" s="188">
        <v>5250</v>
      </c>
      <c r="E58" s="188">
        <v>5335</v>
      </c>
      <c r="F58" s="188">
        <v>5500</v>
      </c>
      <c r="G58" s="189">
        <f t="shared" si="1"/>
        <v>16085</v>
      </c>
    </row>
    <row r="59" spans="2:7" x14ac:dyDescent="0.2">
      <c r="B59" s="187" t="s">
        <v>99</v>
      </c>
      <c r="C59" s="187" t="s">
        <v>93</v>
      </c>
      <c r="D59" s="188">
        <v>10250</v>
      </c>
      <c r="E59" s="188">
        <v>10250</v>
      </c>
      <c r="F59" s="188">
        <v>10750</v>
      </c>
      <c r="G59" s="189">
        <f t="shared" si="1"/>
        <v>31250</v>
      </c>
    </row>
    <row r="60" spans="2:7" x14ac:dyDescent="0.2">
      <c r="B60" s="187" t="s">
        <v>99</v>
      </c>
      <c r="C60" s="187" t="s">
        <v>92</v>
      </c>
      <c r="D60" s="188">
        <v>14500</v>
      </c>
      <c r="E60" s="188">
        <v>13500</v>
      </c>
      <c r="F60" s="188">
        <v>15500</v>
      </c>
      <c r="G60" s="189">
        <f t="shared" si="1"/>
        <v>43500</v>
      </c>
    </row>
    <row r="61" spans="2:7" x14ac:dyDescent="0.2">
      <c r="B61" s="187" t="s">
        <v>99</v>
      </c>
      <c r="C61" s="187" t="s">
        <v>98</v>
      </c>
      <c r="D61" s="188">
        <v>72000</v>
      </c>
      <c r="E61" s="188">
        <v>70000</v>
      </c>
      <c r="F61" s="188">
        <v>70000</v>
      </c>
      <c r="G61" s="189">
        <f t="shared" si="1"/>
        <v>212000</v>
      </c>
    </row>
    <row r="62" spans="2:7" x14ac:dyDescent="0.2">
      <c r="B62" s="187" t="s">
        <v>99</v>
      </c>
      <c r="C62" s="187" t="s">
        <v>95</v>
      </c>
      <c r="D62" s="188">
        <v>25000</v>
      </c>
      <c r="E62" s="188">
        <v>24000</v>
      </c>
      <c r="F62" s="188">
        <v>26000</v>
      </c>
      <c r="G62" s="189">
        <f t="shared" si="1"/>
        <v>75000</v>
      </c>
    </row>
    <row r="65" spans="2:4" x14ac:dyDescent="0.2">
      <c r="B65" s="68" t="str" cm="1">
        <f t="array" ref="B65:B68">_xlfn.UNIQUE(B5:B62)</f>
        <v>East</v>
      </c>
      <c r="C65" s="69" t="s">
        <v>78</v>
      </c>
      <c r="D65" s="179" t="s">
        <v>79</v>
      </c>
    </row>
    <row r="66" spans="2:4" x14ac:dyDescent="0.2">
      <c r="B66" s="68" t="str">
        <v>North</v>
      </c>
      <c r="C66" s="69" t="s">
        <v>96</v>
      </c>
      <c r="D66" s="179" t="s">
        <v>80</v>
      </c>
    </row>
    <row r="67" spans="2:4" x14ac:dyDescent="0.2">
      <c r="B67" s="68" t="str">
        <v>South</v>
      </c>
      <c r="C67" s="69" t="s">
        <v>97</v>
      </c>
      <c r="D67" s="179" t="s">
        <v>81</v>
      </c>
    </row>
    <row r="68" spans="2:4" x14ac:dyDescent="0.2">
      <c r="B68" s="68" t="str">
        <v>West</v>
      </c>
      <c r="C68" s="69" t="s">
        <v>99</v>
      </c>
      <c r="D68" s="179" t="s">
        <v>82</v>
      </c>
    </row>
    <row r="69" spans="2:4" x14ac:dyDescent="0.2">
      <c r="D69" s="179" t="s">
        <v>83</v>
      </c>
    </row>
    <row r="70" spans="2:4" x14ac:dyDescent="0.2">
      <c r="D70" s="179" t="s">
        <v>84</v>
      </c>
    </row>
    <row r="71" spans="2:4" x14ac:dyDescent="0.2">
      <c r="D71" s="179" t="s">
        <v>86</v>
      </c>
    </row>
    <row r="72" spans="2:4" x14ac:dyDescent="0.2">
      <c r="D72" s="179" t="s">
        <v>87</v>
      </c>
    </row>
    <row r="73" spans="2:4" x14ac:dyDescent="0.2">
      <c r="D73" s="179" t="s">
        <v>88</v>
      </c>
    </row>
    <row r="74" spans="2:4" x14ac:dyDescent="0.2">
      <c r="D74" s="179" t="s">
        <v>89</v>
      </c>
    </row>
    <row r="75" spans="2:4" x14ac:dyDescent="0.2">
      <c r="D75" s="179" t="s">
        <v>91</v>
      </c>
    </row>
    <row r="76" spans="2:4" x14ac:dyDescent="0.2">
      <c r="D76" s="179" t="s">
        <v>92</v>
      </c>
    </row>
    <row r="77" spans="2:4" x14ac:dyDescent="0.2">
      <c r="D77" s="179" t="s">
        <v>93</v>
      </c>
    </row>
    <row r="78" spans="2:4" x14ac:dyDescent="0.2">
      <c r="D78" s="179" t="s">
        <v>95</v>
      </c>
    </row>
    <row r="79" spans="2:4" x14ac:dyDescent="0.2">
      <c r="D79" s="179" t="s">
        <v>98</v>
      </c>
    </row>
  </sheetData>
  <autoFilter ref="B4:G62" xr:uid="{75BCFD80-B1EA-4104-83AB-092C0EFFDBAE}"/>
  <mergeCells count="5">
    <mergeCell ref="B2:G2"/>
    <mergeCell ref="I2:M2"/>
    <mergeCell ref="L3:M3"/>
    <mergeCell ref="I6:J6"/>
    <mergeCell ref="I18:K18"/>
  </mergeCells>
  <dataValidations count="2">
    <dataValidation type="list" allowBlank="1" showInputMessage="1" showErrorMessage="1" sqref="J4 J10 J14 J20" xr:uid="{059ABF7B-1E82-4616-A8DD-E2898EB523F2}">
      <formula1>expenses_DD</formula1>
    </dataValidation>
    <dataValidation type="list" allowBlank="1" showInputMessage="1" showErrorMessage="1" sqref="I6:J6 I20" xr:uid="{6AA7D030-EE76-47A7-B732-007BD25F313E}">
      <formula1>division_DD</formula1>
    </dataValidation>
  </dataValidations>
  <printOptions gridLines="1" gridLinesSet="0"/>
  <pageMargins left="0.75" right="0.75" top="1" bottom="1" header="0.5" footer="0.5"/>
  <pageSetup orientation="portrait" horizontalDpi="300" verticalDpi="300" r:id="rId1"/>
  <headerFooter alignWithMargins="0">
    <oddHeader>&amp;A</oddHeader>
    <oddFooter>Page &amp;P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0DD281-C712-425D-94E4-BA30EC0F8E29}">
  <sheetPr>
    <tabColor rgb="FFFFFF00"/>
    <pageSetUpPr autoPageBreaks="0"/>
  </sheetPr>
  <dimension ref="A1:K743"/>
  <sheetViews>
    <sheetView zoomScale="130" zoomScaleNormal="205" zoomScaleSheetLayoutView="100" zoomScalePageLayoutView="115" workbookViewId="0">
      <selection activeCell="I10" sqref="I10"/>
    </sheetView>
  </sheetViews>
  <sheetFormatPr defaultColWidth="19.8203125" defaultRowHeight="15" x14ac:dyDescent="0.2"/>
  <cols>
    <col min="1" max="1" width="12" style="150" customWidth="1"/>
    <col min="2" max="2" width="8.22265625" style="151" bestFit="1" customWidth="1"/>
    <col min="3" max="3" width="8.4921875" style="150" customWidth="1"/>
    <col min="4" max="4" width="10.11328125" style="152" bestFit="1" customWidth="1"/>
    <col min="5" max="5" width="5.796875" style="153" bestFit="1" customWidth="1"/>
    <col min="6" max="6" width="11.19140625" style="153" bestFit="1" customWidth="1"/>
    <col min="7" max="7" width="8.4921875" style="150" hidden="1" customWidth="1"/>
    <col min="8" max="8" width="15.5078125" style="154" hidden="1" customWidth="1"/>
    <col min="9" max="9" width="29.9375" style="173" customWidth="1"/>
    <col min="10" max="10" width="39.2421875" style="173" customWidth="1"/>
    <col min="11" max="11" width="10.11328125" style="150" bestFit="1" customWidth="1"/>
    <col min="12" max="16384" width="19.8203125" style="150"/>
  </cols>
  <sheetData>
    <row r="1" spans="1:11" ht="21" x14ac:dyDescent="0.2">
      <c r="I1" s="155" t="str">
        <f ca="1">_xlfn.FORMULATEXT(I3)</f>
        <v>=IF(OR(F3="Full Time",K3&gt;3),3000,"No Bonus")</v>
      </c>
      <c r="J1" s="155" t="str">
        <f ca="1">_xlfn.FORMULATEXT(J3)</f>
        <v>=IF(AND(F3="Full Time",K3&gt;3,E3&gt;10),3000,"No Bonus")</v>
      </c>
    </row>
    <row r="2" spans="1:11" x14ac:dyDescent="0.2">
      <c r="A2" s="156" t="s">
        <v>171</v>
      </c>
      <c r="B2" s="157" t="s">
        <v>172</v>
      </c>
      <c r="C2" s="158" t="s">
        <v>173</v>
      </c>
      <c r="D2" s="159" t="s">
        <v>174</v>
      </c>
      <c r="E2" s="160" t="s">
        <v>175</v>
      </c>
      <c r="F2" s="161" t="s">
        <v>176</v>
      </c>
      <c r="G2" s="158" t="s">
        <v>177</v>
      </c>
      <c r="H2" s="162" t="s">
        <v>178</v>
      </c>
      <c r="I2" s="163" t="s">
        <v>179</v>
      </c>
      <c r="J2" s="164" t="s">
        <v>180</v>
      </c>
      <c r="K2" s="157" t="s">
        <v>181</v>
      </c>
    </row>
    <row r="3" spans="1:11" x14ac:dyDescent="0.2">
      <c r="A3" s="150" t="s">
        <v>182</v>
      </c>
      <c r="B3" s="151" t="s">
        <v>99</v>
      </c>
      <c r="C3" s="150" t="s">
        <v>183</v>
      </c>
      <c r="D3" s="152">
        <v>37249</v>
      </c>
      <c r="E3" s="165">
        <f t="shared" ref="E3:E66" ca="1" si="0">DATEDIF(D3,TODAY(),"Y")</f>
        <v>23</v>
      </c>
      <c r="F3" s="166" t="s">
        <v>184</v>
      </c>
      <c r="G3" s="167" t="s">
        <v>185</v>
      </c>
      <c r="H3" s="168">
        <v>60981</v>
      </c>
      <c r="I3" s="169">
        <f>IF(OR(F3="Full Time",K3&gt;3),3000,"No Bonus")</f>
        <v>3000</v>
      </c>
      <c r="J3" s="169" t="str">
        <f ca="1">IF(AND(F3="Full Time",K3&gt;3,E3&gt;10),3000,"No Bonus")</f>
        <v>No Bonus</v>
      </c>
      <c r="K3" s="151">
        <v>1</v>
      </c>
    </row>
    <row r="4" spans="1:11" x14ac:dyDescent="0.2">
      <c r="A4" s="150" t="s">
        <v>186</v>
      </c>
      <c r="B4" s="151" t="s">
        <v>99</v>
      </c>
      <c r="C4" s="150" t="s">
        <v>183</v>
      </c>
      <c r="D4" s="152">
        <v>41673</v>
      </c>
      <c r="E4" s="165">
        <v>1</v>
      </c>
      <c r="F4" s="166" t="s">
        <v>184</v>
      </c>
      <c r="G4" s="167" t="s">
        <v>187</v>
      </c>
      <c r="H4" s="168">
        <v>60915</v>
      </c>
      <c r="I4" s="169"/>
      <c r="J4" s="169"/>
      <c r="K4" s="151">
        <v>4</v>
      </c>
    </row>
    <row r="5" spans="1:11" x14ac:dyDescent="0.2">
      <c r="A5" s="150" t="s">
        <v>188</v>
      </c>
      <c r="B5" s="151" t="s">
        <v>99</v>
      </c>
      <c r="C5" s="150" t="s">
        <v>183</v>
      </c>
      <c r="D5" s="152">
        <v>40225</v>
      </c>
      <c r="E5" s="165">
        <f t="shared" ca="1" si="0"/>
        <v>14</v>
      </c>
      <c r="F5" s="166" t="s">
        <v>189</v>
      </c>
      <c r="G5" s="167"/>
      <c r="H5" s="168">
        <v>48536</v>
      </c>
      <c r="I5" s="169"/>
      <c r="J5" s="169"/>
      <c r="K5" s="151">
        <v>5</v>
      </c>
    </row>
    <row r="6" spans="1:11" x14ac:dyDescent="0.2">
      <c r="A6" s="150" t="s">
        <v>190</v>
      </c>
      <c r="B6" s="151" t="s">
        <v>191</v>
      </c>
      <c r="C6" s="150" t="s">
        <v>183</v>
      </c>
      <c r="D6" s="152">
        <v>42229</v>
      </c>
      <c r="E6" s="165">
        <f t="shared" ca="1" si="0"/>
        <v>9</v>
      </c>
      <c r="F6" s="166" t="s">
        <v>189</v>
      </c>
      <c r="G6" s="167"/>
      <c r="H6" s="168">
        <v>57711</v>
      </c>
      <c r="I6" s="169"/>
      <c r="J6" s="169"/>
      <c r="K6" s="151">
        <v>3</v>
      </c>
    </row>
    <row r="7" spans="1:11" x14ac:dyDescent="0.2">
      <c r="A7" s="150" t="s">
        <v>192</v>
      </c>
      <c r="B7" s="151" t="s">
        <v>193</v>
      </c>
      <c r="C7" s="150" t="s">
        <v>183</v>
      </c>
      <c r="D7" s="152">
        <v>40525</v>
      </c>
      <c r="E7" s="165">
        <f t="shared" ca="1" si="0"/>
        <v>14</v>
      </c>
      <c r="F7" s="166" t="s">
        <v>184</v>
      </c>
      <c r="G7" s="167" t="s">
        <v>194</v>
      </c>
      <c r="H7" s="168">
        <v>115547</v>
      </c>
      <c r="I7" s="169"/>
      <c r="J7" s="169"/>
      <c r="K7" s="151">
        <v>4</v>
      </c>
    </row>
    <row r="8" spans="1:11" x14ac:dyDescent="0.2">
      <c r="A8" s="150" t="s">
        <v>195</v>
      </c>
      <c r="B8" s="151" t="s">
        <v>96</v>
      </c>
      <c r="C8" s="150" t="s">
        <v>196</v>
      </c>
      <c r="D8" s="152">
        <v>39829</v>
      </c>
      <c r="E8" s="165">
        <f t="shared" ca="1" si="0"/>
        <v>16</v>
      </c>
      <c r="F8" s="166" t="s">
        <v>197</v>
      </c>
      <c r="G8" s="167" t="s">
        <v>185</v>
      </c>
      <c r="H8" s="168">
        <v>69212</v>
      </c>
      <c r="I8" s="169"/>
      <c r="J8" s="169"/>
      <c r="K8" s="151">
        <v>2</v>
      </c>
    </row>
    <row r="9" spans="1:11" x14ac:dyDescent="0.2">
      <c r="A9" s="150" t="s">
        <v>198</v>
      </c>
      <c r="B9" s="151" t="s">
        <v>191</v>
      </c>
      <c r="C9" s="150" t="s">
        <v>196</v>
      </c>
      <c r="D9" s="152">
        <v>37295</v>
      </c>
      <c r="E9" s="165">
        <f t="shared" ca="1" si="0"/>
        <v>22</v>
      </c>
      <c r="F9" s="166" t="s">
        <v>184</v>
      </c>
      <c r="G9" s="167" t="s">
        <v>185</v>
      </c>
      <c r="H9" s="168">
        <v>120198</v>
      </c>
      <c r="I9" s="169"/>
      <c r="J9" s="169"/>
      <c r="K9" s="151">
        <v>1</v>
      </c>
    </row>
    <row r="10" spans="1:11" x14ac:dyDescent="0.2">
      <c r="A10" s="150" t="s">
        <v>199</v>
      </c>
      <c r="B10" s="151" t="s">
        <v>200</v>
      </c>
      <c r="C10" s="150" t="s">
        <v>196</v>
      </c>
      <c r="D10" s="152">
        <v>40267</v>
      </c>
      <c r="E10" s="165">
        <f t="shared" ca="1" si="0"/>
        <v>14</v>
      </c>
      <c r="F10" s="166" t="s">
        <v>189</v>
      </c>
      <c r="G10" s="167"/>
      <c r="H10" s="168">
        <v>53818</v>
      </c>
      <c r="I10" s="169"/>
      <c r="J10" s="169"/>
      <c r="K10" s="151">
        <v>5</v>
      </c>
    </row>
    <row r="11" spans="1:11" x14ac:dyDescent="0.2">
      <c r="A11" s="150" t="s">
        <v>201</v>
      </c>
      <c r="B11" s="151" t="s">
        <v>96</v>
      </c>
      <c r="C11" s="150" t="s">
        <v>196</v>
      </c>
      <c r="D11" s="152">
        <v>37338</v>
      </c>
      <c r="E11" s="165">
        <f t="shared" ca="1" si="0"/>
        <v>22</v>
      </c>
      <c r="F11" s="166" t="s">
        <v>202</v>
      </c>
      <c r="G11" s="167" t="s">
        <v>185</v>
      </c>
      <c r="H11" s="168">
        <v>113020</v>
      </c>
      <c r="I11" s="169"/>
      <c r="J11" s="169"/>
      <c r="K11" s="151">
        <v>1</v>
      </c>
    </row>
    <row r="12" spans="1:11" x14ac:dyDescent="0.2">
      <c r="A12" s="150" t="s">
        <v>203</v>
      </c>
      <c r="B12" s="151" t="s">
        <v>191</v>
      </c>
      <c r="C12" s="150" t="s">
        <v>196</v>
      </c>
      <c r="D12" s="152">
        <v>38482</v>
      </c>
      <c r="E12" s="165">
        <f t="shared" ca="1" si="0"/>
        <v>19</v>
      </c>
      <c r="F12" s="166" t="s">
        <v>184</v>
      </c>
      <c r="G12" s="167" t="s">
        <v>185</v>
      </c>
      <c r="H12" s="168">
        <v>82341</v>
      </c>
      <c r="I12" s="169"/>
      <c r="J12" s="169"/>
      <c r="K12" s="151">
        <v>4</v>
      </c>
    </row>
    <row r="13" spans="1:11" x14ac:dyDescent="0.2">
      <c r="A13" s="150" t="s">
        <v>204</v>
      </c>
      <c r="B13" s="151" t="s">
        <v>200</v>
      </c>
      <c r="C13" s="150" t="s">
        <v>196</v>
      </c>
      <c r="D13" s="152">
        <v>38860</v>
      </c>
      <c r="E13" s="165">
        <f t="shared" ca="1" si="0"/>
        <v>18</v>
      </c>
      <c r="F13" s="166" t="s">
        <v>184</v>
      </c>
      <c r="G13" s="167" t="s">
        <v>205</v>
      </c>
      <c r="H13" s="168">
        <v>98598</v>
      </c>
      <c r="I13" s="169"/>
      <c r="J13" s="169"/>
      <c r="K13" s="151">
        <v>3</v>
      </c>
    </row>
    <row r="14" spans="1:11" x14ac:dyDescent="0.2">
      <c r="A14" s="150" t="s">
        <v>206</v>
      </c>
      <c r="B14" s="151" t="s">
        <v>200</v>
      </c>
      <c r="C14" s="150" t="s">
        <v>196</v>
      </c>
      <c r="D14" s="152">
        <v>39220</v>
      </c>
      <c r="E14" s="165">
        <f t="shared" ca="1" si="0"/>
        <v>17</v>
      </c>
      <c r="F14" s="166" t="s">
        <v>207</v>
      </c>
      <c r="G14" s="167" t="s">
        <v>185</v>
      </c>
      <c r="H14" s="168">
        <v>23175</v>
      </c>
      <c r="I14" s="169"/>
      <c r="J14" s="169"/>
      <c r="K14" s="151">
        <v>4</v>
      </c>
    </row>
    <row r="15" spans="1:11" x14ac:dyDescent="0.2">
      <c r="A15" s="150" t="s">
        <v>208</v>
      </c>
      <c r="B15" s="151" t="s">
        <v>200</v>
      </c>
      <c r="C15" s="150" t="s">
        <v>196</v>
      </c>
      <c r="D15" s="152">
        <v>41857</v>
      </c>
      <c r="E15" s="165">
        <f t="shared" ca="1" si="0"/>
        <v>10</v>
      </c>
      <c r="F15" s="166" t="s">
        <v>184</v>
      </c>
      <c r="G15" s="167" t="s">
        <v>187</v>
      </c>
      <c r="H15" s="168">
        <v>61076</v>
      </c>
      <c r="I15" s="169"/>
      <c r="J15" s="169"/>
      <c r="K15" s="151">
        <v>1</v>
      </c>
    </row>
    <row r="16" spans="1:11" x14ac:dyDescent="0.2">
      <c r="A16" s="150" t="s">
        <v>209</v>
      </c>
      <c r="B16" s="151" t="s">
        <v>96</v>
      </c>
      <c r="C16" s="150" t="s">
        <v>196</v>
      </c>
      <c r="D16" s="152">
        <v>42214</v>
      </c>
      <c r="E16" s="165">
        <f t="shared" ca="1" si="0"/>
        <v>9</v>
      </c>
      <c r="F16" s="166" t="s">
        <v>184</v>
      </c>
      <c r="G16" s="167" t="s">
        <v>185</v>
      </c>
      <c r="H16" s="168">
        <v>107968</v>
      </c>
      <c r="I16" s="169"/>
      <c r="J16" s="169"/>
      <c r="K16" s="151">
        <v>2</v>
      </c>
    </row>
    <row r="17" spans="1:11" x14ac:dyDescent="0.2">
      <c r="A17" s="150" t="s">
        <v>210</v>
      </c>
      <c r="B17" s="151" t="s">
        <v>193</v>
      </c>
      <c r="C17" s="150" t="s">
        <v>196</v>
      </c>
      <c r="D17" s="152">
        <v>37842</v>
      </c>
      <c r="E17" s="165">
        <f t="shared" ca="1" si="0"/>
        <v>21</v>
      </c>
      <c r="F17" s="166" t="s">
        <v>184</v>
      </c>
      <c r="G17" s="167" t="s">
        <v>205</v>
      </c>
      <c r="H17" s="168">
        <v>102146</v>
      </c>
      <c r="I17" s="169"/>
      <c r="J17" s="169"/>
      <c r="K17" s="151">
        <v>5</v>
      </c>
    </row>
    <row r="18" spans="1:11" x14ac:dyDescent="0.2">
      <c r="A18" s="150" t="s">
        <v>211</v>
      </c>
      <c r="B18" s="151" t="s">
        <v>97</v>
      </c>
      <c r="C18" s="150" t="s">
        <v>196</v>
      </c>
      <c r="D18" s="152">
        <v>41865</v>
      </c>
      <c r="E18" s="165">
        <f t="shared" ca="1" si="0"/>
        <v>10</v>
      </c>
      <c r="F18" s="166" t="s">
        <v>207</v>
      </c>
      <c r="G18" s="167" t="s">
        <v>185</v>
      </c>
      <c r="H18" s="168">
        <v>23005</v>
      </c>
      <c r="I18" s="169"/>
      <c r="J18" s="169"/>
      <c r="K18" s="151">
        <v>3</v>
      </c>
    </row>
    <row r="19" spans="1:11" x14ac:dyDescent="0.2">
      <c r="A19" s="150" t="s">
        <v>212</v>
      </c>
      <c r="B19" s="151" t="s">
        <v>99</v>
      </c>
      <c r="C19" s="150" t="s">
        <v>196</v>
      </c>
      <c r="D19" s="152">
        <v>37855</v>
      </c>
      <c r="E19" s="165">
        <f t="shared" ca="1" si="0"/>
        <v>21</v>
      </c>
      <c r="F19" s="166" t="s">
        <v>197</v>
      </c>
      <c r="G19" s="167"/>
      <c r="H19" s="168">
        <v>26700</v>
      </c>
      <c r="I19" s="169"/>
      <c r="J19" s="169"/>
      <c r="K19" s="151">
        <v>2</v>
      </c>
    </row>
    <row r="20" spans="1:11" x14ac:dyDescent="0.2">
      <c r="A20" s="150" t="s">
        <v>213</v>
      </c>
      <c r="B20" s="151" t="s">
        <v>99</v>
      </c>
      <c r="C20" s="150" t="s">
        <v>196</v>
      </c>
      <c r="D20" s="152">
        <v>40782</v>
      </c>
      <c r="E20" s="165">
        <f t="shared" ca="1" si="0"/>
        <v>13</v>
      </c>
      <c r="F20" s="166" t="s">
        <v>207</v>
      </c>
      <c r="G20" s="167" t="s">
        <v>205</v>
      </c>
      <c r="H20" s="168">
        <v>22710</v>
      </c>
      <c r="I20" s="169"/>
      <c r="J20" s="169"/>
      <c r="K20" s="151">
        <v>5</v>
      </c>
    </row>
    <row r="21" spans="1:11" x14ac:dyDescent="0.2">
      <c r="A21" s="150" t="s">
        <v>214</v>
      </c>
      <c r="B21" s="151" t="s">
        <v>97</v>
      </c>
      <c r="C21" s="150" t="s">
        <v>196</v>
      </c>
      <c r="D21" s="152">
        <v>40107</v>
      </c>
      <c r="E21" s="165">
        <f t="shared" ca="1" si="0"/>
        <v>15</v>
      </c>
      <c r="F21" s="166" t="s">
        <v>184</v>
      </c>
      <c r="G21" s="167" t="s">
        <v>215</v>
      </c>
      <c r="H21" s="168">
        <v>69038</v>
      </c>
      <c r="I21" s="169"/>
      <c r="J21" s="169"/>
      <c r="K21" s="151">
        <v>4</v>
      </c>
    </row>
    <row r="22" spans="1:11" x14ac:dyDescent="0.2">
      <c r="A22" s="150" t="s">
        <v>216</v>
      </c>
      <c r="B22" s="151" t="s">
        <v>99</v>
      </c>
      <c r="C22" s="150" t="s">
        <v>196</v>
      </c>
      <c r="D22" s="152">
        <v>41204</v>
      </c>
      <c r="E22" s="165">
        <f t="shared" ca="1" si="0"/>
        <v>12</v>
      </c>
      <c r="F22" s="166" t="s">
        <v>197</v>
      </c>
      <c r="G22" s="167"/>
      <c r="H22" s="168">
        <v>23082</v>
      </c>
      <c r="I22" s="169"/>
      <c r="J22" s="169"/>
      <c r="K22" s="151">
        <v>5</v>
      </c>
    </row>
    <row r="23" spans="1:11" x14ac:dyDescent="0.2">
      <c r="A23" s="150" t="s">
        <v>217</v>
      </c>
      <c r="B23" s="151" t="s">
        <v>191</v>
      </c>
      <c r="C23" s="150" t="s">
        <v>196</v>
      </c>
      <c r="D23" s="152">
        <v>37221</v>
      </c>
      <c r="E23" s="165">
        <f t="shared" ca="1" si="0"/>
        <v>23</v>
      </c>
      <c r="F23" s="166" t="s">
        <v>184</v>
      </c>
      <c r="G23" s="167" t="s">
        <v>215</v>
      </c>
      <c r="H23" s="168">
        <v>70990</v>
      </c>
      <c r="I23" s="169"/>
      <c r="J23" s="169"/>
      <c r="K23" s="151">
        <v>5</v>
      </c>
    </row>
    <row r="24" spans="1:11" x14ac:dyDescent="0.2">
      <c r="A24" s="150" t="s">
        <v>218</v>
      </c>
      <c r="B24" s="151" t="s">
        <v>193</v>
      </c>
      <c r="C24" s="150" t="s">
        <v>196</v>
      </c>
      <c r="D24" s="152">
        <v>40147</v>
      </c>
      <c r="E24" s="165">
        <f t="shared" ca="1" si="0"/>
        <v>15</v>
      </c>
      <c r="F24" s="166" t="s">
        <v>207</v>
      </c>
      <c r="G24" s="167" t="s">
        <v>194</v>
      </c>
      <c r="H24" s="168">
        <v>22658</v>
      </c>
      <c r="I24" s="169"/>
      <c r="J24" s="169"/>
      <c r="K24" s="151">
        <v>4</v>
      </c>
    </row>
    <row r="25" spans="1:11" x14ac:dyDescent="0.2">
      <c r="A25" s="150" t="s">
        <v>219</v>
      </c>
      <c r="B25" s="151" t="s">
        <v>200</v>
      </c>
      <c r="C25" s="150" t="s">
        <v>220</v>
      </c>
      <c r="D25" s="152">
        <v>39824</v>
      </c>
      <c r="E25" s="165">
        <f t="shared" ca="1" si="0"/>
        <v>16</v>
      </c>
      <c r="F25" s="166" t="s">
        <v>184</v>
      </c>
      <c r="G25" s="167" t="s">
        <v>215</v>
      </c>
      <c r="H25" s="168">
        <v>102687</v>
      </c>
      <c r="I25" s="169"/>
      <c r="J25" s="169"/>
      <c r="K25" s="151">
        <v>3</v>
      </c>
    </row>
    <row r="26" spans="1:11" x14ac:dyDescent="0.2">
      <c r="A26" s="150" t="s">
        <v>221</v>
      </c>
      <c r="B26" s="151" t="s">
        <v>99</v>
      </c>
      <c r="C26" s="150" t="s">
        <v>220</v>
      </c>
      <c r="D26" s="152">
        <v>37971</v>
      </c>
      <c r="E26" s="165">
        <f t="shared" ca="1" si="0"/>
        <v>21</v>
      </c>
      <c r="F26" s="166" t="s">
        <v>184</v>
      </c>
      <c r="G26" s="167" t="s">
        <v>215</v>
      </c>
      <c r="H26" s="168">
        <v>121213</v>
      </c>
      <c r="I26" s="169"/>
      <c r="J26" s="169"/>
      <c r="K26" s="151">
        <v>5</v>
      </c>
    </row>
    <row r="27" spans="1:11" x14ac:dyDescent="0.2">
      <c r="A27" s="150" t="s">
        <v>222</v>
      </c>
      <c r="B27" s="151" t="s">
        <v>96</v>
      </c>
      <c r="C27" s="150" t="s">
        <v>220</v>
      </c>
      <c r="D27" s="152">
        <v>37292</v>
      </c>
      <c r="E27" s="165">
        <f t="shared" ca="1" si="0"/>
        <v>22</v>
      </c>
      <c r="F27" s="166" t="s">
        <v>184</v>
      </c>
      <c r="G27" s="167" t="s">
        <v>205</v>
      </c>
      <c r="H27" s="168">
        <v>74666</v>
      </c>
      <c r="I27" s="169"/>
      <c r="J27" s="169"/>
      <c r="K27" s="151">
        <v>2</v>
      </c>
    </row>
    <row r="28" spans="1:11" x14ac:dyDescent="0.2">
      <c r="A28" s="150" t="s">
        <v>223</v>
      </c>
      <c r="B28" s="151" t="s">
        <v>191</v>
      </c>
      <c r="C28" s="150" t="s">
        <v>220</v>
      </c>
      <c r="D28" s="152">
        <v>39129</v>
      </c>
      <c r="E28" s="165">
        <f t="shared" ca="1" si="0"/>
        <v>17</v>
      </c>
      <c r="F28" s="166" t="s">
        <v>184</v>
      </c>
      <c r="G28" s="167" t="s">
        <v>185</v>
      </c>
      <c r="H28" s="168">
        <v>90032</v>
      </c>
      <c r="I28" s="169"/>
      <c r="J28" s="169"/>
      <c r="K28" s="151">
        <v>1</v>
      </c>
    </row>
    <row r="29" spans="1:11" x14ac:dyDescent="0.2">
      <c r="A29" s="150" t="s">
        <v>224</v>
      </c>
      <c r="B29" s="151" t="s">
        <v>99</v>
      </c>
      <c r="C29" s="150" t="s">
        <v>220</v>
      </c>
      <c r="D29" s="152">
        <v>37697</v>
      </c>
      <c r="E29" s="165">
        <f t="shared" ca="1" si="0"/>
        <v>21</v>
      </c>
      <c r="F29" s="166" t="s">
        <v>207</v>
      </c>
      <c r="G29" s="167" t="s">
        <v>194</v>
      </c>
      <c r="H29" s="168">
        <v>21735</v>
      </c>
      <c r="I29" s="169"/>
      <c r="J29" s="169"/>
      <c r="K29" s="151">
        <v>3</v>
      </c>
    </row>
    <row r="30" spans="1:11" x14ac:dyDescent="0.2">
      <c r="A30" s="150" t="s">
        <v>225</v>
      </c>
      <c r="B30" s="151" t="s">
        <v>99</v>
      </c>
      <c r="C30" s="150" t="s">
        <v>220</v>
      </c>
      <c r="D30" s="152">
        <v>39929</v>
      </c>
      <c r="E30" s="165">
        <f t="shared" ca="1" si="0"/>
        <v>15</v>
      </c>
      <c r="F30" s="166" t="s">
        <v>184</v>
      </c>
      <c r="G30" s="167" t="s">
        <v>185</v>
      </c>
      <c r="H30" s="168">
        <v>68870</v>
      </c>
      <c r="I30" s="169"/>
      <c r="J30" s="169"/>
      <c r="K30" s="151">
        <v>5</v>
      </c>
    </row>
    <row r="31" spans="1:11" x14ac:dyDescent="0.2">
      <c r="A31" s="150" t="s">
        <v>226</v>
      </c>
      <c r="B31" s="151" t="s">
        <v>200</v>
      </c>
      <c r="C31" s="150" t="s">
        <v>220</v>
      </c>
      <c r="D31" s="152">
        <v>40039</v>
      </c>
      <c r="E31" s="165">
        <f t="shared" ca="1" si="0"/>
        <v>15</v>
      </c>
      <c r="F31" s="166" t="s">
        <v>189</v>
      </c>
      <c r="G31" s="167"/>
      <c r="H31" s="168">
        <v>56571</v>
      </c>
      <c r="I31" s="169"/>
      <c r="J31" s="169"/>
      <c r="K31" s="151">
        <v>4</v>
      </c>
    </row>
    <row r="32" spans="1:11" x14ac:dyDescent="0.2">
      <c r="A32" s="150" t="s">
        <v>227</v>
      </c>
      <c r="B32" s="151" t="s">
        <v>99</v>
      </c>
      <c r="C32" s="150" t="s">
        <v>220</v>
      </c>
      <c r="D32" s="152">
        <v>41184</v>
      </c>
      <c r="E32" s="165">
        <f t="shared" ca="1" si="0"/>
        <v>12</v>
      </c>
      <c r="F32" s="166" t="s">
        <v>184</v>
      </c>
      <c r="G32" s="167" t="s">
        <v>187</v>
      </c>
      <c r="H32" s="168">
        <v>104719</v>
      </c>
      <c r="I32" s="169"/>
      <c r="J32" s="169"/>
      <c r="K32" s="151">
        <v>5</v>
      </c>
    </row>
    <row r="33" spans="1:11" x14ac:dyDescent="0.2">
      <c r="A33" s="150" t="s">
        <v>228</v>
      </c>
      <c r="B33" s="151" t="s">
        <v>99</v>
      </c>
      <c r="C33" s="150" t="s">
        <v>220</v>
      </c>
      <c r="D33" s="152">
        <v>41934</v>
      </c>
      <c r="E33" s="165">
        <f t="shared" ca="1" si="0"/>
        <v>10</v>
      </c>
      <c r="F33" s="166" t="s">
        <v>184</v>
      </c>
      <c r="G33" s="167" t="s">
        <v>187</v>
      </c>
      <c r="H33" s="168">
        <v>61443</v>
      </c>
      <c r="I33" s="169"/>
      <c r="J33" s="169"/>
      <c r="K33" s="151">
        <v>5</v>
      </c>
    </row>
    <row r="34" spans="1:11" x14ac:dyDescent="0.2">
      <c r="A34" s="150" t="s">
        <v>229</v>
      </c>
      <c r="B34" s="151" t="s">
        <v>96</v>
      </c>
      <c r="C34" s="150" t="s">
        <v>220</v>
      </c>
      <c r="D34" s="152">
        <v>40492</v>
      </c>
      <c r="E34" s="165">
        <f t="shared" ca="1" si="0"/>
        <v>14</v>
      </c>
      <c r="F34" s="166" t="s">
        <v>184</v>
      </c>
      <c r="G34" s="167" t="s">
        <v>185</v>
      </c>
      <c r="H34" s="168">
        <v>115351</v>
      </c>
      <c r="I34" s="169"/>
      <c r="J34" s="169"/>
      <c r="K34" s="151">
        <v>5</v>
      </c>
    </row>
    <row r="35" spans="1:11" x14ac:dyDescent="0.2">
      <c r="A35" s="150" t="s">
        <v>230</v>
      </c>
      <c r="B35" s="151" t="s">
        <v>96</v>
      </c>
      <c r="C35" s="150" t="s">
        <v>220</v>
      </c>
      <c r="D35" s="152">
        <v>42096</v>
      </c>
      <c r="E35" s="165">
        <f t="shared" ca="1" si="0"/>
        <v>9</v>
      </c>
      <c r="F35" s="166" t="s">
        <v>184</v>
      </c>
      <c r="G35" s="167" t="s">
        <v>185</v>
      </c>
      <c r="H35" s="168">
        <v>71321</v>
      </c>
      <c r="I35" s="169"/>
      <c r="J35" s="169"/>
      <c r="K35" s="151">
        <v>2</v>
      </c>
    </row>
    <row r="36" spans="1:11" x14ac:dyDescent="0.2">
      <c r="A36" s="150" t="s">
        <v>231</v>
      </c>
      <c r="B36" s="151" t="s">
        <v>97</v>
      </c>
      <c r="C36" s="150" t="s">
        <v>220</v>
      </c>
      <c r="D36" s="152">
        <v>41586</v>
      </c>
      <c r="E36" s="165">
        <f t="shared" ca="1" si="0"/>
        <v>11</v>
      </c>
      <c r="F36" s="166" t="s">
        <v>189</v>
      </c>
      <c r="G36" s="167"/>
      <c r="H36" s="168">
        <v>62399</v>
      </c>
      <c r="I36" s="169"/>
      <c r="J36" s="169"/>
      <c r="K36" s="151">
        <v>5</v>
      </c>
    </row>
    <row r="37" spans="1:11" x14ac:dyDescent="0.2">
      <c r="A37" s="150" t="s">
        <v>232</v>
      </c>
      <c r="B37" s="151" t="s">
        <v>96</v>
      </c>
      <c r="C37" s="150" t="s">
        <v>220</v>
      </c>
      <c r="D37" s="152">
        <v>40495</v>
      </c>
      <c r="E37" s="165">
        <f t="shared" ca="1" si="0"/>
        <v>14</v>
      </c>
      <c r="F37" s="166" t="s">
        <v>184</v>
      </c>
      <c r="G37" s="167" t="s">
        <v>194</v>
      </c>
      <c r="H37" s="168">
        <v>96545</v>
      </c>
      <c r="I37" s="169"/>
      <c r="J37" s="169"/>
      <c r="K37" s="151">
        <v>2</v>
      </c>
    </row>
    <row r="38" spans="1:11" x14ac:dyDescent="0.2">
      <c r="A38" s="150" t="s">
        <v>233</v>
      </c>
      <c r="B38" s="151" t="s">
        <v>200</v>
      </c>
      <c r="C38" s="150" t="s">
        <v>220</v>
      </c>
      <c r="D38" s="152">
        <v>41230</v>
      </c>
      <c r="E38" s="165">
        <f t="shared" ca="1" si="0"/>
        <v>12</v>
      </c>
      <c r="F38" s="166" t="s">
        <v>184</v>
      </c>
      <c r="G38" s="167" t="s">
        <v>215</v>
      </c>
      <c r="H38" s="168">
        <v>98833</v>
      </c>
      <c r="I38" s="169"/>
      <c r="J38" s="169"/>
      <c r="K38" s="151">
        <v>2</v>
      </c>
    </row>
    <row r="39" spans="1:11" x14ac:dyDescent="0.2">
      <c r="A39" s="150" t="s">
        <v>234</v>
      </c>
      <c r="B39" s="151" t="s">
        <v>96</v>
      </c>
      <c r="C39" s="150" t="s">
        <v>235</v>
      </c>
      <c r="D39" s="152">
        <v>42003</v>
      </c>
      <c r="E39" s="165">
        <f t="shared" ca="1" si="0"/>
        <v>10</v>
      </c>
      <c r="F39" s="166" t="s">
        <v>189</v>
      </c>
      <c r="G39" s="167"/>
      <c r="H39" s="168">
        <v>62349</v>
      </c>
      <c r="I39" s="169"/>
      <c r="J39" s="169"/>
      <c r="K39" s="151">
        <v>5</v>
      </c>
    </row>
    <row r="40" spans="1:11" x14ac:dyDescent="0.2">
      <c r="A40" s="150" t="s">
        <v>236</v>
      </c>
      <c r="B40" s="151" t="s">
        <v>99</v>
      </c>
      <c r="C40" s="150" t="s">
        <v>235</v>
      </c>
      <c r="D40" s="152">
        <v>40172</v>
      </c>
      <c r="E40" s="165">
        <f t="shared" ca="1" si="0"/>
        <v>15</v>
      </c>
      <c r="F40" s="166" t="s">
        <v>189</v>
      </c>
      <c r="G40" s="167"/>
      <c r="H40" s="168">
        <v>53227</v>
      </c>
      <c r="I40" s="169"/>
      <c r="J40" s="169"/>
      <c r="K40" s="151">
        <v>4</v>
      </c>
    </row>
    <row r="41" spans="1:11" x14ac:dyDescent="0.2">
      <c r="A41" s="150" t="s">
        <v>237</v>
      </c>
      <c r="B41" s="151" t="s">
        <v>200</v>
      </c>
      <c r="C41" s="150" t="s">
        <v>235</v>
      </c>
      <c r="D41" s="152">
        <v>41278</v>
      </c>
      <c r="E41" s="165">
        <f t="shared" ca="1" si="0"/>
        <v>12</v>
      </c>
      <c r="F41" s="166" t="s">
        <v>184</v>
      </c>
      <c r="G41" s="167" t="s">
        <v>194</v>
      </c>
      <c r="H41" s="168">
        <v>88169</v>
      </c>
      <c r="I41" s="169"/>
      <c r="J41" s="169"/>
      <c r="K41" s="151">
        <v>5</v>
      </c>
    </row>
    <row r="42" spans="1:11" x14ac:dyDescent="0.2">
      <c r="A42" s="150" t="s">
        <v>238</v>
      </c>
      <c r="B42" s="151" t="s">
        <v>193</v>
      </c>
      <c r="C42" s="150" t="s">
        <v>235</v>
      </c>
      <c r="D42" s="152">
        <v>37974</v>
      </c>
      <c r="E42" s="165">
        <f t="shared" ca="1" si="0"/>
        <v>21</v>
      </c>
      <c r="F42" s="166" t="s">
        <v>184</v>
      </c>
      <c r="G42" s="167" t="s">
        <v>185</v>
      </c>
      <c r="H42" s="168">
        <v>83157</v>
      </c>
      <c r="I42" s="169"/>
      <c r="J42" s="169"/>
      <c r="K42" s="151">
        <v>3</v>
      </c>
    </row>
    <row r="43" spans="1:11" x14ac:dyDescent="0.2">
      <c r="A43" s="150" t="s">
        <v>239</v>
      </c>
      <c r="B43" s="151" t="s">
        <v>97</v>
      </c>
      <c r="C43" s="150" t="s">
        <v>235</v>
      </c>
      <c r="D43" s="152">
        <v>41311</v>
      </c>
      <c r="E43" s="165">
        <f t="shared" ca="1" si="0"/>
        <v>11</v>
      </c>
      <c r="F43" s="166" t="s">
        <v>197</v>
      </c>
      <c r="G43" s="167"/>
      <c r="H43" s="168">
        <v>35982</v>
      </c>
      <c r="I43" s="169"/>
      <c r="J43" s="169"/>
      <c r="K43" s="151">
        <v>1</v>
      </c>
    </row>
    <row r="44" spans="1:11" x14ac:dyDescent="0.2">
      <c r="A44" s="150" t="s">
        <v>240</v>
      </c>
      <c r="B44" s="151" t="s">
        <v>96</v>
      </c>
      <c r="C44" s="150" t="s">
        <v>235</v>
      </c>
      <c r="D44" s="152">
        <v>36907</v>
      </c>
      <c r="E44" s="165">
        <f t="shared" ca="1" si="0"/>
        <v>24</v>
      </c>
      <c r="F44" s="166" t="s">
        <v>184</v>
      </c>
      <c r="G44" s="167" t="s">
        <v>185</v>
      </c>
      <c r="H44" s="168">
        <v>84121</v>
      </c>
      <c r="I44" s="169"/>
      <c r="J44" s="169"/>
      <c r="K44" s="151">
        <v>4</v>
      </c>
    </row>
    <row r="45" spans="1:11" x14ac:dyDescent="0.2">
      <c r="A45" s="150" t="s">
        <v>241</v>
      </c>
      <c r="B45" s="151" t="s">
        <v>200</v>
      </c>
      <c r="C45" s="150" t="s">
        <v>235</v>
      </c>
      <c r="D45" s="152">
        <v>36920</v>
      </c>
      <c r="E45" s="165">
        <f t="shared" ca="1" si="0"/>
        <v>24</v>
      </c>
      <c r="F45" s="166" t="s">
        <v>184</v>
      </c>
      <c r="G45" s="167" t="s">
        <v>205</v>
      </c>
      <c r="H45" s="168">
        <v>73059</v>
      </c>
      <c r="I45" s="169"/>
      <c r="J45" s="169"/>
      <c r="K45" s="151">
        <v>4</v>
      </c>
    </row>
    <row r="46" spans="1:11" x14ac:dyDescent="0.2">
      <c r="A46" s="150" t="s">
        <v>242</v>
      </c>
      <c r="B46" s="151" t="s">
        <v>200</v>
      </c>
      <c r="C46" s="150" t="s">
        <v>235</v>
      </c>
      <c r="D46" s="152">
        <v>36926</v>
      </c>
      <c r="E46" s="165">
        <f t="shared" ca="1" si="0"/>
        <v>24</v>
      </c>
      <c r="F46" s="166" t="s">
        <v>189</v>
      </c>
      <c r="G46" s="167"/>
      <c r="H46" s="168">
        <v>57628</v>
      </c>
      <c r="I46" s="169"/>
      <c r="J46" s="169"/>
      <c r="K46" s="151">
        <v>2</v>
      </c>
    </row>
    <row r="47" spans="1:11" x14ac:dyDescent="0.2">
      <c r="A47" s="150" t="s">
        <v>243</v>
      </c>
      <c r="B47" s="151" t="s">
        <v>191</v>
      </c>
      <c r="C47" s="150" t="s">
        <v>235</v>
      </c>
      <c r="D47" s="152">
        <v>41653</v>
      </c>
      <c r="E47" s="165">
        <f t="shared" ca="1" si="0"/>
        <v>11</v>
      </c>
      <c r="F47" s="166" t="s">
        <v>184</v>
      </c>
      <c r="G47" s="167" t="s">
        <v>205</v>
      </c>
      <c r="H47" s="168">
        <v>75259</v>
      </c>
      <c r="I47" s="169"/>
      <c r="J47" s="169"/>
      <c r="K47" s="151">
        <v>1</v>
      </c>
    </row>
    <row r="48" spans="1:11" x14ac:dyDescent="0.2">
      <c r="A48" s="150" t="s">
        <v>244</v>
      </c>
      <c r="B48" s="151" t="s">
        <v>96</v>
      </c>
      <c r="C48" s="150" t="s">
        <v>235</v>
      </c>
      <c r="D48" s="152">
        <v>41674</v>
      </c>
      <c r="E48" s="165">
        <f t="shared" ca="1" si="0"/>
        <v>11</v>
      </c>
      <c r="F48" s="166" t="s">
        <v>184</v>
      </c>
      <c r="G48" s="167" t="s">
        <v>194</v>
      </c>
      <c r="H48" s="168">
        <v>104597</v>
      </c>
      <c r="I48" s="169"/>
      <c r="J48" s="169"/>
      <c r="K48" s="151">
        <v>5</v>
      </c>
    </row>
    <row r="49" spans="1:11" x14ac:dyDescent="0.2">
      <c r="A49" s="150" t="s">
        <v>245</v>
      </c>
      <c r="B49" s="151" t="s">
        <v>191</v>
      </c>
      <c r="C49" s="150" t="s">
        <v>235</v>
      </c>
      <c r="D49" s="152">
        <v>42061</v>
      </c>
      <c r="E49" s="165">
        <f t="shared" ca="1" si="0"/>
        <v>9</v>
      </c>
      <c r="F49" s="166" t="s">
        <v>189</v>
      </c>
      <c r="G49" s="167"/>
      <c r="H49" s="168">
        <v>62071</v>
      </c>
      <c r="I49" s="169"/>
      <c r="J49" s="169"/>
      <c r="K49" s="151">
        <v>3</v>
      </c>
    </row>
    <row r="50" spans="1:11" x14ac:dyDescent="0.2">
      <c r="A50" s="150" t="s">
        <v>246</v>
      </c>
      <c r="B50" s="151" t="s">
        <v>200</v>
      </c>
      <c r="C50" s="150" t="s">
        <v>235</v>
      </c>
      <c r="D50" s="152">
        <v>39870</v>
      </c>
      <c r="E50" s="165">
        <f t="shared" ca="1" si="0"/>
        <v>15</v>
      </c>
      <c r="F50" s="166" t="s">
        <v>189</v>
      </c>
      <c r="G50" s="167"/>
      <c r="H50" s="168">
        <v>59733</v>
      </c>
      <c r="I50" s="169"/>
      <c r="J50" s="169"/>
      <c r="K50" s="151">
        <v>4</v>
      </c>
    </row>
    <row r="51" spans="1:11" x14ac:dyDescent="0.2">
      <c r="A51" s="150" t="s">
        <v>247</v>
      </c>
      <c r="B51" s="151" t="s">
        <v>99</v>
      </c>
      <c r="C51" s="150" t="s">
        <v>235</v>
      </c>
      <c r="D51" s="152">
        <v>39882</v>
      </c>
      <c r="E51" s="165">
        <f t="shared" ca="1" si="0"/>
        <v>15</v>
      </c>
      <c r="F51" s="166" t="s">
        <v>207</v>
      </c>
      <c r="G51" s="167" t="s">
        <v>194</v>
      </c>
      <c r="H51" s="168">
        <v>25745</v>
      </c>
      <c r="I51" s="169"/>
      <c r="J51" s="169"/>
      <c r="K51" s="151">
        <v>2</v>
      </c>
    </row>
    <row r="52" spans="1:11" x14ac:dyDescent="0.2">
      <c r="A52" s="150" t="s">
        <v>248</v>
      </c>
      <c r="B52" s="151" t="s">
        <v>96</v>
      </c>
      <c r="C52" s="150" t="s">
        <v>235</v>
      </c>
      <c r="D52" s="152">
        <v>37680</v>
      </c>
      <c r="E52" s="165">
        <f t="shared" ca="1" si="0"/>
        <v>21</v>
      </c>
      <c r="F52" s="166" t="s">
        <v>197</v>
      </c>
      <c r="G52" s="167"/>
      <c r="H52" s="168">
        <v>23038</v>
      </c>
      <c r="I52" s="169"/>
      <c r="J52" s="169"/>
      <c r="K52" s="151">
        <v>3</v>
      </c>
    </row>
    <row r="53" spans="1:11" x14ac:dyDescent="0.2">
      <c r="A53" s="150" t="s">
        <v>249</v>
      </c>
      <c r="B53" s="151" t="s">
        <v>99</v>
      </c>
      <c r="C53" s="150" t="s">
        <v>235</v>
      </c>
      <c r="D53" s="152">
        <v>41731</v>
      </c>
      <c r="E53" s="165">
        <f t="shared" ca="1" si="0"/>
        <v>10</v>
      </c>
      <c r="F53" s="166" t="s">
        <v>184</v>
      </c>
      <c r="G53" s="167" t="s">
        <v>205</v>
      </c>
      <c r="H53" s="168">
        <v>102833</v>
      </c>
      <c r="I53" s="169"/>
      <c r="J53" s="169"/>
      <c r="K53" s="151">
        <v>4</v>
      </c>
    </row>
    <row r="54" spans="1:11" x14ac:dyDescent="0.2">
      <c r="A54" s="150" t="s">
        <v>250</v>
      </c>
      <c r="B54" s="151" t="s">
        <v>99</v>
      </c>
      <c r="C54" s="150" t="s">
        <v>235</v>
      </c>
      <c r="D54" s="152">
        <v>41351</v>
      </c>
      <c r="E54" s="165">
        <f t="shared" ca="1" si="0"/>
        <v>11</v>
      </c>
      <c r="F54" s="166" t="s">
        <v>197</v>
      </c>
      <c r="G54" s="167"/>
      <c r="H54" s="168">
        <v>32745</v>
      </c>
      <c r="I54" s="169"/>
      <c r="J54" s="169"/>
      <c r="K54" s="151">
        <v>2</v>
      </c>
    </row>
    <row r="55" spans="1:11" x14ac:dyDescent="0.2">
      <c r="A55" s="150" t="s">
        <v>251</v>
      </c>
      <c r="B55" s="151" t="s">
        <v>200</v>
      </c>
      <c r="C55" s="150" t="s">
        <v>235</v>
      </c>
      <c r="D55" s="152">
        <v>36980</v>
      </c>
      <c r="E55" s="165">
        <f t="shared" ca="1" si="0"/>
        <v>23</v>
      </c>
      <c r="F55" s="166" t="s">
        <v>189</v>
      </c>
      <c r="G55" s="167"/>
      <c r="H55" s="168">
        <v>54911</v>
      </c>
      <c r="I55" s="169"/>
      <c r="J55" s="169"/>
      <c r="K55" s="151">
        <v>3</v>
      </c>
    </row>
    <row r="56" spans="1:11" x14ac:dyDescent="0.2">
      <c r="A56" s="150" t="s">
        <v>252</v>
      </c>
      <c r="B56" s="151" t="s">
        <v>96</v>
      </c>
      <c r="C56" s="150" t="s">
        <v>235</v>
      </c>
      <c r="D56" s="152">
        <v>38086</v>
      </c>
      <c r="E56" s="165">
        <f t="shared" ca="1" si="0"/>
        <v>20</v>
      </c>
      <c r="F56" s="166" t="s">
        <v>184</v>
      </c>
      <c r="G56" s="167" t="s">
        <v>185</v>
      </c>
      <c r="H56" s="168">
        <v>93149</v>
      </c>
      <c r="I56" s="169"/>
      <c r="J56" s="169"/>
      <c r="K56" s="151">
        <v>1</v>
      </c>
    </row>
    <row r="57" spans="1:11" x14ac:dyDescent="0.2">
      <c r="A57" s="150" t="s">
        <v>253</v>
      </c>
      <c r="B57" s="151" t="s">
        <v>96</v>
      </c>
      <c r="C57" s="150" t="s">
        <v>235</v>
      </c>
      <c r="D57" s="152">
        <v>38426</v>
      </c>
      <c r="E57" s="165">
        <f t="shared" ca="1" si="0"/>
        <v>19</v>
      </c>
      <c r="F57" s="166" t="s">
        <v>184</v>
      </c>
      <c r="G57" s="167" t="s">
        <v>187</v>
      </c>
      <c r="H57" s="168">
        <v>79729</v>
      </c>
      <c r="I57" s="169"/>
      <c r="J57" s="169"/>
      <c r="K57" s="151">
        <v>5</v>
      </c>
    </row>
    <row r="58" spans="1:11" x14ac:dyDescent="0.2">
      <c r="A58" s="150" t="s">
        <v>254</v>
      </c>
      <c r="B58" s="151" t="s">
        <v>97</v>
      </c>
      <c r="C58" s="150" t="s">
        <v>235</v>
      </c>
      <c r="D58" s="152">
        <v>41000</v>
      </c>
      <c r="E58" s="165">
        <f t="shared" ca="1" si="0"/>
        <v>12</v>
      </c>
      <c r="F58" s="166" t="s">
        <v>197</v>
      </c>
      <c r="G58" s="167"/>
      <c r="H58" s="168">
        <v>27407</v>
      </c>
      <c r="I58" s="169"/>
      <c r="J58" s="169"/>
      <c r="K58" s="151">
        <v>2</v>
      </c>
    </row>
    <row r="59" spans="1:11" x14ac:dyDescent="0.2">
      <c r="A59" s="150" t="s">
        <v>255</v>
      </c>
      <c r="B59" s="151" t="s">
        <v>200</v>
      </c>
      <c r="C59" s="150" t="s">
        <v>235</v>
      </c>
      <c r="D59" s="152">
        <v>41352</v>
      </c>
      <c r="E59" s="165">
        <f t="shared" ca="1" si="0"/>
        <v>11</v>
      </c>
      <c r="F59" s="166" t="s">
        <v>184</v>
      </c>
      <c r="G59" s="167" t="s">
        <v>187</v>
      </c>
      <c r="H59" s="168">
        <v>96191</v>
      </c>
      <c r="I59" s="169"/>
      <c r="J59" s="169"/>
      <c r="K59" s="151">
        <v>1</v>
      </c>
    </row>
    <row r="60" spans="1:11" x14ac:dyDescent="0.2">
      <c r="A60" s="150" t="s">
        <v>256</v>
      </c>
      <c r="B60" s="151" t="s">
        <v>99</v>
      </c>
      <c r="C60" s="150" t="s">
        <v>235</v>
      </c>
      <c r="D60" s="152">
        <v>41370</v>
      </c>
      <c r="E60" s="165">
        <f t="shared" ca="1" si="0"/>
        <v>11</v>
      </c>
      <c r="F60" s="166" t="s">
        <v>184</v>
      </c>
      <c r="G60" s="167" t="s">
        <v>185</v>
      </c>
      <c r="H60" s="168">
        <v>112396</v>
      </c>
      <c r="I60" s="169"/>
      <c r="J60" s="169"/>
      <c r="K60" s="151">
        <v>4</v>
      </c>
    </row>
    <row r="61" spans="1:11" x14ac:dyDescent="0.2">
      <c r="A61" s="150" t="s">
        <v>257</v>
      </c>
      <c r="B61" s="151" t="s">
        <v>96</v>
      </c>
      <c r="C61" s="150" t="s">
        <v>235</v>
      </c>
      <c r="D61" s="152">
        <v>42129</v>
      </c>
      <c r="E61" s="165">
        <f t="shared" ca="1" si="0"/>
        <v>9</v>
      </c>
      <c r="F61" s="166" t="s">
        <v>184</v>
      </c>
      <c r="G61" s="167" t="s">
        <v>187</v>
      </c>
      <c r="H61" s="168">
        <v>118240</v>
      </c>
      <c r="I61" s="169"/>
      <c r="J61" s="169"/>
      <c r="K61" s="151">
        <v>4</v>
      </c>
    </row>
    <row r="62" spans="1:11" x14ac:dyDescent="0.2">
      <c r="A62" s="150" t="s">
        <v>258</v>
      </c>
      <c r="B62" s="151" t="s">
        <v>96</v>
      </c>
      <c r="C62" s="150" t="s">
        <v>235</v>
      </c>
      <c r="D62" s="152">
        <v>40666</v>
      </c>
      <c r="E62" s="165">
        <f t="shared" ca="1" si="0"/>
        <v>13</v>
      </c>
      <c r="F62" s="166" t="s">
        <v>184</v>
      </c>
      <c r="G62" s="167" t="s">
        <v>187</v>
      </c>
      <c r="H62" s="168">
        <v>114408</v>
      </c>
      <c r="I62" s="169"/>
      <c r="J62" s="169"/>
      <c r="K62" s="151">
        <v>4</v>
      </c>
    </row>
    <row r="63" spans="1:11" x14ac:dyDescent="0.2">
      <c r="A63" s="150" t="s">
        <v>259</v>
      </c>
      <c r="B63" s="151" t="s">
        <v>200</v>
      </c>
      <c r="C63" s="150" t="s">
        <v>235</v>
      </c>
      <c r="D63" s="152">
        <v>40293</v>
      </c>
      <c r="E63" s="165">
        <f t="shared" ca="1" si="0"/>
        <v>14</v>
      </c>
      <c r="F63" s="166" t="s">
        <v>184</v>
      </c>
      <c r="G63" s="167" t="s">
        <v>185</v>
      </c>
      <c r="H63" s="168">
        <v>104133</v>
      </c>
      <c r="I63" s="169"/>
      <c r="J63" s="169"/>
      <c r="K63" s="151">
        <v>1</v>
      </c>
    </row>
    <row r="64" spans="1:11" x14ac:dyDescent="0.2">
      <c r="A64" s="150" t="s">
        <v>260</v>
      </c>
      <c r="B64" s="151" t="s">
        <v>191</v>
      </c>
      <c r="C64" s="150" t="s">
        <v>235</v>
      </c>
      <c r="D64" s="152">
        <v>41388</v>
      </c>
      <c r="E64" s="165">
        <f t="shared" ca="1" si="0"/>
        <v>11</v>
      </c>
      <c r="F64" s="166" t="s">
        <v>184</v>
      </c>
      <c r="G64" s="167" t="s">
        <v>205</v>
      </c>
      <c r="H64" s="168">
        <v>99457</v>
      </c>
      <c r="I64" s="169"/>
      <c r="J64" s="169"/>
      <c r="K64" s="151">
        <v>1</v>
      </c>
    </row>
    <row r="65" spans="1:11" x14ac:dyDescent="0.2">
      <c r="A65" s="150" t="s">
        <v>261</v>
      </c>
      <c r="B65" s="151" t="s">
        <v>96</v>
      </c>
      <c r="C65" s="150" t="s">
        <v>235</v>
      </c>
      <c r="D65" s="152">
        <v>41398</v>
      </c>
      <c r="E65" s="165">
        <f t="shared" ca="1" si="0"/>
        <v>11</v>
      </c>
      <c r="F65" s="166" t="s">
        <v>207</v>
      </c>
      <c r="G65" s="167" t="s">
        <v>194</v>
      </c>
      <c r="H65" s="168">
        <v>24627</v>
      </c>
      <c r="I65" s="169"/>
      <c r="J65" s="169"/>
      <c r="K65" s="151">
        <v>1</v>
      </c>
    </row>
    <row r="66" spans="1:11" x14ac:dyDescent="0.2">
      <c r="A66" s="150" t="s">
        <v>262</v>
      </c>
      <c r="B66" s="151" t="s">
        <v>96</v>
      </c>
      <c r="C66" s="150" t="s">
        <v>235</v>
      </c>
      <c r="D66" s="152">
        <v>39934</v>
      </c>
      <c r="E66" s="165">
        <f t="shared" ca="1" si="0"/>
        <v>15</v>
      </c>
      <c r="F66" s="166" t="s">
        <v>189</v>
      </c>
      <c r="G66" s="167"/>
      <c r="H66" s="168">
        <v>63378</v>
      </c>
      <c r="I66" s="169"/>
      <c r="J66" s="169"/>
      <c r="K66" s="151">
        <v>2</v>
      </c>
    </row>
    <row r="67" spans="1:11" x14ac:dyDescent="0.2">
      <c r="A67" s="150" t="s">
        <v>263</v>
      </c>
      <c r="B67" s="151" t="s">
        <v>193</v>
      </c>
      <c r="C67" s="150" t="s">
        <v>235</v>
      </c>
      <c r="D67" s="152">
        <v>37018</v>
      </c>
      <c r="E67" s="165">
        <f t="shared" ref="E67:E130" ca="1" si="1">DATEDIF(D67,TODAY(),"Y")</f>
        <v>23</v>
      </c>
      <c r="F67" s="166" t="s">
        <v>189</v>
      </c>
      <c r="G67" s="167"/>
      <c r="H67" s="168">
        <v>57567</v>
      </c>
      <c r="I67" s="169"/>
      <c r="J67" s="169"/>
      <c r="K67" s="151">
        <v>3</v>
      </c>
    </row>
    <row r="68" spans="1:11" x14ac:dyDescent="0.2">
      <c r="A68" s="150" t="s">
        <v>264</v>
      </c>
      <c r="B68" s="151" t="s">
        <v>96</v>
      </c>
      <c r="C68" s="150" t="s">
        <v>235</v>
      </c>
      <c r="D68" s="152">
        <v>38096</v>
      </c>
      <c r="E68" s="165">
        <f t="shared" ca="1" si="1"/>
        <v>20</v>
      </c>
      <c r="F68" s="166" t="s">
        <v>184</v>
      </c>
      <c r="G68" s="167" t="s">
        <v>215</v>
      </c>
      <c r="H68" s="168">
        <v>101108</v>
      </c>
      <c r="I68" s="169"/>
      <c r="J68" s="169"/>
      <c r="K68" s="151">
        <v>3</v>
      </c>
    </row>
    <row r="69" spans="1:11" x14ac:dyDescent="0.2">
      <c r="A69" s="150" t="s">
        <v>265</v>
      </c>
      <c r="B69" s="151" t="s">
        <v>96</v>
      </c>
      <c r="C69" s="150" t="s">
        <v>235</v>
      </c>
      <c r="D69" s="152">
        <v>41037</v>
      </c>
      <c r="E69" s="165">
        <f t="shared" ca="1" si="1"/>
        <v>12</v>
      </c>
      <c r="F69" s="166" t="s">
        <v>197</v>
      </c>
      <c r="G69" s="167"/>
      <c r="H69" s="168">
        <v>31106</v>
      </c>
      <c r="I69" s="169"/>
      <c r="J69" s="169"/>
      <c r="K69" s="151">
        <v>4</v>
      </c>
    </row>
    <row r="70" spans="1:11" x14ac:dyDescent="0.2">
      <c r="A70" s="150" t="s">
        <v>266</v>
      </c>
      <c r="B70" s="151" t="s">
        <v>99</v>
      </c>
      <c r="C70" s="150" t="s">
        <v>235</v>
      </c>
      <c r="D70" s="152">
        <v>37043</v>
      </c>
      <c r="E70" s="170">
        <f t="shared" ca="1" si="1"/>
        <v>23</v>
      </c>
      <c r="F70" s="171" t="s">
        <v>184</v>
      </c>
      <c r="G70" s="172" t="s">
        <v>194</v>
      </c>
      <c r="H70" s="168">
        <v>70796</v>
      </c>
      <c r="I70" s="169"/>
      <c r="J70" s="169"/>
      <c r="K70" s="151">
        <v>4</v>
      </c>
    </row>
    <row r="71" spans="1:11" x14ac:dyDescent="0.2">
      <c r="A71" s="150" t="s">
        <v>267</v>
      </c>
      <c r="B71" s="151" t="s">
        <v>96</v>
      </c>
      <c r="C71" s="150" t="s">
        <v>235</v>
      </c>
      <c r="D71" s="152">
        <v>38863</v>
      </c>
      <c r="E71" s="165">
        <f t="shared" ca="1" si="1"/>
        <v>18</v>
      </c>
      <c r="F71" s="166" t="s">
        <v>184</v>
      </c>
      <c r="G71" s="167" t="s">
        <v>215</v>
      </c>
      <c r="H71" s="168">
        <v>67727</v>
      </c>
      <c r="I71" s="169"/>
      <c r="J71" s="169"/>
      <c r="K71" s="151">
        <v>3</v>
      </c>
    </row>
    <row r="72" spans="1:11" x14ac:dyDescent="0.2">
      <c r="A72" s="150" t="s">
        <v>268</v>
      </c>
      <c r="B72" s="151" t="s">
        <v>99</v>
      </c>
      <c r="C72" s="150" t="s">
        <v>235</v>
      </c>
      <c r="D72" s="152">
        <v>42169</v>
      </c>
      <c r="E72" s="165">
        <f t="shared" ca="1" si="1"/>
        <v>9</v>
      </c>
      <c r="F72" s="166" t="s">
        <v>184</v>
      </c>
      <c r="G72" s="167" t="s">
        <v>185</v>
      </c>
      <c r="H72" s="168">
        <v>109199</v>
      </c>
      <c r="I72" s="169"/>
      <c r="J72" s="169"/>
      <c r="K72" s="151">
        <v>4</v>
      </c>
    </row>
    <row r="73" spans="1:11" x14ac:dyDescent="0.2">
      <c r="A73" s="150" t="s">
        <v>269</v>
      </c>
      <c r="B73" s="151" t="s">
        <v>200</v>
      </c>
      <c r="C73" s="150" t="s">
        <v>235</v>
      </c>
      <c r="D73" s="152">
        <v>40357</v>
      </c>
      <c r="E73" s="165">
        <f t="shared" ca="1" si="1"/>
        <v>14</v>
      </c>
      <c r="F73" s="166" t="s">
        <v>184</v>
      </c>
      <c r="G73" s="167" t="s">
        <v>185</v>
      </c>
      <c r="H73" s="168">
        <v>119300</v>
      </c>
      <c r="I73" s="169"/>
      <c r="J73" s="169"/>
      <c r="K73" s="151">
        <v>5</v>
      </c>
    </row>
    <row r="74" spans="1:11" x14ac:dyDescent="0.2">
      <c r="A74" s="150" t="s">
        <v>270</v>
      </c>
      <c r="B74" s="151" t="s">
        <v>96</v>
      </c>
      <c r="C74" s="150" t="s">
        <v>235</v>
      </c>
      <c r="D74" s="152">
        <v>41446</v>
      </c>
      <c r="E74" s="165">
        <f t="shared" ca="1" si="1"/>
        <v>11</v>
      </c>
      <c r="F74" s="166" t="s">
        <v>189</v>
      </c>
      <c r="G74" s="167"/>
      <c r="H74" s="168">
        <v>62310</v>
      </c>
      <c r="I74" s="169"/>
      <c r="J74" s="169"/>
      <c r="K74" s="151">
        <v>2</v>
      </c>
    </row>
    <row r="75" spans="1:11" x14ac:dyDescent="0.2">
      <c r="A75" s="150" t="s">
        <v>271</v>
      </c>
      <c r="B75" s="151" t="s">
        <v>96</v>
      </c>
      <c r="C75" s="150" t="s">
        <v>235</v>
      </c>
      <c r="D75" s="152">
        <v>41855</v>
      </c>
      <c r="E75" s="165">
        <f t="shared" ca="1" si="1"/>
        <v>10</v>
      </c>
      <c r="F75" s="166" t="s">
        <v>184</v>
      </c>
      <c r="G75" s="167" t="s">
        <v>187</v>
      </c>
      <c r="H75" s="168">
        <v>62470</v>
      </c>
      <c r="I75" s="169"/>
      <c r="J75" s="169"/>
      <c r="K75" s="151">
        <v>3</v>
      </c>
    </row>
    <row r="76" spans="1:11" x14ac:dyDescent="0.2">
      <c r="A76" s="150" t="s">
        <v>272</v>
      </c>
      <c r="B76" s="151" t="s">
        <v>96</v>
      </c>
      <c r="C76" s="150" t="s">
        <v>235</v>
      </c>
      <c r="D76" s="152">
        <v>40740</v>
      </c>
      <c r="E76" s="165">
        <f t="shared" ca="1" si="1"/>
        <v>13</v>
      </c>
      <c r="F76" s="166" t="s">
        <v>207</v>
      </c>
      <c r="G76" s="167" t="s">
        <v>205</v>
      </c>
      <c r="H76" s="168">
        <v>26596</v>
      </c>
      <c r="I76" s="169"/>
      <c r="J76" s="169"/>
      <c r="K76" s="151">
        <v>2</v>
      </c>
    </row>
    <row r="77" spans="1:11" x14ac:dyDescent="0.2">
      <c r="A77" s="150" t="s">
        <v>273</v>
      </c>
      <c r="B77" s="151" t="s">
        <v>99</v>
      </c>
      <c r="C77" s="150" t="s">
        <v>235</v>
      </c>
      <c r="D77" s="152">
        <v>40032</v>
      </c>
      <c r="E77" s="165">
        <f t="shared" ca="1" si="1"/>
        <v>15</v>
      </c>
      <c r="F77" s="166" t="s">
        <v>207</v>
      </c>
      <c r="G77" s="167" t="s">
        <v>185</v>
      </c>
      <c r="H77" s="168">
        <v>22650</v>
      </c>
      <c r="I77" s="169"/>
      <c r="J77" s="169"/>
      <c r="K77" s="151">
        <v>4</v>
      </c>
    </row>
    <row r="78" spans="1:11" x14ac:dyDescent="0.2">
      <c r="A78" s="150" t="s">
        <v>274</v>
      </c>
      <c r="B78" s="151" t="s">
        <v>97</v>
      </c>
      <c r="C78" s="150" t="s">
        <v>235</v>
      </c>
      <c r="D78" s="152">
        <v>37116</v>
      </c>
      <c r="E78" s="165">
        <f t="shared" ca="1" si="1"/>
        <v>23</v>
      </c>
      <c r="F78" s="166" t="s">
        <v>189</v>
      </c>
      <c r="G78" s="167"/>
      <c r="H78" s="168">
        <v>59057</v>
      </c>
      <c r="I78" s="169"/>
      <c r="J78" s="169"/>
      <c r="K78" s="151">
        <v>1</v>
      </c>
    </row>
    <row r="79" spans="1:11" x14ac:dyDescent="0.2">
      <c r="A79" s="150" t="s">
        <v>275</v>
      </c>
      <c r="B79" s="151" t="s">
        <v>99</v>
      </c>
      <c r="C79" s="150" t="s">
        <v>235</v>
      </c>
      <c r="D79" s="152">
        <v>37137</v>
      </c>
      <c r="E79" s="165">
        <f t="shared" ca="1" si="1"/>
        <v>23</v>
      </c>
      <c r="F79" s="166" t="s">
        <v>189</v>
      </c>
      <c r="G79" s="167"/>
      <c r="H79" s="168">
        <v>56312</v>
      </c>
      <c r="I79" s="169"/>
      <c r="J79" s="169"/>
      <c r="K79" s="151">
        <v>2</v>
      </c>
    </row>
    <row r="80" spans="1:11" x14ac:dyDescent="0.2">
      <c r="A80" s="150" t="s">
        <v>276</v>
      </c>
      <c r="B80" s="151" t="s">
        <v>99</v>
      </c>
      <c r="C80" s="150" t="s">
        <v>235</v>
      </c>
      <c r="D80" s="152">
        <v>40048</v>
      </c>
      <c r="E80" s="165">
        <f t="shared" ca="1" si="1"/>
        <v>15</v>
      </c>
      <c r="F80" s="166" t="s">
        <v>189</v>
      </c>
      <c r="G80" s="167"/>
      <c r="H80" s="168">
        <v>52563</v>
      </c>
      <c r="I80" s="169"/>
      <c r="J80" s="169"/>
      <c r="K80" s="151">
        <v>4</v>
      </c>
    </row>
    <row r="81" spans="1:11" x14ac:dyDescent="0.2">
      <c r="A81" s="150" t="s">
        <v>277</v>
      </c>
      <c r="B81" s="151" t="s">
        <v>200</v>
      </c>
      <c r="C81" s="150" t="s">
        <v>235</v>
      </c>
      <c r="D81" s="152">
        <v>41163</v>
      </c>
      <c r="E81" s="165">
        <f t="shared" ca="1" si="1"/>
        <v>12</v>
      </c>
      <c r="F81" s="166" t="s">
        <v>207</v>
      </c>
      <c r="G81" s="167" t="s">
        <v>185</v>
      </c>
      <c r="H81" s="168">
        <v>25693</v>
      </c>
      <c r="I81" s="169"/>
      <c r="J81" s="169"/>
      <c r="K81" s="151">
        <v>3</v>
      </c>
    </row>
    <row r="82" spans="1:11" x14ac:dyDescent="0.2">
      <c r="A82" s="150" t="s">
        <v>278</v>
      </c>
      <c r="B82" s="151" t="s">
        <v>200</v>
      </c>
      <c r="C82" s="150" t="s">
        <v>235</v>
      </c>
      <c r="D82" s="152">
        <v>41910</v>
      </c>
      <c r="E82" s="165">
        <f t="shared" ca="1" si="1"/>
        <v>10</v>
      </c>
      <c r="F82" s="166" t="s">
        <v>184</v>
      </c>
      <c r="G82" s="167" t="s">
        <v>215</v>
      </c>
      <c r="H82" s="168">
        <v>82217</v>
      </c>
      <c r="I82" s="169"/>
      <c r="J82" s="169"/>
      <c r="K82" s="151">
        <v>4</v>
      </c>
    </row>
    <row r="83" spans="1:11" x14ac:dyDescent="0.2">
      <c r="A83" s="150" t="s">
        <v>279</v>
      </c>
      <c r="B83" s="151" t="s">
        <v>96</v>
      </c>
      <c r="C83" s="150" t="s">
        <v>235</v>
      </c>
      <c r="D83" s="152">
        <v>42278</v>
      </c>
      <c r="E83" s="165">
        <f t="shared" ca="1" si="1"/>
        <v>9</v>
      </c>
      <c r="F83" s="166" t="s">
        <v>184</v>
      </c>
      <c r="G83" s="167" t="s">
        <v>215</v>
      </c>
      <c r="H83" s="168">
        <v>95620</v>
      </c>
      <c r="I83" s="169"/>
      <c r="J83" s="169"/>
      <c r="K83" s="151">
        <v>5</v>
      </c>
    </row>
    <row r="84" spans="1:11" x14ac:dyDescent="0.2">
      <c r="A84" s="150" t="s">
        <v>280</v>
      </c>
      <c r="B84" s="151" t="s">
        <v>193</v>
      </c>
      <c r="C84" s="150" t="s">
        <v>235</v>
      </c>
      <c r="D84" s="152">
        <v>40457</v>
      </c>
      <c r="E84" s="165">
        <f t="shared" ca="1" si="1"/>
        <v>14</v>
      </c>
      <c r="F84" s="166" t="s">
        <v>207</v>
      </c>
      <c r="G84" s="167" t="s">
        <v>185</v>
      </c>
      <c r="H84" s="168">
        <v>23757</v>
      </c>
      <c r="I84" s="169"/>
      <c r="J84" s="169"/>
      <c r="K84" s="151">
        <v>1</v>
      </c>
    </row>
    <row r="85" spans="1:11" x14ac:dyDescent="0.2">
      <c r="A85" s="150" t="s">
        <v>281</v>
      </c>
      <c r="B85" s="151" t="s">
        <v>99</v>
      </c>
      <c r="C85" s="150" t="s">
        <v>235</v>
      </c>
      <c r="D85" s="152">
        <v>37165</v>
      </c>
      <c r="E85" s="165">
        <f t="shared" ca="1" si="1"/>
        <v>23</v>
      </c>
      <c r="F85" s="166" t="s">
        <v>189</v>
      </c>
      <c r="G85" s="167"/>
      <c r="H85" s="168">
        <v>52824</v>
      </c>
      <c r="I85" s="169"/>
      <c r="J85" s="169"/>
      <c r="K85" s="151">
        <v>2</v>
      </c>
    </row>
    <row r="86" spans="1:11" x14ac:dyDescent="0.2">
      <c r="A86" s="150" t="s">
        <v>282</v>
      </c>
      <c r="B86" s="151" t="s">
        <v>200</v>
      </c>
      <c r="C86" s="150" t="s">
        <v>235</v>
      </c>
      <c r="D86" s="152">
        <v>38254</v>
      </c>
      <c r="E86" s="165">
        <f t="shared" ca="1" si="1"/>
        <v>20</v>
      </c>
      <c r="F86" s="166" t="s">
        <v>184</v>
      </c>
      <c r="G86" s="167" t="s">
        <v>194</v>
      </c>
      <c r="H86" s="168">
        <v>125512</v>
      </c>
      <c r="I86" s="169"/>
      <c r="J86" s="169"/>
      <c r="K86" s="151">
        <v>3</v>
      </c>
    </row>
    <row r="87" spans="1:11" x14ac:dyDescent="0.2">
      <c r="A87" s="150" t="s">
        <v>283</v>
      </c>
      <c r="B87" s="151" t="s">
        <v>96</v>
      </c>
      <c r="C87" s="150" t="s">
        <v>235</v>
      </c>
      <c r="D87" s="152">
        <v>40843</v>
      </c>
      <c r="E87" s="165">
        <f t="shared" ca="1" si="1"/>
        <v>13</v>
      </c>
      <c r="F87" s="166" t="s">
        <v>197</v>
      </c>
      <c r="G87" s="167"/>
      <c r="H87" s="168">
        <v>22658</v>
      </c>
      <c r="I87" s="169"/>
      <c r="J87" s="169"/>
      <c r="K87" s="151">
        <v>3</v>
      </c>
    </row>
    <row r="88" spans="1:11" x14ac:dyDescent="0.2">
      <c r="A88" s="150" t="s">
        <v>284</v>
      </c>
      <c r="B88" s="151" t="s">
        <v>99</v>
      </c>
      <c r="C88" s="150" t="s">
        <v>235</v>
      </c>
      <c r="D88" s="152">
        <v>37548</v>
      </c>
      <c r="E88" s="165">
        <f t="shared" ca="1" si="1"/>
        <v>22</v>
      </c>
      <c r="F88" s="166" t="s">
        <v>197</v>
      </c>
      <c r="G88" s="167"/>
      <c r="H88" s="168">
        <v>26112</v>
      </c>
      <c r="I88" s="169"/>
      <c r="J88" s="169"/>
      <c r="K88" s="151">
        <v>5</v>
      </c>
    </row>
    <row r="89" spans="1:11" x14ac:dyDescent="0.2">
      <c r="A89" s="150" t="s">
        <v>285</v>
      </c>
      <c r="B89" s="151" t="s">
        <v>99</v>
      </c>
      <c r="C89" s="150" t="s">
        <v>235</v>
      </c>
      <c r="D89" s="152">
        <v>37565</v>
      </c>
      <c r="E89" s="165">
        <f t="shared" ca="1" si="1"/>
        <v>22</v>
      </c>
      <c r="F89" s="166" t="s">
        <v>189</v>
      </c>
      <c r="G89" s="167"/>
      <c r="H89" s="168">
        <v>55200</v>
      </c>
      <c r="I89" s="169"/>
      <c r="J89" s="169"/>
      <c r="K89" s="151">
        <v>2</v>
      </c>
    </row>
    <row r="90" spans="1:11" x14ac:dyDescent="0.2">
      <c r="A90" s="150" t="s">
        <v>286</v>
      </c>
      <c r="B90" s="151" t="s">
        <v>99</v>
      </c>
      <c r="C90" s="150" t="s">
        <v>235</v>
      </c>
      <c r="D90" s="152">
        <v>40118</v>
      </c>
      <c r="E90" s="165">
        <f t="shared" ca="1" si="1"/>
        <v>15</v>
      </c>
      <c r="F90" s="166" t="s">
        <v>189</v>
      </c>
      <c r="G90" s="167"/>
      <c r="H90" s="168">
        <v>44250</v>
      </c>
      <c r="I90" s="169"/>
      <c r="J90" s="169"/>
      <c r="K90" s="151">
        <v>2</v>
      </c>
    </row>
    <row r="91" spans="1:11" x14ac:dyDescent="0.2">
      <c r="A91" s="150" t="s">
        <v>287</v>
      </c>
      <c r="B91" s="151" t="s">
        <v>200</v>
      </c>
      <c r="C91" s="150" t="s">
        <v>235</v>
      </c>
      <c r="D91" s="152">
        <v>41579</v>
      </c>
      <c r="E91" s="165">
        <f t="shared" ca="1" si="1"/>
        <v>11</v>
      </c>
      <c r="F91" s="166" t="s">
        <v>184</v>
      </c>
      <c r="G91" s="167" t="s">
        <v>194</v>
      </c>
      <c r="H91" s="168">
        <v>104499</v>
      </c>
      <c r="I91" s="169"/>
      <c r="J91" s="169"/>
      <c r="K91" s="151">
        <v>4</v>
      </c>
    </row>
    <row r="92" spans="1:11" x14ac:dyDescent="0.2">
      <c r="A92" s="150" t="s">
        <v>288</v>
      </c>
      <c r="B92" s="151" t="s">
        <v>200</v>
      </c>
      <c r="C92" s="150" t="s">
        <v>235</v>
      </c>
      <c r="D92" s="152">
        <v>40881</v>
      </c>
      <c r="E92" s="165">
        <f t="shared" ca="1" si="1"/>
        <v>13</v>
      </c>
      <c r="F92" s="166" t="s">
        <v>189</v>
      </c>
      <c r="G92" s="167"/>
      <c r="H92" s="168">
        <v>54076</v>
      </c>
      <c r="I92" s="169"/>
      <c r="J92" s="169"/>
      <c r="K92" s="151">
        <v>5</v>
      </c>
    </row>
    <row r="93" spans="1:11" x14ac:dyDescent="0.2">
      <c r="A93" s="150" t="s">
        <v>289</v>
      </c>
      <c r="B93" s="151" t="s">
        <v>200</v>
      </c>
      <c r="C93" s="150" t="s">
        <v>235</v>
      </c>
      <c r="D93" s="152">
        <v>41958</v>
      </c>
      <c r="E93" s="165">
        <f t="shared" ca="1" si="1"/>
        <v>10</v>
      </c>
      <c r="F93" s="166" t="s">
        <v>184</v>
      </c>
      <c r="G93" s="167" t="s">
        <v>187</v>
      </c>
      <c r="H93" s="168">
        <v>126555</v>
      </c>
      <c r="I93" s="169"/>
      <c r="J93" s="169"/>
      <c r="K93" s="151">
        <v>1</v>
      </c>
    </row>
    <row r="94" spans="1:11" x14ac:dyDescent="0.2">
      <c r="A94" s="150" t="s">
        <v>290</v>
      </c>
      <c r="B94" s="151" t="s">
        <v>96</v>
      </c>
      <c r="C94" s="150" t="s">
        <v>235</v>
      </c>
      <c r="D94" s="152">
        <v>37584</v>
      </c>
      <c r="E94" s="165">
        <f t="shared" ca="1" si="1"/>
        <v>22</v>
      </c>
      <c r="F94" s="166" t="s">
        <v>207</v>
      </c>
      <c r="G94" s="167" t="s">
        <v>215</v>
      </c>
      <c r="H94" s="168">
        <v>28530</v>
      </c>
      <c r="I94" s="169"/>
      <c r="J94" s="169"/>
      <c r="K94" s="151">
        <v>2</v>
      </c>
    </row>
    <row r="95" spans="1:11" x14ac:dyDescent="0.2">
      <c r="A95" s="150" t="s">
        <v>291</v>
      </c>
      <c r="B95" s="151" t="s">
        <v>200</v>
      </c>
      <c r="C95" s="150" t="s">
        <v>235</v>
      </c>
      <c r="D95" s="152">
        <v>38319</v>
      </c>
      <c r="E95" s="165">
        <f t="shared" ca="1" si="1"/>
        <v>20</v>
      </c>
      <c r="F95" s="166" t="s">
        <v>184</v>
      </c>
      <c r="G95" s="167" t="s">
        <v>185</v>
      </c>
      <c r="H95" s="168">
        <v>123803</v>
      </c>
      <c r="I95" s="169"/>
      <c r="J95" s="169"/>
      <c r="K95" s="151">
        <v>2</v>
      </c>
    </row>
    <row r="96" spans="1:11" x14ac:dyDescent="0.2">
      <c r="A96" s="150" t="s">
        <v>292</v>
      </c>
      <c r="B96" s="151" t="s">
        <v>99</v>
      </c>
      <c r="C96" s="150" t="s">
        <v>235</v>
      </c>
      <c r="D96" s="152">
        <v>39038</v>
      </c>
      <c r="E96" s="165">
        <f t="shared" ca="1" si="1"/>
        <v>18</v>
      </c>
      <c r="F96" s="166" t="s">
        <v>184</v>
      </c>
      <c r="G96" s="167" t="s">
        <v>185</v>
      </c>
      <c r="H96" s="168">
        <v>85917</v>
      </c>
      <c r="I96" s="169"/>
      <c r="J96" s="169"/>
      <c r="K96" s="151">
        <v>5</v>
      </c>
    </row>
    <row r="97" spans="1:11" x14ac:dyDescent="0.2">
      <c r="A97" s="150" t="s">
        <v>293</v>
      </c>
      <c r="B97" s="151" t="s">
        <v>193</v>
      </c>
      <c r="C97" s="150" t="s">
        <v>235</v>
      </c>
      <c r="D97" s="152">
        <v>40880</v>
      </c>
      <c r="E97" s="165">
        <f t="shared" ca="1" si="1"/>
        <v>13</v>
      </c>
      <c r="F97" s="166" t="s">
        <v>207</v>
      </c>
      <c r="G97" s="167" t="s">
        <v>205</v>
      </c>
      <c r="H97" s="168">
        <v>26665</v>
      </c>
      <c r="I97" s="169"/>
      <c r="J97" s="169"/>
      <c r="K97" s="151">
        <v>2</v>
      </c>
    </row>
    <row r="98" spans="1:11" x14ac:dyDescent="0.2">
      <c r="A98" s="150" t="s">
        <v>294</v>
      </c>
      <c r="B98" s="151" t="s">
        <v>200</v>
      </c>
      <c r="C98" s="150" t="s">
        <v>295</v>
      </c>
      <c r="D98" s="152">
        <v>40570</v>
      </c>
      <c r="E98" s="165">
        <f t="shared" ca="1" si="1"/>
        <v>14</v>
      </c>
      <c r="F98" s="166" t="s">
        <v>184</v>
      </c>
      <c r="G98" s="167" t="s">
        <v>185</v>
      </c>
      <c r="H98" s="168">
        <v>73102</v>
      </c>
      <c r="I98" s="169"/>
      <c r="J98" s="169"/>
      <c r="K98" s="151">
        <v>4</v>
      </c>
    </row>
    <row r="99" spans="1:11" x14ac:dyDescent="0.2">
      <c r="A99" s="150" t="s">
        <v>296</v>
      </c>
      <c r="B99" s="151" t="s">
        <v>96</v>
      </c>
      <c r="C99" s="150" t="s">
        <v>295</v>
      </c>
      <c r="D99" s="152">
        <v>39833</v>
      </c>
      <c r="E99" s="165">
        <f t="shared" ca="1" si="1"/>
        <v>16</v>
      </c>
      <c r="F99" s="166" t="s">
        <v>189</v>
      </c>
      <c r="G99" s="167"/>
      <c r="H99" s="168">
        <v>56269</v>
      </c>
      <c r="I99" s="169"/>
      <c r="J99" s="169"/>
      <c r="K99" s="151">
        <v>4</v>
      </c>
    </row>
    <row r="100" spans="1:11" x14ac:dyDescent="0.2">
      <c r="A100" s="150" t="s">
        <v>297</v>
      </c>
      <c r="B100" s="151" t="s">
        <v>200</v>
      </c>
      <c r="C100" s="150" t="s">
        <v>295</v>
      </c>
      <c r="D100" s="152">
        <v>40607</v>
      </c>
      <c r="E100" s="165">
        <f t="shared" ca="1" si="1"/>
        <v>13</v>
      </c>
      <c r="F100" s="166" t="s">
        <v>197</v>
      </c>
      <c r="G100" s="167"/>
      <c r="H100" s="168">
        <v>21910</v>
      </c>
      <c r="I100" s="169"/>
      <c r="J100" s="169"/>
      <c r="K100" s="151">
        <v>2</v>
      </c>
    </row>
    <row r="101" spans="1:11" x14ac:dyDescent="0.2">
      <c r="A101" s="150" t="s">
        <v>298</v>
      </c>
      <c r="B101" s="151" t="s">
        <v>96</v>
      </c>
      <c r="C101" s="150" t="s">
        <v>295</v>
      </c>
      <c r="D101" s="152">
        <v>41331</v>
      </c>
      <c r="E101" s="165">
        <f t="shared" ca="1" si="1"/>
        <v>11</v>
      </c>
      <c r="F101" s="166" t="s">
        <v>189</v>
      </c>
      <c r="G101" s="167"/>
      <c r="H101" s="168">
        <v>42570</v>
      </c>
      <c r="I101" s="169"/>
      <c r="J101" s="169"/>
      <c r="K101" s="151">
        <v>4</v>
      </c>
    </row>
    <row r="102" spans="1:11" x14ac:dyDescent="0.2">
      <c r="A102" s="150" t="s">
        <v>299</v>
      </c>
      <c r="B102" s="151" t="s">
        <v>96</v>
      </c>
      <c r="C102" s="150" t="s">
        <v>295</v>
      </c>
      <c r="D102" s="152">
        <v>41001</v>
      </c>
      <c r="E102" s="165">
        <f t="shared" ca="1" si="1"/>
        <v>12</v>
      </c>
      <c r="F102" s="166" t="s">
        <v>184</v>
      </c>
      <c r="G102" s="167" t="s">
        <v>185</v>
      </c>
      <c r="H102" s="168">
        <v>82680</v>
      </c>
      <c r="I102" s="169"/>
      <c r="J102" s="169"/>
      <c r="K102" s="151">
        <v>4</v>
      </c>
    </row>
    <row r="103" spans="1:11" x14ac:dyDescent="0.2">
      <c r="A103" s="150" t="s">
        <v>300</v>
      </c>
      <c r="B103" s="151" t="s">
        <v>96</v>
      </c>
      <c r="C103" s="150" t="s">
        <v>295</v>
      </c>
      <c r="D103" s="152">
        <v>38961</v>
      </c>
      <c r="E103" s="165">
        <f t="shared" ca="1" si="1"/>
        <v>18</v>
      </c>
      <c r="F103" s="166" t="s">
        <v>184</v>
      </c>
      <c r="G103" s="167" t="s">
        <v>185</v>
      </c>
      <c r="H103" s="168">
        <v>103259</v>
      </c>
      <c r="I103" s="169"/>
      <c r="J103" s="169"/>
      <c r="K103" s="151">
        <v>2</v>
      </c>
    </row>
    <row r="104" spans="1:11" x14ac:dyDescent="0.2">
      <c r="A104" s="150" t="s">
        <v>301</v>
      </c>
      <c r="B104" s="151" t="s">
        <v>97</v>
      </c>
      <c r="C104" s="150" t="s">
        <v>295</v>
      </c>
      <c r="D104" s="152">
        <v>40466</v>
      </c>
      <c r="E104" s="165">
        <f t="shared" ca="1" si="1"/>
        <v>14</v>
      </c>
      <c r="F104" s="166" t="s">
        <v>184</v>
      </c>
      <c r="G104" s="167" t="s">
        <v>185</v>
      </c>
      <c r="H104" s="168">
        <v>71073</v>
      </c>
      <c r="I104" s="169"/>
      <c r="J104" s="169"/>
      <c r="K104" s="151">
        <v>3</v>
      </c>
    </row>
    <row r="105" spans="1:11" x14ac:dyDescent="0.2">
      <c r="A105" s="150" t="s">
        <v>302</v>
      </c>
      <c r="B105" s="151" t="s">
        <v>191</v>
      </c>
      <c r="C105" s="150" t="s">
        <v>295</v>
      </c>
      <c r="D105" s="152">
        <v>41583</v>
      </c>
      <c r="E105" s="165">
        <f t="shared" ca="1" si="1"/>
        <v>11</v>
      </c>
      <c r="F105" s="166" t="s">
        <v>184</v>
      </c>
      <c r="G105" s="167" t="s">
        <v>215</v>
      </c>
      <c r="H105" s="168">
        <v>70153</v>
      </c>
      <c r="I105" s="169"/>
      <c r="J105" s="169"/>
      <c r="K105" s="151">
        <v>3</v>
      </c>
    </row>
    <row r="106" spans="1:11" x14ac:dyDescent="0.2">
      <c r="A106" s="150" t="s">
        <v>303</v>
      </c>
      <c r="B106" s="151" t="s">
        <v>200</v>
      </c>
      <c r="C106" s="150" t="s">
        <v>304</v>
      </c>
      <c r="D106" s="152">
        <v>39814</v>
      </c>
      <c r="E106" s="165">
        <f t="shared" ca="1" si="1"/>
        <v>16</v>
      </c>
      <c r="F106" s="166" t="s">
        <v>207</v>
      </c>
      <c r="G106" s="167" t="s">
        <v>215</v>
      </c>
      <c r="H106" s="168">
        <v>26550</v>
      </c>
      <c r="I106" s="169"/>
      <c r="J106" s="169"/>
      <c r="K106" s="151">
        <v>3</v>
      </c>
    </row>
    <row r="107" spans="1:11" x14ac:dyDescent="0.2">
      <c r="A107" s="150" t="s">
        <v>305</v>
      </c>
      <c r="B107" s="151" t="s">
        <v>97</v>
      </c>
      <c r="C107" s="150" t="s">
        <v>304</v>
      </c>
      <c r="D107" s="152">
        <v>37260</v>
      </c>
      <c r="E107" s="165">
        <f t="shared" ca="1" si="1"/>
        <v>23</v>
      </c>
      <c r="F107" s="166" t="s">
        <v>207</v>
      </c>
      <c r="G107" s="167" t="s">
        <v>215</v>
      </c>
      <c r="H107" s="168">
        <v>26280</v>
      </c>
      <c r="I107" s="169"/>
      <c r="J107" s="169"/>
      <c r="K107" s="151">
        <v>1</v>
      </c>
    </row>
    <row r="108" spans="1:11" x14ac:dyDescent="0.2">
      <c r="A108" s="150" t="s">
        <v>306</v>
      </c>
      <c r="B108" s="151" t="s">
        <v>96</v>
      </c>
      <c r="C108" s="150" t="s">
        <v>304</v>
      </c>
      <c r="D108" s="152">
        <v>41650</v>
      </c>
      <c r="E108" s="165">
        <f t="shared" ca="1" si="1"/>
        <v>11</v>
      </c>
      <c r="F108" s="166" t="s">
        <v>207</v>
      </c>
      <c r="G108" s="167" t="s">
        <v>215</v>
      </c>
      <c r="H108" s="168">
        <v>23417</v>
      </c>
      <c r="I108" s="169"/>
      <c r="J108" s="169"/>
      <c r="K108" s="151">
        <v>3</v>
      </c>
    </row>
    <row r="109" spans="1:11" x14ac:dyDescent="0.2">
      <c r="A109" s="150" t="s">
        <v>307</v>
      </c>
      <c r="B109" s="151" t="s">
        <v>193</v>
      </c>
      <c r="C109" s="150" t="s">
        <v>304</v>
      </c>
      <c r="D109" s="152">
        <v>39879</v>
      </c>
      <c r="E109" s="165">
        <f t="shared" ca="1" si="1"/>
        <v>15</v>
      </c>
      <c r="F109" s="166" t="s">
        <v>184</v>
      </c>
      <c r="G109" s="167" t="s">
        <v>194</v>
      </c>
      <c r="H109" s="168">
        <v>97652</v>
      </c>
      <c r="I109" s="169"/>
      <c r="J109" s="169"/>
      <c r="K109" s="151">
        <v>2</v>
      </c>
    </row>
    <row r="110" spans="1:11" x14ac:dyDescent="0.2">
      <c r="A110" s="150" t="s">
        <v>308</v>
      </c>
      <c r="B110" s="151" t="s">
        <v>200</v>
      </c>
      <c r="C110" s="150" t="s">
        <v>304</v>
      </c>
      <c r="D110" s="152">
        <v>37327</v>
      </c>
      <c r="E110" s="165">
        <f t="shared" ca="1" si="1"/>
        <v>22</v>
      </c>
      <c r="F110" s="166" t="s">
        <v>207</v>
      </c>
      <c r="G110" s="167" t="s">
        <v>185</v>
      </c>
      <c r="H110" s="168">
        <v>22189</v>
      </c>
      <c r="I110" s="169"/>
      <c r="J110" s="169"/>
      <c r="K110" s="151">
        <v>4</v>
      </c>
    </row>
    <row r="111" spans="1:11" x14ac:dyDescent="0.2">
      <c r="A111" s="150" t="s">
        <v>309</v>
      </c>
      <c r="B111" s="151" t="s">
        <v>96</v>
      </c>
      <c r="C111" s="150" t="s">
        <v>304</v>
      </c>
      <c r="D111" s="152">
        <v>40225</v>
      </c>
      <c r="E111" s="165">
        <f t="shared" ca="1" si="1"/>
        <v>14</v>
      </c>
      <c r="F111" s="166" t="s">
        <v>184</v>
      </c>
      <c r="G111" s="167" t="s">
        <v>215</v>
      </c>
      <c r="H111" s="168">
        <v>84107</v>
      </c>
      <c r="I111" s="169"/>
      <c r="J111" s="169"/>
      <c r="K111" s="151">
        <v>5</v>
      </c>
    </row>
    <row r="112" spans="1:11" x14ac:dyDescent="0.2">
      <c r="A112" s="150" t="s">
        <v>310</v>
      </c>
      <c r="B112" s="151" t="s">
        <v>200</v>
      </c>
      <c r="C112" s="150" t="s">
        <v>304</v>
      </c>
      <c r="D112" s="152">
        <v>41391</v>
      </c>
      <c r="E112" s="165">
        <f t="shared" ca="1" si="1"/>
        <v>11</v>
      </c>
      <c r="F112" s="166" t="s">
        <v>197</v>
      </c>
      <c r="G112" s="167"/>
      <c r="H112" s="168">
        <v>32375</v>
      </c>
      <c r="I112" s="169"/>
      <c r="J112" s="169"/>
      <c r="K112" s="151">
        <v>1</v>
      </c>
    </row>
    <row r="113" spans="1:11" x14ac:dyDescent="0.2">
      <c r="A113" s="150" t="s">
        <v>311</v>
      </c>
      <c r="B113" s="151" t="s">
        <v>96</v>
      </c>
      <c r="C113" s="150" t="s">
        <v>304</v>
      </c>
      <c r="D113" s="152">
        <v>40724</v>
      </c>
      <c r="E113" s="165">
        <f t="shared" ca="1" si="1"/>
        <v>13</v>
      </c>
      <c r="F113" s="166" t="s">
        <v>184</v>
      </c>
      <c r="G113" s="167" t="s">
        <v>215</v>
      </c>
      <c r="H113" s="168">
        <v>96101</v>
      </c>
      <c r="I113" s="169"/>
      <c r="J113" s="169"/>
      <c r="K113" s="151">
        <v>1</v>
      </c>
    </row>
    <row r="114" spans="1:11" x14ac:dyDescent="0.2">
      <c r="A114" s="150" t="s">
        <v>312</v>
      </c>
      <c r="B114" s="151" t="s">
        <v>200</v>
      </c>
      <c r="C114" s="150" t="s">
        <v>304</v>
      </c>
      <c r="D114" s="152">
        <v>41594</v>
      </c>
      <c r="E114" s="165">
        <f t="shared" ca="1" si="1"/>
        <v>11</v>
      </c>
      <c r="F114" s="166" t="s">
        <v>207</v>
      </c>
      <c r="G114" s="167" t="s">
        <v>215</v>
      </c>
      <c r="H114" s="168">
        <v>30138</v>
      </c>
      <c r="I114" s="169"/>
      <c r="J114" s="169"/>
      <c r="K114" s="151">
        <v>5</v>
      </c>
    </row>
    <row r="115" spans="1:11" x14ac:dyDescent="0.2">
      <c r="A115" s="150" t="s">
        <v>313</v>
      </c>
      <c r="B115" s="151" t="s">
        <v>191</v>
      </c>
      <c r="C115" s="150" t="s">
        <v>314</v>
      </c>
      <c r="D115" s="152">
        <v>41628</v>
      </c>
      <c r="E115" s="165">
        <f t="shared" ca="1" si="1"/>
        <v>11</v>
      </c>
      <c r="F115" s="166" t="s">
        <v>197</v>
      </c>
      <c r="G115" s="167"/>
      <c r="H115" s="168">
        <v>32595</v>
      </c>
      <c r="I115" s="169"/>
      <c r="J115" s="169"/>
      <c r="K115" s="151">
        <v>2</v>
      </c>
    </row>
    <row r="116" spans="1:11" x14ac:dyDescent="0.2">
      <c r="A116" s="150" t="s">
        <v>315</v>
      </c>
      <c r="B116" s="151" t="s">
        <v>200</v>
      </c>
      <c r="C116" s="150" t="s">
        <v>314</v>
      </c>
      <c r="D116" s="152">
        <v>41996</v>
      </c>
      <c r="E116" s="165">
        <f t="shared" ca="1" si="1"/>
        <v>10</v>
      </c>
      <c r="F116" s="166" t="s">
        <v>184</v>
      </c>
      <c r="G116" s="167" t="s">
        <v>194</v>
      </c>
      <c r="H116" s="168">
        <v>121677</v>
      </c>
      <c r="I116" s="169"/>
      <c r="J116" s="169"/>
      <c r="K116" s="151">
        <v>5</v>
      </c>
    </row>
    <row r="117" spans="1:11" x14ac:dyDescent="0.2">
      <c r="A117" s="150" t="s">
        <v>316</v>
      </c>
      <c r="B117" s="151" t="s">
        <v>96</v>
      </c>
      <c r="C117" s="150" t="s">
        <v>314</v>
      </c>
      <c r="D117" s="152">
        <v>40185</v>
      </c>
      <c r="E117" s="165">
        <f t="shared" ca="1" si="1"/>
        <v>15</v>
      </c>
      <c r="F117" s="166" t="s">
        <v>207</v>
      </c>
      <c r="G117" s="167" t="s">
        <v>205</v>
      </c>
      <c r="H117" s="168">
        <v>27375</v>
      </c>
      <c r="I117" s="169"/>
      <c r="J117" s="169"/>
      <c r="K117" s="151">
        <v>4</v>
      </c>
    </row>
    <row r="118" spans="1:11" x14ac:dyDescent="0.2">
      <c r="A118" s="150" t="s">
        <v>317</v>
      </c>
      <c r="B118" s="151" t="s">
        <v>191</v>
      </c>
      <c r="C118" s="150" t="s">
        <v>314</v>
      </c>
      <c r="D118" s="152">
        <v>37254</v>
      </c>
      <c r="E118" s="165">
        <f t="shared" ca="1" si="1"/>
        <v>23</v>
      </c>
      <c r="F118" s="166" t="s">
        <v>197</v>
      </c>
      <c r="G118" s="167"/>
      <c r="H118" s="168">
        <v>37129</v>
      </c>
      <c r="I118" s="169"/>
      <c r="J118" s="169"/>
      <c r="K118" s="151">
        <v>1</v>
      </c>
    </row>
    <row r="119" spans="1:11" x14ac:dyDescent="0.2">
      <c r="A119" s="150" t="s">
        <v>318</v>
      </c>
      <c r="B119" s="151" t="s">
        <v>193</v>
      </c>
      <c r="C119" s="150" t="s">
        <v>314</v>
      </c>
      <c r="D119" s="152">
        <v>39852</v>
      </c>
      <c r="E119" s="165">
        <f t="shared" ca="1" si="1"/>
        <v>15</v>
      </c>
      <c r="F119" s="166" t="s">
        <v>184</v>
      </c>
      <c r="G119" s="167" t="s">
        <v>185</v>
      </c>
      <c r="H119" s="168">
        <v>108255</v>
      </c>
      <c r="I119" s="169"/>
      <c r="J119" s="169"/>
      <c r="K119" s="151">
        <v>3</v>
      </c>
    </row>
    <row r="120" spans="1:11" x14ac:dyDescent="0.2">
      <c r="A120" s="150" t="s">
        <v>319</v>
      </c>
      <c r="B120" s="151" t="s">
        <v>97</v>
      </c>
      <c r="C120" s="150" t="s">
        <v>314</v>
      </c>
      <c r="D120" s="152">
        <v>38745</v>
      </c>
      <c r="E120" s="165">
        <f t="shared" ca="1" si="1"/>
        <v>19</v>
      </c>
      <c r="F120" s="166" t="s">
        <v>189</v>
      </c>
      <c r="G120" s="167"/>
      <c r="H120" s="168">
        <v>60775</v>
      </c>
      <c r="I120" s="169"/>
      <c r="J120" s="169"/>
      <c r="K120" s="151">
        <v>4</v>
      </c>
    </row>
    <row r="121" spans="1:11" x14ac:dyDescent="0.2">
      <c r="A121" s="150" t="s">
        <v>320</v>
      </c>
      <c r="B121" s="151" t="s">
        <v>99</v>
      </c>
      <c r="C121" s="150" t="s">
        <v>314</v>
      </c>
      <c r="D121" s="152">
        <v>41341</v>
      </c>
      <c r="E121" s="165">
        <f t="shared" ca="1" si="1"/>
        <v>11</v>
      </c>
      <c r="F121" s="166" t="s">
        <v>189</v>
      </c>
      <c r="G121" s="167"/>
      <c r="H121" s="168">
        <v>52956</v>
      </c>
      <c r="I121" s="169"/>
      <c r="J121" s="169"/>
      <c r="K121" s="151">
        <v>2</v>
      </c>
    </row>
    <row r="122" spans="1:11" x14ac:dyDescent="0.2">
      <c r="A122" s="150" t="s">
        <v>321</v>
      </c>
      <c r="B122" s="151" t="s">
        <v>96</v>
      </c>
      <c r="C122" s="150" t="s">
        <v>314</v>
      </c>
      <c r="D122" s="152">
        <v>37347</v>
      </c>
      <c r="E122" s="165">
        <f t="shared" ca="1" si="1"/>
        <v>22</v>
      </c>
      <c r="F122" s="166" t="s">
        <v>207</v>
      </c>
      <c r="G122" s="167" t="s">
        <v>215</v>
      </c>
      <c r="H122" s="168">
        <v>21276</v>
      </c>
      <c r="I122" s="169"/>
      <c r="J122" s="169"/>
      <c r="K122" s="151">
        <v>1</v>
      </c>
    </row>
    <row r="123" spans="1:11" x14ac:dyDescent="0.2">
      <c r="A123" s="150" t="s">
        <v>322</v>
      </c>
      <c r="B123" s="151" t="s">
        <v>200</v>
      </c>
      <c r="C123" s="150" t="s">
        <v>314</v>
      </c>
      <c r="D123" s="152">
        <v>37037</v>
      </c>
      <c r="E123" s="165">
        <f t="shared" ca="1" si="1"/>
        <v>23</v>
      </c>
      <c r="F123" s="166" t="s">
        <v>189</v>
      </c>
      <c r="G123" s="167"/>
      <c r="H123" s="168">
        <v>51513</v>
      </c>
      <c r="I123" s="169"/>
      <c r="J123" s="169"/>
      <c r="K123" s="151">
        <v>1</v>
      </c>
    </row>
    <row r="124" spans="1:11" x14ac:dyDescent="0.2">
      <c r="A124" s="150" t="s">
        <v>323</v>
      </c>
      <c r="B124" s="151" t="s">
        <v>99</v>
      </c>
      <c r="C124" s="150" t="s">
        <v>314</v>
      </c>
      <c r="D124" s="152">
        <v>41830</v>
      </c>
      <c r="E124" s="165">
        <f t="shared" ca="1" si="1"/>
        <v>10</v>
      </c>
      <c r="F124" s="166" t="s">
        <v>207</v>
      </c>
      <c r="G124" s="167" t="s">
        <v>215</v>
      </c>
      <c r="H124" s="168">
        <v>28767</v>
      </c>
      <c r="I124" s="169"/>
      <c r="J124" s="169"/>
      <c r="K124" s="151">
        <v>4</v>
      </c>
    </row>
    <row r="125" spans="1:11" x14ac:dyDescent="0.2">
      <c r="A125" s="150" t="s">
        <v>324</v>
      </c>
      <c r="B125" s="151" t="s">
        <v>193</v>
      </c>
      <c r="C125" s="150" t="s">
        <v>314</v>
      </c>
      <c r="D125" s="152">
        <v>37420</v>
      </c>
      <c r="E125" s="165">
        <f t="shared" ca="1" si="1"/>
        <v>22</v>
      </c>
      <c r="F125" s="166" t="s">
        <v>197</v>
      </c>
      <c r="G125" s="167"/>
      <c r="H125" s="168">
        <v>36052</v>
      </c>
      <c r="I125" s="169"/>
      <c r="J125" s="169"/>
      <c r="K125" s="151">
        <v>3</v>
      </c>
    </row>
    <row r="126" spans="1:11" x14ac:dyDescent="0.2">
      <c r="A126" s="150" t="s">
        <v>325</v>
      </c>
      <c r="B126" s="151" t="s">
        <v>200</v>
      </c>
      <c r="C126" s="150" t="s">
        <v>314</v>
      </c>
      <c r="D126" s="152">
        <v>37435</v>
      </c>
      <c r="E126" s="165">
        <f t="shared" ca="1" si="1"/>
        <v>22</v>
      </c>
      <c r="F126" s="166" t="s">
        <v>184</v>
      </c>
      <c r="G126" s="167" t="s">
        <v>205</v>
      </c>
      <c r="H126" s="168">
        <v>64206</v>
      </c>
      <c r="I126" s="169"/>
      <c r="J126" s="169"/>
      <c r="K126" s="151">
        <v>5</v>
      </c>
    </row>
    <row r="127" spans="1:11" x14ac:dyDescent="0.2">
      <c r="A127" s="150" t="s">
        <v>326</v>
      </c>
      <c r="B127" s="151" t="s">
        <v>96</v>
      </c>
      <c r="C127" s="150" t="s">
        <v>314</v>
      </c>
      <c r="D127" s="152">
        <v>42206</v>
      </c>
      <c r="E127" s="165">
        <f t="shared" ca="1" si="1"/>
        <v>9</v>
      </c>
      <c r="F127" s="166" t="s">
        <v>184</v>
      </c>
      <c r="G127" s="167" t="s">
        <v>215</v>
      </c>
      <c r="H127" s="168">
        <v>73650</v>
      </c>
      <c r="I127" s="169"/>
      <c r="J127" s="169"/>
      <c r="K127" s="151">
        <v>3</v>
      </c>
    </row>
    <row r="128" spans="1:11" x14ac:dyDescent="0.2">
      <c r="A128" s="150" t="s">
        <v>327</v>
      </c>
      <c r="B128" s="151" t="s">
        <v>96</v>
      </c>
      <c r="C128" s="150" t="s">
        <v>314</v>
      </c>
      <c r="D128" s="152">
        <v>40038</v>
      </c>
      <c r="E128" s="165">
        <f t="shared" ca="1" si="1"/>
        <v>15</v>
      </c>
      <c r="F128" s="166" t="s">
        <v>197</v>
      </c>
      <c r="G128" s="167"/>
      <c r="H128" s="168">
        <v>33659</v>
      </c>
      <c r="I128" s="169"/>
      <c r="J128" s="169"/>
      <c r="K128" s="151">
        <v>1</v>
      </c>
    </row>
    <row r="129" spans="1:11" x14ac:dyDescent="0.2">
      <c r="A129" s="150" t="s">
        <v>328</v>
      </c>
      <c r="B129" s="151" t="s">
        <v>200</v>
      </c>
      <c r="C129" s="150" t="s">
        <v>314</v>
      </c>
      <c r="D129" s="152">
        <v>38191</v>
      </c>
      <c r="E129" s="165">
        <f t="shared" ca="1" si="1"/>
        <v>20</v>
      </c>
      <c r="F129" s="166" t="s">
        <v>184</v>
      </c>
      <c r="G129" s="167" t="s">
        <v>194</v>
      </c>
      <c r="H129" s="168">
        <v>76680</v>
      </c>
      <c r="I129" s="169"/>
      <c r="J129" s="169"/>
      <c r="K129" s="151">
        <v>3</v>
      </c>
    </row>
    <row r="130" spans="1:11" x14ac:dyDescent="0.2">
      <c r="A130" s="150" t="s">
        <v>329</v>
      </c>
      <c r="B130" s="151" t="s">
        <v>200</v>
      </c>
      <c r="C130" s="150" t="s">
        <v>314</v>
      </c>
      <c r="D130" s="152">
        <v>37155</v>
      </c>
      <c r="E130" s="165">
        <f t="shared" ca="1" si="1"/>
        <v>23</v>
      </c>
      <c r="F130" s="166" t="s">
        <v>184</v>
      </c>
      <c r="G130" s="167" t="s">
        <v>215</v>
      </c>
      <c r="H130" s="168">
        <v>120696</v>
      </c>
      <c r="I130" s="169"/>
      <c r="J130" s="169"/>
      <c r="K130" s="151">
        <v>3</v>
      </c>
    </row>
    <row r="131" spans="1:11" x14ac:dyDescent="0.2">
      <c r="A131" s="150" t="s">
        <v>330</v>
      </c>
      <c r="B131" s="151" t="s">
        <v>96</v>
      </c>
      <c r="C131" s="150" t="s">
        <v>314</v>
      </c>
      <c r="D131" s="152">
        <v>40836</v>
      </c>
      <c r="E131" s="165">
        <f t="shared" ref="E131:E194" ca="1" si="2">DATEDIF(D131,TODAY(),"Y")</f>
        <v>13</v>
      </c>
      <c r="F131" s="166" t="s">
        <v>189</v>
      </c>
      <c r="G131" s="167"/>
      <c r="H131" s="168">
        <v>57323</v>
      </c>
      <c r="I131" s="169"/>
      <c r="J131" s="169"/>
      <c r="K131" s="151">
        <v>5</v>
      </c>
    </row>
    <row r="132" spans="1:11" x14ac:dyDescent="0.2">
      <c r="A132" s="150" t="s">
        <v>331</v>
      </c>
      <c r="B132" s="151" t="s">
        <v>200</v>
      </c>
      <c r="C132" s="150" t="s">
        <v>314</v>
      </c>
      <c r="D132" s="152">
        <v>40102</v>
      </c>
      <c r="E132" s="165">
        <f t="shared" ca="1" si="2"/>
        <v>15</v>
      </c>
      <c r="F132" s="166" t="s">
        <v>197</v>
      </c>
      <c r="G132" s="167"/>
      <c r="H132" s="168">
        <v>25365</v>
      </c>
      <c r="I132" s="169"/>
      <c r="J132" s="169"/>
      <c r="K132" s="151">
        <v>4</v>
      </c>
    </row>
    <row r="133" spans="1:11" x14ac:dyDescent="0.2">
      <c r="A133" s="150" t="s">
        <v>332</v>
      </c>
      <c r="B133" s="151" t="s">
        <v>193</v>
      </c>
      <c r="C133" s="150" t="s">
        <v>314</v>
      </c>
      <c r="D133" s="152">
        <v>38690</v>
      </c>
      <c r="E133" s="165">
        <f t="shared" ca="1" si="2"/>
        <v>19</v>
      </c>
      <c r="F133" s="166" t="s">
        <v>184</v>
      </c>
      <c r="G133" s="167" t="s">
        <v>194</v>
      </c>
      <c r="H133" s="168">
        <v>99842</v>
      </c>
      <c r="I133" s="169"/>
      <c r="J133" s="169"/>
      <c r="K133" s="151">
        <v>4</v>
      </c>
    </row>
    <row r="134" spans="1:11" x14ac:dyDescent="0.2">
      <c r="A134" s="150" t="s">
        <v>333</v>
      </c>
      <c r="B134" s="151" t="s">
        <v>99</v>
      </c>
      <c r="C134" s="150" t="s">
        <v>334</v>
      </c>
      <c r="D134" s="152">
        <v>37647</v>
      </c>
      <c r="E134" s="165">
        <f t="shared" ca="1" si="2"/>
        <v>22</v>
      </c>
      <c r="F134" s="166" t="s">
        <v>207</v>
      </c>
      <c r="G134" s="167" t="s">
        <v>215</v>
      </c>
      <c r="H134" s="168">
        <v>25672</v>
      </c>
      <c r="I134" s="169"/>
      <c r="J134" s="169"/>
      <c r="K134" s="151">
        <v>5</v>
      </c>
    </row>
    <row r="135" spans="1:11" x14ac:dyDescent="0.2">
      <c r="A135" s="150" t="s">
        <v>335</v>
      </c>
      <c r="B135" s="151" t="s">
        <v>96</v>
      </c>
      <c r="C135" s="150" t="s">
        <v>334</v>
      </c>
      <c r="D135" s="152">
        <v>40701</v>
      </c>
      <c r="E135" s="165">
        <f t="shared" ca="1" si="2"/>
        <v>13</v>
      </c>
      <c r="F135" s="166" t="s">
        <v>189</v>
      </c>
      <c r="G135" s="167"/>
      <c r="H135" s="168">
        <v>52386</v>
      </c>
      <c r="I135" s="169"/>
      <c r="J135" s="169"/>
      <c r="K135" s="151">
        <v>2</v>
      </c>
    </row>
    <row r="136" spans="1:11" x14ac:dyDescent="0.2">
      <c r="A136" s="150" t="s">
        <v>336</v>
      </c>
      <c r="B136" s="151" t="s">
        <v>96</v>
      </c>
      <c r="C136" s="150" t="s">
        <v>334</v>
      </c>
      <c r="D136" s="152">
        <v>40761</v>
      </c>
      <c r="E136" s="165">
        <f t="shared" ca="1" si="2"/>
        <v>13</v>
      </c>
      <c r="F136" s="166" t="s">
        <v>207</v>
      </c>
      <c r="G136" s="167" t="s">
        <v>185</v>
      </c>
      <c r="H136" s="168">
        <v>25873</v>
      </c>
      <c r="I136" s="169"/>
      <c r="J136" s="169"/>
      <c r="K136" s="151">
        <v>1</v>
      </c>
    </row>
    <row r="137" spans="1:11" x14ac:dyDescent="0.2">
      <c r="A137" s="150" t="s">
        <v>337</v>
      </c>
      <c r="B137" s="151" t="s">
        <v>99</v>
      </c>
      <c r="C137" s="150" t="s">
        <v>334</v>
      </c>
      <c r="D137" s="152">
        <v>41478</v>
      </c>
      <c r="E137" s="165">
        <f t="shared" ca="1" si="2"/>
        <v>11</v>
      </c>
      <c r="F137" s="166" t="s">
        <v>207</v>
      </c>
      <c r="G137" s="167" t="s">
        <v>215</v>
      </c>
      <c r="H137" s="168">
        <v>23199</v>
      </c>
      <c r="I137" s="169"/>
      <c r="J137" s="169"/>
      <c r="K137" s="151">
        <v>3</v>
      </c>
    </row>
    <row r="138" spans="1:11" x14ac:dyDescent="0.2">
      <c r="A138" s="150" t="s">
        <v>338</v>
      </c>
      <c r="B138" s="151" t="s">
        <v>200</v>
      </c>
      <c r="C138" s="150" t="s">
        <v>334</v>
      </c>
      <c r="D138" s="152">
        <v>41520</v>
      </c>
      <c r="E138" s="165">
        <f t="shared" ca="1" si="2"/>
        <v>11</v>
      </c>
      <c r="F138" s="166" t="s">
        <v>207</v>
      </c>
      <c r="G138" s="167" t="s">
        <v>185</v>
      </c>
      <c r="H138" s="168">
        <v>26337</v>
      </c>
      <c r="I138" s="169"/>
      <c r="J138" s="169"/>
      <c r="K138" s="151">
        <v>5</v>
      </c>
    </row>
    <row r="139" spans="1:11" x14ac:dyDescent="0.2">
      <c r="A139" s="150" t="s">
        <v>339</v>
      </c>
      <c r="B139" s="151" t="s">
        <v>96</v>
      </c>
      <c r="C139" s="150" t="s">
        <v>340</v>
      </c>
      <c r="D139" s="152">
        <v>41262</v>
      </c>
      <c r="E139" s="165">
        <f t="shared" ca="1" si="2"/>
        <v>12</v>
      </c>
      <c r="F139" s="166" t="s">
        <v>184</v>
      </c>
      <c r="G139" s="167" t="s">
        <v>205</v>
      </c>
      <c r="H139" s="168">
        <v>117958</v>
      </c>
      <c r="I139" s="169"/>
      <c r="J139" s="169"/>
      <c r="K139" s="151">
        <v>3</v>
      </c>
    </row>
    <row r="140" spans="1:11" x14ac:dyDescent="0.2">
      <c r="A140" s="150" t="s">
        <v>341</v>
      </c>
      <c r="B140" s="151" t="s">
        <v>200</v>
      </c>
      <c r="C140" s="150" t="s">
        <v>340</v>
      </c>
      <c r="D140" s="152">
        <v>41276</v>
      </c>
      <c r="E140" s="165">
        <f t="shared" ca="1" si="2"/>
        <v>12</v>
      </c>
      <c r="F140" s="166" t="s">
        <v>207</v>
      </c>
      <c r="G140" s="167" t="s">
        <v>205</v>
      </c>
      <c r="H140" s="168">
        <v>27797</v>
      </c>
      <c r="I140" s="169"/>
      <c r="J140" s="169"/>
      <c r="K140" s="151">
        <v>4</v>
      </c>
    </row>
    <row r="141" spans="1:11" x14ac:dyDescent="0.2">
      <c r="A141" s="150" t="s">
        <v>342</v>
      </c>
      <c r="B141" s="151" t="s">
        <v>96</v>
      </c>
      <c r="C141" s="150" t="s">
        <v>340</v>
      </c>
      <c r="D141" s="152">
        <v>38719</v>
      </c>
      <c r="E141" s="165">
        <f t="shared" ca="1" si="2"/>
        <v>19</v>
      </c>
      <c r="F141" s="166" t="s">
        <v>197</v>
      </c>
      <c r="G141" s="167"/>
      <c r="H141" s="168">
        <v>23497</v>
      </c>
      <c r="I141" s="169"/>
      <c r="J141" s="169"/>
      <c r="K141" s="151">
        <v>5</v>
      </c>
    </row>
    <row r="142" spans="1:11" x14ac:dyDescent="0.2">
      <c r="A142" s="150" t="s">
        <v>343</v>
      </c>
      <c r="B142" s="151" t="s">
        <v>96</v>
      </c>
      <c r="C142" s="150" t="s">
        <v>340</v>
      </c>
      <c r="D142" s="152">
        <v>40216</v>
      </c>
      <c r="E142" s="165">
        <f t="shared" ca="1" si="2"/>
        <v>14</v>
      </c>
      <c r="F142" s="166" t="s">
        <v>184</v>
      </c>
      <c r="G142" s="167" t="s">
        <v>194</v>
      </c>
      <c r="H142" s="168">
        <v>91950</v>
      </c>
      <c r="I142" s="169"/>
      <c r="J142" s="169"/>
      <c r="K142" s="151">
        <v>2</v>
      </c>
    </row>
    <row r="143" spans="1:11" x14ac:dyDescent="0.2">
      <c r="A143" s="150" t="s">
        <v>344</v>
      </c>
      <c r="B143" s="151" t="s">
        <v>200</v>
      </c>
      <c r="C143" s="150" t="s">
        <v>340</v>
      </c>
      <c r="D143" s="152">
        <v>38366</v>
      </c>
      <c r="E143" s="165">
        <f t="shared" ca="1" si="2"/>
        <v>20</v>
      </c>
      <c r="F143" s="166" t="s">
        <v>184</v>
      </c>
      <c r="G143" s="167" t="s">
        <v>185</v>
      </c>
      <c r="H143" s="168">
        <v>96410</v>
      </c>
      <c r="I143" s="169"/>
      <c r="J143" s="169"/>
      <c r="K143" s="151">
        <v>5</v>
      </c>
    </row>
    <row r="144" spans="1:11" x14ac:dyDescent="0.2">
      <c r="A144" s="150" t="s">
        <v>345</v>
      </c>
      <c r="B144" s="151" t="s">
        <v>96</v>
      </c>
      <c r="C144" s="150" t="s">
        <v>340</v>
      </c>
      <c r="D144" s="152">
        <v>39831</v>
      </c>
      <c r="E144" s="165">
        <f t="shared" ca="1" si="2"/>
        <v>16</v>
      </c>
      <c r="F144" s="166" t="s">
        <v>184</v>
      </c>
      <c r="G144" s="167" t="s">
        <v>185</v>
      </c>
      <c r="H144" s="168">
        <v>103347</v>
      </c>
      <c r="I144" s="169"/>
      <c r="J144" s="169"/>
      <c r="K144" s="151">
        <v>5</v>
      </c>
    </row>
    <row r="145" spans="1:11" x14ac:dyDescent="0.2">
      <c r="A145" s="150" t="s">
        <v>346</v>
      </c>
      <c r="B145" s="151" t="s">
        <v>200</v>
      </c>
      <c r="C145" s="150" t="s">
        <v>340</v>
      </c>
      <c r="D145" s="152">
        <v>41314</v>
      </c>
      <c r="E145" s="165">
        <f t="shared" ca="1" si="2"/>
        <v>11</v>
      </c>
      <c r="F145" s="166" t="s">
        <v>189</v>
      </c>
      <c r="G145" s="167"/>
      <c r="H145" s="168">
        <v>59023</v>
      </c>
      <c r="I145" s="169"/>
      <c r="J145" s="169"/>
      <c r="K145" s="151">
        <v>5</v>
      </c>
    </row>
    <row r="146" spans="1:11" x14ac:dyDescent="0.2">
      <c r="A146" s="150" t="s">
        <v>347</v>
      </c>
      <c r="B146" s="151" t="s">
        <v>99</v>
      </c>
      <c r="C146" s="150" t="s">
        <v>340</v>
      </c>
      <c r="D146" s="152">
        <v>40222</v>
      </c>
      <c r="E146" s="165">
        <f t="shared" ca="1" si="2"/>
        <v>14</v>
      </c>
      <c r="F146" s="166" t="s">
        <v>197</v>
      </c>
      <c r="G146" s="167"/>
      <c r="H146" s="168">
        <v>25015</v>
      </c>
      <c r="I146" s="169"/>
      <c r="J146" s="169"/>
      <c r="K146" s="151">
        <v>5</v>
      </c>
    </row>
    <row r="147" spans="1:11" x14ac:dyDescent="0.2">
      <c r="A147" s="150" t="s">
        <v>348</v>
      </c>
      <c r="B147" s="151" t="s">
        <v>200</v>
      </c>
      <c r="C147" s="150" t="s">
        <v>340</v>
      </c>
      <c r="D147" s="152">
        <v>40232</v>
      </c>
      <c r="E147" s="165">
        <f t="shared" ca="1" si="2"/>
        <v>14</v>
      </c>
      <c r="F147" s="166" t="s">
        <v>197</v>
      </c>
      <c r="G147" s="167"/>
      <c r="H147" s="168">
        <v>31649</v>
      </c>
      <c r="I147" s="169"/>
      <c r="J147" s="169"/>
      <c r="K147" s="151">
        <v>2</v>
      </c>
    </row>
    <row r="148" spans="1:11" x14ac:dyDescent="0.2">
      <c r="A148" s="150" t="s">
        <v>349</v>
      </c>
      <c r="B148" s="151" t="s">
        <v>96</v>
      </c>
      <c r="C148" s="150" t="s">
        <v>340</v>
      </c>
      <c r="D148" s="152">
        <v>39866</v>
      </c>
      <c r="E148" s="165">
        <f t="shared" ca="1" si="2"/>
        <v>15</v>
      </c>
      <c r="F148" s="166" t="s">
        <v>184</v>
      </c>
      <c r="G148" s="167" t="s">
        <v>215</v>
      </c>
      <c r="H148" s="168">
        <v>93380</v>
      </c>
      <c r="I148" s="169"/>
      <c r="J148" s="169"/>
      <c r="K148" s="151">
        <v>1</v>
      </c>
    </row>
    <row r="149" spans="1:11" x14ac:dyDescent="0.2">
      <c r="A149" s="150" t="s">
        <v>350</v>
      </c>
      <c r="B149" s="151" t="s">
        <v>200</v>
      </c>
      <c r="C149" s="150" t="s">
        <v>340</v>
      </c>
      <c r="D149" s="152">
        <v>40971</v>
      </c>
      <c r="E149" s="165">
        <f t="shared" ca="1" si="2"/>
        <v>12</v>
      </c>
      <c r="F149" s="166" t="s">
        <v>189</v>
      </c>
      <c r="G149" s="167"/>
      <c r="H149" s="168">
        <v>50239</v>
      </c>
      <c r="I149" s="169"/>
      <c r="J149" s="169"/>
      <c r="K149" s="151">
        <v>5</v>
      </c>
    </row>
    <row r="150" spans="1:11" x14ac:dyDescent="0.2">
      <c r="A150" s="150" t="s">
        <v>351</v>
      </c>
      <c r="B150" s="151" t="s">
        <v>193</v>
      </c>
      <c r="C150" s="150" t="s">
        <v>340</v>
      </c>
      <c r="D150" s="152">
        <v>41337</v>
      </c>
      <c r="E150" s="165">
        <f t="shared" ca="1" si="2"/>
        <v>11</v>
      </c>
      <c r="F150" s="166" t="s">
        <v>189</v>
      </c>
      <c r="G150" s="167"/>
      <c r="H150" s="168">
        <v>48390</v>
      </c>
      <c r="I150" s="169"/>
      <c r="J150" s="169"/>
      <c r="K150" s="151">
        <v>2</v>
      </c>
    </row>
    <row r="151" spans="1:11" x14ac:dyDescent="0.2">
      <c r="A151" s="150" t="s">
        <v>352</v>
      </c>
      <c r="B151" s="151" t="s">
        <v>99</v>
      </c>
      <c r="C151" s="150" t="s">
        <v>340</v>
      </c>
      <c r="D151" s="152">
        <v>42092</v>
      </c>
      <c r="E151" s="165">
        <f t="shared" ca="1" si="2"/>
        <v>9</v>
      </c>
      <c r="F151" s="166" t="s">
        <v>207</v>
      </c>
      <c r="G151" s="167" t="s">
        <v>185</v>
      </c>
      <c r="H151" s="168">
        <v>25744</v>
      </c>
      <c r="I151" s="169"/>
      <c r="J151" s="169"/>
      <c r="K151" s="151">
        <v>3</v>
      </c>
    </row>
    <row r="152" spans="1:11" x14ac:dyDescent="0.2">
      <c r="A152" s="150" t="s">
        <v>353</v>
      </c>
      <c r="B152" s="151" t="s">
        <v>96</v>
      </c>
      <c r="C152" s="150" t="s">
        <v>340</v>
      </c>
      <c r="D152" s="152">
        <v>40277</v>
      </c>
      <c r="E152" s="165">
        <f t="shared" ca="1" si="2"/>
        <v>14</v>
      </c>
      <c r="F152" s="166" t="s">
        <v>207</v>
      </c>
      <c r="G152" s="167" t="s">
        <v>185</v>
      </c>
      <c r="H152" s="168">
        <v>22346</v>
      </c>
      <c r="I152" s="169"/>
      <c r="J152" s="169"/>
      <c r="K152" s="151">
        <v>5</v>
      </c>
    </row>
    <row r="153" spans="1:11" x14ac:dyDescent="0.2">
      <c r="A153" s="150" t="s">
        <v>354</v>
      </c>
      <c r="B153" s="151" t="s">
        <v>97</v>
      </c>
      <c r="C153" s="150" t="s">
        <v>340</v>
      </c>
      <c r="D153" s="152">
        <v>37341</v>
      </c>
      <c r="E153" s="165">
        <f t="shared" ca="1" si="2"/>
        <v>22</v>
      </c>
      <c r="F153" s="166" t="s">
        <v>189</v>
      </c>
      <c r="G153" s="167"/>
      <c r="H153" s="168">
        <v>57015</v>
      </c>
      <c r="I153" s="169"/>
      <c r="J153" s="169"/>
      <c r="K153" s="151">
        <v>2</v>
      </c>
    </row>
    <row r="154" spans="1:11" x14ac:dyDescent="0.2">
      <c r="A154" s="150" t="s">
        <v>355</v>
      </c>
      <c r="B154" s="151" t="s">
        <v>99</v>
      </c>
      <c r="C154" s="150" t="s">
        <v>340</v>
      </c>
      <c r="D154" s="152">
        <v>37721</v>
      </c>
      <c r="E154" s="165">
        <f t="shared" ca="1" si="2"/>
        <v>21</v>
      </c>
      <c r="F154" s="166" t="s">
        <v>184</v>
      </c>
      <c r="G154" s="167" t="s">
        <v>215</v>
      </c>
      <c r="H154" s="168">
        <v>101481</v>
      </c>
      <c r="I154" s="169"/>
      <c r="J154" s="169"/>
      <c r="K154" s="151">
        <v>5</v>
      </c>
    </row>
    <row r="155" spans="1:11" x14ac:dyDescent="0.2">
      <c r="A155" s="150" t="s">
        <v>356</v>
      </c>
      <c r="B155" s="151" t="s">
        <v>96</v>
      </c>
      <c r="C155" s="150" t="s">
        <v>340</v>
      </c>
      <c r="D155" s="152">
        <v>41377</v>
      </c>
      <c r="E155" s="165">
        <f t="shared" ca="1" si="2"/>
        <v>11</v>
      </c>
      <c r="F155" s="166" t="s">
        <v>184</v>
      </c>
      <c r="G155" s="167" t="s">
        <v>205</v>
      </c>
      <c r="H155" s="168">
        <v>113877</v>
      </c>
      <c r="I155" s="169"/>
      <c r="J155" s="169"/>
      <c r="K155" s="151">
        <v>2</v>
      </c>
    </row>
    <row r="156" spans="1:11" x14ac:dyDescent="0.2">
      <c r="A156" s="150" t="s">
        <v>357</v>
      </c>
      <c r="B156" s="151" t="s">
        <v>200</v>
      </c>
      <c r="C156" s="150" t="s">
        <v>340</v>
      </c>
      <c r="D156" s="152">
        <v>37017</v>
      </c>
      <c r="E156" s="165">
        <f t="shared" ca="1" si="2"/>
        <v>23</v>
      </c>
      <c r="F156" s="166" t="s">
        <v>197</v>
      </c>
      <c r="G156" s="167"/>
      <c r="H156" s="168">
        <v>37613</v>
      </c>
      <c r="I156" s="169"/>
      <c r="J156" s="169"/>
      <c r="K156" s="151">
        <v>1</v>
      </c>
    </row>
    <row r="157" spans="1:11" x14ac:dyDescent="0.2">
      <c r="A157" s="150" t="s">
        <v>358</v>
      </c>
      <c r="B157" s="151" t="s">
        <v>96</v>
      </c>
      <c r="C157" s="150" t="s">
        <v>340</v>
      </c>
      <c r="D157" s="152">
        <v>39213</v>
      </c>
      <c r="E157" s="165">
        <f t="shared" ca="1" si="2"/>
        <v>17</v>
      </c>
      <c r="F157" s="166" t="s">
        <v>184</v>
      </c>
      <c r="G157" s="167" t="s">
        <v>194</v>
      </c>
      <c r="H157" s="168">
        <v>62791</v>
      </c>
      <c r="I157" s="169"/>
      <c r="J157" s="169"/>
      <c r="K157" s="151">
        <v>5</v>
      </c>
    </row>
    <row r="158" spans="1:11" x14ac:dyDescent="0.2">
      <c r="A158" s="150" t="s">
        <v>359</v>
      </c>
      <c r="B158" s="151" t="s">
        <v>200</v>
      </c>
      <c r="C158" s="150" t="s">
        <v>340</v>
      </c>
      <c r="D158" s="152">
        <v>41788</v>
      </c>
      <c r="E158" s="165">
        <f t="shared" ca="1" si="2"/>
        <v>10</v>
      </c>
      <c r="F158" s="166" t="s">
        <v>184</v>
      </c>
      <c r="G158" s="167" t="s">
        <v>215</v>
      </c>
      <c r="H158" s="168">
        <v>86093</v>
      </c>
      <c r="I158" s="169"/>
      <c r="J158" s="169"/>
      <c r="K158" s="151">
        <v>4</v>
      </c>
    </row>
    <row r="159" spans="1:11" x14ac:dyDescent="0.2">
      <c r="A159" s="150" t="s">
        <v>360</v>
      </c>
      <c r="B159" s="151" t="s">
        <v>200</v>
      </c>
      <c r="C159" s="150" t="s">
        <v>340</v>
      </c>
      <c r="D159" s="152">
        <v>39970</v>
      </c>
      <c r="E159" s="165">
        <f t="shared" ca="1" si="2"/>
        <v>15</v>
      </c>
      <c r="F159" s="166" t="s">
        <v>207</v>
      </c>
      <c r="G159" s="167" t="s">
        <v>215</v>
      </c>
      <c r="H159" s="168">
        <v>24936</v>
      </c>
      <c r="I159" s="169"/>
      <c r="J159" s="169"/>
      <c r="K159" s="151">
        <v>1</v>
      </c>
    </row>
    <row r="160" spans="1:11" x14ac:dyDescent="0.2">
      <c r="A160" s="150" t="s">
        <v>361</v>
      </c>
      <c r="B160" s="151" t="s">
        <v>97</v>
      </c>
      <c r="C160" s="150" t="s">
        <v>340</v>
      </c>
      <c r="D160" s="152">
        <v>40732</v>
      </c>
      <c r="E160" s="165">
        <f t="shared" ca="1" si="2"/>
        <v>13</v>
      </c>
      <c r="F160" s="166" t="s">
        <v>184</v>
      </c>
      <c r="G160" s="167" t="s">
        <v>205</v>
      </c>
      <c r="H160" s="168">
        <v>80928</v>
      </c>
      <c r="I160" s="169"/>
      <c r="J160" s="169"/>
      <c r="K160" s="151">
        <v>1</v>
      </c>
    </row>
    <row r="161" spans="1:11" x14ac:dyDescent="0.2">
      <c r="A161" s="150" t="s">
        <v>362</v>
      </c>
      <c r="B161" s="151" t="s">
        <v>96</v>
      </c>
      <c r="C161" s="150" t="s">
        <v>340</v>
      </c>
      <c r="D161" s="152">
        <v>41807</v>
      </c>
      <c r="E161" s="165">
        <f t="shared" ca="1" si="2"/>
        <v>10</v>
      </c>
      <c r="F161" s="166" t="s">
        <v>189</v>
      </c>
      <c r="G161" s="167"/>
      <c r="H161" s="168">
        <v>45186</v>
      </c>
      <c r="I161" s="169"/>
      <c r="J161" s="169"/>
      <c r="K161" s="151">
        <v>2</v>
      </c>
    </row>
    <row r="162" spans="1:11" x14ac:dyDescent="0.2">
      <c r="A162" s="150" t="s">
        <v>363</v>
      </c>
      <c r="B162" s="151" t="s">
        <v>99</v>
      </c>
      <c r="C162" s="150" t="s">
        <v>340</v>
      </c>
      <c r="D162" s="152">
        <v>40352</v>
      </c>
      <c r="E162" s="165">
        <f t="shared" ca="1" si="2"/>
        <v>14</v>
      </c>
      <c r="F162" s="166" t="s">
        <v>197</v>
      </c>
      <c r="G162" s="167"/>
      <c r="H162" s="168">
        <v>29507</v>
      </c>
      <c r="I162" s="169"/>
      <c r="J162" s="169"/>
      <c r="K162" s="151">
        <v>2</v>
      </c>
    </row>
    <row r="163" spans="1:11" x14ac:dyDescent="0.2">
      <c r="A163" s="150" t="s">
        <v>364</v>
      </c>
      <c r="B163" s="151" t="s">
        <v>96</v>
      </c>
      <c r="C163" s="150" t="s">
        <v>340</v>
      </c>
      <c r="D163" s="152">
        <v>41444</v>
      </c>
      <c r="E163" s="165">
        <f t="shared" ca="1" si="2"/>
        <v>11</v>
      </c>
      <c r="F163" s="166" t="s">
        <v>184</v>
      </c>
      <c r="G163" s="167" t="s">
        <v>185</v>
      </c>
      <c r="H163" s="168">
        <v>76509</v>
      </c>
      <c r="I163" s="169"/>
      <c r="J163" s="169"/>
      <c r="K163" s="151">
        <v>1</v>
      </c>
    </row>
    <row r="164" spans="1:11" x14ac:dyDescent="0.2">
      <c r="A164" s="150" t="s">
        <v>365</v>
      </c>
      <c r="B164" s="151" t="s">
        <v>191</v>
      </c>
      <c r="C164" s="150" t="s">
        <v>340</v>
      </c>
      <c r="D164" s="152">
        <v>37067</v>
      </c>
      <c r="E164" s="165">
        <f t="shared" ca="1" si="2"/>
        <v>23</v>
      </c>
      <c r="F164" s="166" t="s">
        <v>184</v>
      </c>
      <c r="G164" s="167" t="s">
        <v>187</v>
      </c>
      <c r="H164" s="168">
        <v>116386</v>
      </c>
      <c r="I164" s="169"/>
      <c r="J164" s="169"/>
      <c r="K164" s="151">
        <v>3</v>
      </c>
    </row>
    <row r="165" spans="1:11" x14ac:dyDescent="0.2">
      <c r="A165" s="150" t="s">
        <v>366</v>
      </c>
      <c r="B165" s="151" t="s">
        <v>96</v>
      </c>
      <c r="C165" s="150" t="s">
        <v>340</v>
      </c>
      <c r="D165" s="152">
        <v>40373</v>
      </c>
      <c r="E165" s="165">
        <f t="shared" ca="1" si="2"/>
        <v>14</v>
      </c>
      <c r="F165" s="166" t="s">
        <v>197</v>
      </c>
      <c r="G165" s="167"/>
      <c r="H165" s="168">
        <v>34692</v>
      </c>
      <c r="I165" s="169"/>
      <c r="J165" s="169"/>
      <c r="K165" s="151">
        <v>3</v>
      </c>
    </row>
    <row r="166" spans="1:11" x14ac:dyDescent="0.2">
      <c r="A166" s="150" t="s">
        <v>367</v>
      </c>
      <c r="B166" s="151" t="s">
        <v>191</v>
      </c>
      <c r="C166" s="150" t="s">
        <v>340</v>
      </c>
      <c r="D166" s="152">
        <v>41132</v>
      </c>
      <c r="E166" s="165">
        <f t="shared" ca="1" si="2"/>
        <v>12</v>
      </c>
      <c r="F166" s="166" t="s">
        <v>189</v>
      </c>
      <c r="G166" s="167"/>
      <c r="H166" s="168">
        <v>61666</v>
      </c>
      <c r="I166" s="169"/>
      <c r="J166" s="169"/>
      <c r="K166" s="151">
        <v>4</v>
      </c>
    </row>
    <row r="167" spans="1:11" x14ac:dyDescent="0.2">
      <c r="A167" s="150" t="s">
        <v>368</v>
      </c>
      <c r="B167" s="151" t="s">
        <v>200</v>
      </c>
      <c r="C167" s="150" t="s">
        <v>340</v>
      </c>
      <c r="D167" s="152">
        <v>41477</v>
      </c>
      <c r="E167" s="165">
        <f t="shared" ca="1" si="2"/>
        <v>11</v>
      </c>
      <c r="F167" s="166" t="s">
        <v>207</v>
      </c>
      <c r="G167" s="167" t="s">
        <v>194</v>
      </c>
      <c r="H167" s="168">
        <v>27853</v>
      </c>
      <c r="I167" s="169"/>
      <c r="J167" s="169"/>
      <c r="K167" s="151">
        <v>1</v>
      </c>
    </row>
    <row r="168" spans="1:11" x14ac:dyDescent="0.2">
      <c r="A168" s="150" t="s">
        <v>369</v>
      </c>
      <c r="B168" s="151" t="s">
        <v>200</v>
      </c>
      <c r="C168" s="150" t="s">
        <v>340</v>
      </c>
      <c r="D168" s="152">
        <v>40770</v>
      </c>
      <c r="E168" s="165">
        <f t="shared" ca="1" si="2"/>
        <v>13</v>
      </c>
      <c r="F168" s="166" t="s">
        <v>184</v>
      </c>
      <c r="G168" s="167" t="s">
        <v>194</v>
      </c>
      <c r="H168" s="168">
        <v>72893</v>
      </c>
      <c r="I168" s="169"/>
      <c r="J168" s="169"/>
      <c r="K168" s="151">
        <v>2</v>
      </c>
    </row>
    <row r="169" spans="1:11" x14ac:dyDescent="0.2">
      <c r="A169" s="150" t="s">
        <v>370</v>
      </c>
      <c r="B169" s="151" t="s">
        <v>97</v>
      </c>
      <c r="C169" s="150" t="s">
        <v>340</v>
      </c>
      <c r="D169" s="152">
        <v>42255</v>
      </c>
      <c r="E169" s="165">
        <f t="shared" ca="1" si="2"/>
        <v>9</v>
      </c>
      <c r="F169" s="166" t="s">
        <v>184</v>
      </c>
      <c r="G169" s="167" t="s">
        <v>185</v>
      </c>
      <c r="H169" s="168">
        <v>63123</v>
      </c>
      <c r="I169" s="169"/>
      <c r="J169" s="169"/>
      <c r="K169" s="151">
        <v>2</v>
      </c>
    </row>
    <row r="170" spans="1:11" x14ac:dyDescent="0.2">
      <c r="A170" s="150" t="s">
        <v>371</v>
      </c>
      <c r="B170" s="151" t="s">
        <v>200</v>
      </c>
      <c r="C170" s="150" t="s">
        <v>340</v>
      </c>
      <c r="D170" s="152">
        <v>40404</v>
      </c>
      <c r="E170" s="165">
        <f t="shared" ca="1" si="2"/>
        <v>14</v>
      </c>
      <c r="F170" s="166" t="s">
        <v>184</v>
      </c>
      <c r="G170" s="167" t="s">
        <v>185</v>
      </c>
      <c r="H170" s="168">
        <v>64193</v>
      </c>
      <c r="I170" s="169"/>
      <c r="J170" s="169"/>
      <c r="K170" s="151">
        <v>4</v>
      </c>
    </row>
    <row r="171" spans="1:11" x14ac:dyDescent="0.2">
      <c r="A171" s="150" t="s">
        <v>372</v>
      </c>
      <c r="B171" s="151" t="s">
        <v>97</v>
      </c>
      <c r="C171" s="150" t="s">
        <v>340</v>
      </c>
      <c r="D171" s="152">
        <v>37492</v>
      </c>
      <c r="E171" s="165">
        <f t="shared" ca="1" si="2"/>
        <v>22</v>
      </c>
      <c r="F171" s="166" t="s">
        <v>184</v>
      </c>
      <c r="G171" s="167" t="s">
        <v>205</v>
      </c>
      <c r="H171" s="168">
        <v>111238</v>
      </c>
      <c r="I171" s="169"/>
      <c r="J171" s="169"/>
      <c r="K171" s="151">
        <v>4</v>
      </c>
    </row>
    <row r="172" spans="1:11" x14ac:dyDescent="0.2">
      <c r="A172" s="150" t="s">
        <v>373</v>
      </c>
      <c r="B172" s="151" t="s">
        <v>191</v>
      </c>
      <c r="C172" s="150" t="s">
        <v>340</v>
      </c>
      <c r="D172" s="152">
        <v>37160</v>
      </c>
      <c r="E172" s="165">
        <f t="shared" ca="1" si="2"/>
        <v>23</v>
      </c>
      <c r="F172" s="166" t="s">
        <v>184</v>
      </c>
      <c r="G172" s="167" t="s">
        <v>215</v>
      </c>
      <c r="H172" s="168">
        <v>62446</v>
      </c>
      <c r="I172" s="169"/>
      <c r="J172" s="169"/>
      <c r="K172" s="151">
        <v>3</v>
      </c>
    </row>
    <row r="173" spans="1:11" x14ac:dyDescent="0.2">
      <c r="A173" s="150" t="s">
        <v>374</v>
      </c>
      <c r="B173" s="151" t="s">
        <v>96</v>
      </c>
      <c r="C173" s="150" t="s">
        <v>340</v>
      </c>
      <c r="D173" s="152">
        <v>41548</v>
      </c>
      <c r="E173" s="165">
        <f t="shared" ca="1" si="2"/>
        <v>11</v>
      </c>
      <c r="F173" s="166" t="s">
        <v>184</v>
      </c>
      <c r="G173" s="167" t="s">
        <v>215</v>
      </c>
      <c r="H173" s="168">
        <v>71086</v>
      </c>
      <c r="I173" s="169"/>
      <c r="J173" s="169"/>
      <c r="K173" s="151">
        <v>3</v>
      </c>
    </row>
    <row r="174" spans="1:11" x14ac:dyDescent="0.2">
      <c r="A174" s="150" t="s">
        <v>375</v>
      </c>
      <c r="B174" s="151" t="s">
        <v>191</v>
      </c>
      <c r="C174" s="150" t="s">
        <v>340</v>
      </c>
      <c r="D174" s="152">
        <v>42306</v>
      </c>
      <c r="E174" s="165">
        <f t="shared" ca="1" si="2"/>
        <v>9</v>
      </c>
      <c r="F174" s="166" t="s">
        <v>184</v>
      </c>
      <c r="G174" s="167" t="s">
        <v>215</v>
      </c>
      <c r="H174" s="168">
        <v>69039</v>
      </c>
      <c r="I174" s="169"/>
      <c r="J174" s="169"/>
      <c r="K174" s="151">
        <v>1</v>
      </c>
    </row>
    <row r="175" spans="1:11" x14ac:dyDescent="0.2">
      <c r="A175" s="150" t="s">
        <v>376</v>
      </c>
      <c r="B175" s="151" t="s">
        <v>200</v>
      </c>
      <c r="C175" s="150" t="s">
        <v>340</v>
      </c>
      <c r="D175" s="152">
        <v>40846</v>
      </c>
      <c r="E175" s="165">
        <f t="shared" ca="1" si="2"/>
        <v>13</v>
      </c>
      <c r="F175" s="166" t="s">
        <v>184</v>
      </c>
      <c r="G175" s="167" t="s">
        <v>185</v>
      </c>
      <c r="H175" s="168">
        <v>79262</v>
      </c>
      <c r="I175" s="169"/>
      <c r="J175" s="169"/>
      <c r="K175" s="151">
        <v>5</v>
      </c>
    </row>
    <row r="176" spans="1:11" x14ac:dyDescent="0.2">
      <c r="A176" s="150" t="s">
        <v>377</v>
      </c>
      <c r="B176" s="151" t="s">
        <v>200</v>
      </c>
      <c r="C176" s="150" t="s">
        <v>340</v>
      </c>
      <c r="D176" s="152">
        <v>42332</v>
      </c>
      <c r="E176" s="165">
        <f t="shared" ca="1" si="2"/>
        <v>9</v>
      </c>
      <c r="F176" s="166" t="s">
        <v>197</v>
      </c>
      <c r="G176" s="167"/>
      <c r="H176" s="168">
        <v>27843</v>
      </c>
      <c r="I176" s="169"/>
      <c r="J176" s="169"/>
      <c r="K176" s="151">
        <v>5</v>
      </c>
    </row>
    <row r="177" spans="1:11" x14ac:dyDescent="0.2">
      <c r="A177" s="150" t="s">
        <v>378</v>
      </c>
      <c r="B177" s="151" t="s">
        <v>200</v>
      </c>
      <c r="C177" s="150" t="s">
        <v>379</v>
      </c>
      <c r="D177" s="152">
        <v>40593</v>
      </c>
      <c r="E177" s="165">
        <f t="shared" ca="1" si="2"/>
        <v>13</v>
      </c>
      <c r="F177" s="166" t="s">
        <v>207</v>
      </c>
      <c r="G177" s="167" t="s">
        <v>194</v>
      </c>
      <c r="H177" s="168">
        <v>24288</v>
      </c>
      <c r="I177" s="169"/>
      <c r="J177" s="169"/>
      <c r="K177" s="151">
        <v>1</v>
      </c>
    </row>
    <row r="178" spans="1:11" x14ac:dyDescent="0.2">
      <c r="A178" s="150" t="s">
        <v>380</v>
      </c>
      <c r="B178" s="151" t="s">
        <v>191</v>
      </c>
      <c r="C178" s="150" t="s">
        <v>379</v>
      </c>
      <c r="D178" s="152">
        <v>41341</v>
      </c>
      <c r="E178" s="165">
        <f t="shared" ca="1" si="2"/>
        <v>11</v>
      </c>
      <c r="F178" s="166" t="s">
        <v>207</v>
      </c>
      <c r="G178" s="167" t="s">
        <v>194</v>
      </c>
      <c r="H178" s="168">
        <v>28396</v>
      </c>
      <c r="I178" s="169"/>
      <c r="J178" s="169"/>
      <c r="K178" s="151">
        <v>3</v>
      </c>
    </row>
    <row r="179" spans="1:11" x14ac:dyDescent="0.2">
      <c r="A179" s="150" t="s">
        <v>381</v>
      </c>
      <c r="B179" s="151" t="s">
        <v>200</v>
      </c>
      <c r="C179" s="150" t="s">
        <v>379</v>
      </c>
      <c r="D179" s="152">
        <v>41768</v>
      </c>
      <c r="E179" s="165">
        <f t="shared" ca="1" si="2"/>
        <v>10</v>
      </c>
      <c r="F179" s="166" t="s">
        <v>184</v>
      </c>
      <c r="G179" s="167" t="s">
        <v>185</v>
      </c>
      <c r="H179" s="168">
        <v>103041</v>
      </c>
      <c r="I179" s="169"/>
      <c r="J179" s="169"/>
      <c r="K179" s="151">
        <v>4</v>
      </c>
    </row>
    <row r="180" spans="1:11" x14ac:dyDescent="0.2">
      <c r="A180" s="150" t="s">
        <v>382</v>
      </c>
      <c r="B180" s="151" t="s">
        <v>97</v>
      </c>
      <c r="C180" s="150" t="s">
        <v>379</v>
      </c>
      <c r="D180" s="152">
        <v>37751</v>
      </c>
      <c r="E180" s="165">
        <f t="shared" ca="1" si="2"/>
        <v>21</v>
      </c>
      <c r="F180" s="166" t="s">
        <v>184</v>
      </c>
      <c r="G180" s="167" t="s">
        <v>215</v>
      </c>
      <c r="H180" s="168">
        <v>114941</v>
      </c>
      <c r="I180" s="169"/>
      <c r="J180" s="169"/>
      <c r="K180" s="151">
        <v>3</v>
      </c>
    </row>
    <row r="181" spans="1:11" x14ac:dyDescent="0.2">
      <c r="A181" s="150" t="s">
        <v>383</v>
      </c>
      <c r="B181" s="151" t="s">
        <v>97</v>
      </c>
      <c r="C181" s="150" t="s">
        <v>379</v>
      </c>
      <c r="D181" s="152">
        <v>38121</v>
      </c>
      <c r="E181" s="165">
        <f t="shared" ca="1" si="2"/>
        <v>20</v>
      </c>
      <c r="F181" s="166" t="s">
        <v>207</v>
      </c>
      <c r="G181" s="167" t="s">
        <v>187</v>
      </c>
      <c r="H181" s="168">
        <v>23625</v>
      </c>
      <c r="I181" s="169"/>
      <c r="J181" s="169"/>
      <c r="K181" s="151">
        <v>3</v>
      </c>
    </row>
    <row r="182" spans="1:11" x14ac:dyDescent="0.2">
      <c r="A182" s="150" t="s">
        <v>384</v>
      </c>
      <c r="B182" s="151" t="s">
        <v>96</v>
      </c>
      <c r="C182" s="150" t="s">
        <v>379</v>
      </c>
      <c r="D182" s="152">
        <v>38583</v>
      </c>
      <c r="E182" s="165">
        <f t="shared" ca="1" si="2"/>
        <v>19</v>
      </c>
      <c r="F182" s="166" t="s">
        <v>184</v>
      </c>
      <c r="G182" s="167" t="s">
        <v>205</v>
      </c>
      <c r="H182" s="168">
        <v>88967</v>
      </c>
      <c r="I182" s="169"/>
      <c r="J182" s="169"/>
      <c r="K182" s="151">
        <v>2</v>
      </c>
    </row>
    <row r="183" spans="1:11" x14ac:dyDescent="0.2">
      <c r="A183" s="150" t="s">
        <v>385</v>
      </c>
      <c r="B183" s="151" t="s">
        <v>96</v>
      </c>
      <c r="C183" s="150" t="s">
        <v>379</v>
      </c>
      <c r="D183" s="152">
        <v>39024</v>
      </c>
      <c r="E183" s="165">
        <f t="shared" ca="1" si="2"/>
        <v>18</v>
      </c>
      <c r="F183" s="166" t="s">
        <v>207</v>
      </c>
      <c r="G183" s="167" t="s">
        <v>185</v>
      </c>
      <c r="H183" s="168">
        <v>28406</v>
      </c>
      <c r="I183" s="169"/>
      <c r="J183" s="169"/>
      <c r="K183" s="151">
        <v>4</v>
      </c>
    </row>
    <row r="184" spans="1:11" x14ac:dyDescent="0.2">
      <c r="A184" s="150" t="s">
        <v>386</v>
      </c>
      <c r="B184" s="151" t="s">
        <v>200</v>
      </c>
      <c r="C184" s="150" t="s">
        <v>379</v>
      </c>
      <c r="D184" s="152">
        <v>37597</v>
      </c>
      <c r="E184" s="165">
        <f t="shared" ca="1" si="2"/>
        <v>22</v>
      </c>
      <c r="F184" s="166" t="s">
        <v>184</v>
      </c>
      <c r="G184" s="167" t="s">
        <v>215</v>
      </c>
      <c r="H184" s="168">
        <v>79741</v>
      </c>
      <c r="I184" s="169"/>
      <c r="J184" s="169"/>
      <c r="K184" s="151">
        <v>5</v>
      </c>
    </row>
    <row r="185" spans="1:11" x14ac:dyDescent="0.2">
      <c r="A185" s="150" t="s">
        <v>387</v>
      </c>
      <c r="B185" s="151" t="s">
        <v>96</v>
      </c>
      <c r="C185" s="150" t="s">
        <v>388</v>
      </c>
      <c r="D185" s="152">
        <v>41996</v>
      </c>
      <c r="E185" s="165">
        <f t="shared" ca="1" si="2"/>
        <v>10</v>
      </c>
      <c r="F185" s="166" t="s">
        <v>207</v>
      </c>
      <c r="G185" s="167" t="s">
        <v>389</v>
      </c>
      <c r="H185" s="168">
        <v>21325</v>
      </c>
      <c r="I185" s="169"/>
      <c r="J185" s="169"/>
      <c r="K185" s="151">
        <v>4</v>
      </c>
    </row>
    <row r="186" spans="1:11" x14ac:dyDescent="0.2">
      <c r="A186" s="150" t="s">
        <v>390</v>
      </c>
      <c r="B186" s="151" t="s">
        <v>200</v>
      </c>
      <c r="C186" s="150" t="s">
        <v>388</v>
      </c>
      <c r="D186" s="152">
        <v>42014</v>
      </c>
      <c r="E186" s="165">
        <f t="shared" ca="1" si="2"/>
        <v>10</v>
      </c>
      <c r="F186" s="166" t="s">
        <v>184</v>
      </c>
      <c r="G186" s="167" t="s">
        <v>185</v>
      </c>
      <c r="H186" s="168">
        <v>96721</v>
      </c>
      <c r="I186" s="169"/>
      <c r="J186" s="169"/>
      <c r="K186" s="151">
        <v>5</v>
      </c>
    </row>
    <row r="187" spans="1:11" x14ac:dyDescent="0.2">
      <c r="A187" s="150" t="s">
        <v>391</v>
      </c>
      <c r="B187" s="151" t="s">
        <v>200</v>
      </c>
      <c r="C187" s="150" t="s">
        <v>388</v>
      </c>
      <c r="D187" s="152">
        <v>40170</v>
      </c>
      <c r="E187" s="165">
        <f t="shared" ca="1" si="2"/>
        <v>15</v>
      </c>
      <c r="F187" s="166" t="s">
        <v>189</v>
      </c>
      <c r="G187" s="167"/>
      <c r="H187" s="168">
        <v>46201</v>
      </c>
      <c r="I187" s="169"/>
      <c r="J187" s="169"/>
      <c r="K187" s="151">
        <v>1</v>
      </c>
    </row>
    <row r="188" spans="1:11" x14ac:dyDescent="0.2">
      <c r="A188" s="150" t="s">
        <v>392</v>
      </c>
      <c r="B188" s="151" t="s">
        <v>200</v>
      </c>
      <c r="C188" s="150" t="s">
        <v>388</v>
      </c>
      <c r="D188" s="152">
        <v>40184</v>
      </c>
      <c r="E188" s="165">
        <f t="shared" ca="1" si="2"/>
        <v>15</v>
      </c>
      <c r="F188" s="166" t="s">
        <v>184</v>
      </c>
      <c r="G188" s="167" t="s">
        <v>215</v>
      </c>
      <c r="H188" s="168">
        <v>110812</v>
      </c>
      <c r="I188" s="169"/>
      <c r="J188" s="169"/>
      <c r="K188" s="151">
        <v>1</v>
      </c>
    </row>
    <row r="189" spans="1:11" x14ac:dyDescent="0.2">
      <c r="A189" s="150" t="s">
        <v>393</v>
      </c>
      <c r="B189" s="151" t="s">
        <v>200</v>
      </c>
      <c r="C189" s="150" t="s">
        <v>388</v>
      </c>
      <c r="D189" s="152">
        <v>39816</v>
      </c>
      <c r="E189" s="165">
        <f t="shared" ca="1" si="2"/>
        <v>16</v>
      </c>
      <c r="F189" s="166" t="s">
        <v>189</v>
      </c>
      <c r="G189" s="167"/>
      <c r="H189" s="168">
        <v>44938</v>
      </c>
      <c r="I189" s="169"/>
      <c r="J189" s="169"/>
      <c r="K189" s="151">
        <v>1</v>
      </c>
    </row>
    <row r="190" spans="1:11" x14ac:dyDescent="0.2">
      <c r="A190" s="150" t="s">
        <v>394</v>
      </c>
      <c r="B190" s="151" t="s">
        <v>191</v>
      </c>
      <c r="C190" s="150" t="s">
        <v>388</v>
      </c>
      <c r="D190" s="152">
        <v>36879</v>
      </c>
      <c r="E190" s="165">
        <f t="shared" ca="1" si="2"/>
        <v>24</v>
      </c>
      <c r="F190" s="166" t="s">
        <v>184</v>
      </c>
      <c r="G190" s="167" t="s">
        <v>185</v>
      </c>
      <c r="H190" s="168">
        <v>81584</v>
      </c>
      <c r="I190" s="169"/>
      <c r="J190" s="169"/>
      <c r="K190" s="151">
        <v>2</v>
      </c>
    </row>
    <row r="191" spans="1:11" x14ac:dyDescent="0.2">
      <c r="A191" s="150" t="s">
        <v>395</v>
      </c>
      <c r="B191" s="151" t="s">
        <v>191</v>
      </c>
      <c r="C191" s="150" t="s">
        <v>388</v>
      </c>
      <c r="D191" s="152">
        <v>36885</v>
      </c>
      <c r="E191" s="165">
        <f t="shared" ca="1" si="2"/>
        <v>24</v>
      </c>
      <c r="F191" s="166" t="s">
        <v>184</v>
      </c>
      <c r="G191" s="167" t="s">
        <v>185</v>
      </c>
      <c r="H191" s="168">
        <v>74768</v>
      </c>
      <c r="I191" s="169"/>
      <c r="J191" s="169"/>
      <c r="K191" s="151">
        <v>1</v>
      </c>
    </row>
    <row r="192" spans="1:11" x14ac:dyDescent="0.2">
      <c r="A192" s="150" t="s">
        <v>396</v>
      </c>
      <c r="B192" s="151" t="s">
        <v>200</v>
      </c>
      <c r="C192" s="150" t="s">
        <v>388</v>
      </c>
      <c r="D192" s="152">
        <v>37255</v>
      </c>
      <c r="E192" s="165">
        <f t="shared" ca="1" si="2"/>
        <v>23</v>
      </c>
      <c r="F192" s="166" t="s">
        <v>184</v>
      </c>
      <c r="G192" s="167" t="s">
        <v>194</v>
      </c>
      <c r="H192" s="168">
        <v>104733</v>
      </c>
      <c r="I192" s="169"/>
      <c r="J192" s="169"/>
      <c r="K192" s="151">
        <v>2</v>
      </c>
    </row>
    <row r="193" spans="1:11" x14ac:dyDescent="0.2">
      <c r="A193" s="150" t="s">
        <v>397</v>
      </c>
      <c r="B193" s="151" t="s">
        <v>200</v>
      </c>
      <c r="C193" s="150" t="s">
        <v>388</v>
      </c>
      <c r="D193" s="152">
        <v>37613</v>
      </c>
      <c r="E193" s="165">
        <f t="shared" ca="1" si="2"/>
        <v>22</v>
      </c>
      <c r="F193" s="166" t="s">
        <v>184</v>
      </c>
      <c r="G193" s="167" t="s">
        <v>185</v>
      </c>
      <c r="H193" s="168">
        <v>80559</v>
      </c>
      <c r="I193" s="169"/>
      <c r="J193" s="169"/>
      <c r="K193" s="151">
        <v>5</v>
      </c>
    </row>
    <row r="194" spans="1:11" x14ac:dyDescent="0.2">
      <c r="A194" s="150" t="s">
        <v>398</v>
      </c>
      <c r="B194" s="151" t="s">
        <v>96</v>
      </c>
      <c r="C194" s="150" t="s">
        <v>388</v>
      </c>
      <c r="D194" s="152">
        <v>38712</v>
      </c>
      <c r="E194" s="165">
        <f t="shared" ca="1" si="2"/>
        <v>19</v>
      </c>
      <c r="F194" s="166" t="s">
        <v>197</v>
      </c>
      <c r="G194" s="167"/>
      <c r="H194" s="168">
        <v>34686</v>
      </c>
      <c r="I194" s="169"/>
      <c r="J194" s="169"/>
      <c r="K194" s="151">
        <v>4</v>
      </c>
    </row>
    <row r="195" spans="1:11" x14ac:dyDescent="0.2">
      <c r="A195" s="150" t="s">
        <v>399</v>
      </c>
      <c r="B195" s="151" t="s">
        <v>97</v>
      </c>
      <c r="C195" s="150" t="s">
        <v>388</v>
      </c>
      <c r="D195" s="152">
        <v>40550</v>
      </c>
      <c r="E195" s="165">
        <f t="shared" ref="E195:E258" ca="1" si="3">DATEDIF(D195,TODAY(),"Y")</f>
        <v>14</v>
      </c>
      <c r="F195" s="166" t="s">
        <v>184</v>
      </c>
      <c r="G195" s="167" t="s">
        <v>185</v>
      </c>
      <c r="H195" s="168">
        <v>84899</v>
      </c>
      <c r="I195" s="169"/>
      <c r="J195" s="169"/>
      <c r="K195" s="151">
        <v>4</v>
      </c>
    </row>
    <row r="196" spans="1:11" x14ac:dyDescent="0.2">
      <c r="A196" s="150" t="s">
        <v>400</v>
      </c>
      <c r="B196" s="151" t="s">
        <v>96</v>
      </c>
      <c r="C196" s="150" t="s">
        <v>388</v>
      </c>
      <c r="D196" s="152">
        <v>40550</v>
      </c>
      <c r="E196" s="165">
        <f t="shared" ca="1" si="3"/>
        <v>14</v>
      </c>
      <c r="F196" s="166" t="s">
        <v>184</v>
      </c>
      <c r="G196" s="167" t="s">
        <v>185</v>
      </c>
      <c r="H196" s="168">
        <v>71445</v>
      </c>
      <c r="I196" s="169"/>
      <c r="J196" s="169"/>
      <c r="K196" s="151">
        <v>5</v>
      </c>
    </row>
    <row r="197" spans="1:11" x14ac:dyDescent="0.2">
      <c r="A197" s="150" t="s">
        <v>401</v>
      </c>
      <c r="B197" s="151" t="s">
        <v>99</v>
      </c>
      <c r="C197" s="150" t="s">
        <v>388</v>
      </c>
      <c r="D197" s="152">
        <v>39811</v>
      </c>
      <c r="E197" s="165">
        <f t="shared" ca="1" si="3"/>
        <v>16</v>
      </c>
      <c r="F197" s="166" t="s">
        <v>207</v>
      </c>
      <c r="G197" s="167" t="s">
        <v>205</v>
      </c>
      <c r="H197" s="168">
        <v>28812</v>
      </c>
      <c r="I197" s="169"/>
      <c r="J197" s="169"/>
      <c r="K197" s="151">
        <v>5</v>
      </c>
    </row>
    <row r="198" spans="1:11" x14ac:dyDescent="0.2">
      <c r="A198" s="150" t="s">
        <v>402</v>
      </c>
      <c r="B198" s="151" t="s">
        <v>99</v>
      </c>
      <c r="C198" s="150" t="s">
        <v>388</v>
      </c>
      <c r="D198" s="152">
        <v>40165</v>
      </c>
      <c r="E198" s="165">
        <f t="shared" ca="1" si="3"/>
        <v>15</v>
      </c>
      <c r="F198" s="166" t="s">
        <v>189</v>
      </c>
      <c r="G198" s="167"/>
      <c r="H198" s="168">
        <v>59044</v>
      </c>
      <c r="I198" s="169"/>
      <c r="J198" s="169"/>
      <c r="K198" s="151">
        <v>3</v>
      </c>
    </row>
    <row r="199" spans="1:11" x14ac:dyDescent="0.2">
      <c r="A199" s="150" t="s">
        <v>403</v>
      </c>
      <c r="B199" s="151" t="s">
        <v>193</v>
      </c>
      <c r="C199" s="150" t="s">
        <v>388</v>
      </c>
      <c r="D199" s="152">
        <v>40533</v>
      </c>
      <c r="E199" s="165">
        <f t="shared" ca="1" si="3"/>
        <v>14</v>
      </c>
      <c r="F199" s="166" t="s">
        <v>207</v>
      </c>
      <c r="G199" s="167" t="s">
        <v>215</v>
      </c>
      <c r="H199" s="168">
        <v>23128</v>
      </c>
      <c r="I199" s="169"/>
      <c r="J199" s="169"/>
      <c r="K199" s="151">
        <v>1</v>
      </c>
    </row>
    <row r="200" spans="1:11" x14ac:dyDescent="0.2">
      <c r="A200" s="150" t="s">
        <v>404</v>
      </c>
      <c r="B200" s="151" t="s">
        <v>99</v>
      </c>
      <c r="C200" s="150" t="s">
        <v>388</v>
      </c>
      <c r="D200" s="152">
        <v>40900</v>
      </c>
      <c r="E200" s="165">
        <f t="shared" ca="1" si="3"/>
        <v>13</v>
      </c>
      <c r="F200" s="166" t="s">
        <v>197</v>
      </c>
      <c r="G200" s="167"/>
      <c r="H200" s="168">
        <v>21576</v>
      </c>
      <c r="I200" s="169"/>
      <c r="J200" s="169"/>
      <c r="K200" s="151">
        <v>4</v>
      </c>
    </row>
    <row r="201" spans="1:11" x14ac:dyDescent="0.2">
      <c r="A201" s="150" t="s">
        <v>405</v>
      </c>
      <c r="B201" s="151" t="s">
        <v>99</v>
      </c>
      <c r="C201" s="150" t="s">
        <v>388</v>
      </c>
      <c r="D201" s="152">
        <v>40908</v>
      </c>
      <c r="E201" s="165">
        <f t="shared" ca="1" si="3"/>
        <v>13</v>
      </c>
      <c r="F201" s="166" t="s">
        <v>197</v>
      </c>
      <c r="G201" s="167"/>
      <c r="H201" s="168">
        <v>39786</v>
      </c>
      <c r="I201" s="169"/>
      <c r="J201" s="169"/>
      <c r="K201" s="151">
        <v>3</v>
      </c>
    </row>
    <row r="202" spans="1:11" x14ac:dyDescent="0.2">
      <c r="A202" s="150" t="s">
        <v>406</v>
      </c>
      <c r="B202" s="151" t="s">
        <v>96</v>
      </c>
      <c r="C202" s="150" t="s">
        <v>388</v>
      </c>
      <c r="D202" s="152">
        <v>41281</v>
      </c>
      <c r="E202" s="165">
        <f t="shared" ca="1" si="3"/>
        <v>12</v>
      </c>
      <c r="F202" s="166" t="s">
        <v>184</v>
      </c>
      <c r="G202" s="167" t="s">
        <v>185</v>
      </c>
      <c r="H202" s="168">
        <v>119381</v>
      </c>
      <c r="I202" s="169"/>
      <c r="J202" s="169"/>
      <c r="K202" s="151">
        <v>4</v>
      </c>
    </row>
    <row r="203" spans="1:11" x14ac:dyDescent="0.2">
      <c r="A203" s="150" t="s">
        <v>407</v>
      </c>
      <c r="B203" s="151" t="s">
        <v>200</v>
      </c>
      <c r="C203" s="150" t="s">
        <v>388</v>
      </c>
      <c r="D203" s="152">
        <v>41652</v>
      </c>
      <c r="E203" s="165">
        <f t="shared" ca="1" si="3"/>
        <v>11</v>
      </c>
      <c r="F203" s="166" t="s">
        <v>197</v>
      </c>
      <c r="G203" s="167"/>
      <c r="H203" s="168">
        <v>38882</v>
      </c>
      <c r="I203" s="169"/>
      <c r="J203" s="169"/>
      <c r="K203" s="151">
        <v>3</v>
      </c>
    </row>
    <row r="204" spans="1:11" x14ac:dyDescent="0.2">
      <c r="A204" s="150" t="s">
        <v>408</v>
      </c>
      <c r="B204" s="151" t="s">
        <v>200</v>
      </c>
      <c r="C204" s="150" t="s">
        <v>388</v>
      </c>
      <c r="D204" s="152">
        <v>42031</v>
      </c>
      <c r="E204" s="165">
        <f t="shared" ca="1" si="3"/>
        <v>10</v>
      </c>
      <c r="F204" s="166" t="s">
        <v>184</v>
      </c>
      <c r="G204" s="167" t="s">
        <v>205</v>
      </c>
      <c r="H204" s="168">
        <v>116158</v>
      </c>
      <c r="I204" s="169"/>
      <c r="J204" s="169"/>
      <c r="K204" s="151">
        <v>5</v>
      </c>
    </row>
    <row r="205" spans="1:11" x14ac:dyDescent="0.2">
      <c r="A205" s="150" t="s">
        <v>409</v>
      </c>
      <c r="B205" s="151" t="s">
        <v>99</v>
      </c>
      <c r="C205" s="150" t="s">
        <v>388</v>
      </c>
      <c r="D205" s="152">
        <v>36907</v>
      </c>
      <c r="E205" s="165">
        <f t="shared" ca="1" si="3"/>
        <v>24</v>
      </c>
      <c r="F205" s="166" t="s">
        <v>189</v>
      </c>
      <c r="G205" s="167"/>
      <c r="H205" s="168">
        <v>42674</v>
      </c>
      <c r="I205" s="169"/>
      <c r="J205" s="169"/>
      <c r="K205" s="151">
        <v>2</v>
      </c>
    </row>
    <row r="206" spans="1:11" x14ac:dyDescent="0.2">
      <c r="A206" s="150" t="s">
        <v>410</v>
      </c>
      <c r="B206" s="151" t="s">
        <v>193</v>
      </c>
      <c r="C206" s="150" t="s">
        <v>388</v>
      </c>
      <c r="D206" s="152">
        <v>36908</v>
      </c>
      <c r="E206" s="165">
        <f t="shared" ca="1" si="3"/>
        <v>24</v>
      </c>
      <c r="F206" s="166" t="s">
        <v>184</v>
      </c>
      <c r="G206" s="167" t="s">
        <v>194</v>
      </c>
      <c r="H206" s="168">
        <v>98150</v>
      </c>
      <c r="I206" s="169"/>
      <c r="J206" s="169"/>
      <c r="K206" s="151">
        <v>1</v>
      </c>
    </row>
    <row r="207" spans="1:11" x14ac:dyDescent="0.2">
      <c r="A207" s="150" t="s">
        <v>411</v>
      </c>
      <c r="B207" s="151" t="s">
        <v>191</v>
      </c>
      <c r="C207" s="150" t="s">
        <v>388</v>
      </c>
      <c r="D207" s="152">
        <v>37276</v>
      </c>
      <c r="E207" s="165">
        <f t="shared" ca="1" si="3"/>
        <v>23</v>
      </c>
      <c r="F207" s="166" t="s">
        <v>184</v>
      </c>
      <c r="G207" s="167" t="s">
        <v>205</v>
      </c>
      <c r="H207" s="168">
        <v>85604</v>
      </c>
      <c r="I207" s="169"/>
      <c r="J207" s="169"/>
      <c r="K207" s="151">
        <v>5</v>
      </c>
    </row>
    <row r="208" spans="1:11" x14ac:dyDescent="0.2">
      <c r="A208" s="150" t="s">
        <v>412</v>
      </c>
      <c r="B208" s="151" t="s">
        <v>96</v>
      </c>
      <c r="C208" s="150" t="s">
        <v>388</v>
      </c>
      <c r="D208" s="152">
        <v>39122</v>
      </c>
      <c r="E208" s="165">
        <f t="shared" ca="1" si="3"/>
        <v>17</v>
      </c>
      <c r="F208" s="166" t="s">
        <v>197</v>
      </c>
      <c r="G208" s="167"/>
      <c r="H208" s="168">
        <v>22036</v>
      </c>
      <c r="I208" s="169"/>
      <c r="J208" s="169"/>
      <c r="K208" s="151">
        <v>5</v>
      </c>
    </row>
    <row r="209" spans="1:11" x14ac:dyDescent="0.2">
      <c r="A209" s="150" t="s">
        <v>413</v>
      </c>
      <c r="B209" s="151" t="s">
        <v>99</v>
      </c>
      <c r="C209" s="150" t="s">
        <v>388</v>
      </c>
      <c r="D209" s="152">
        <v>41656</v>
      </c>
      <c r="E209" s="165">
        <f t="shared" ca="1" si="3"/>
        <v>11</v>
      </c>
      <c r="F209" s="166" t="s">
        <v>207</v>
      </c>
      <c r="G209" s="167" t="s">
        <v>185</v>
      </c>
      <c r="H209" s="168">
        <v>24968</v>
      </c>
      <c r="I209" s="169"/>
      <c r="J209" s="169"/>
      <c r="K209" s="151">
        <v>5</v>
      </c>
    </row>
    <row r="210" spans="1:11" x14ac:dyDescent="0.2">
      <c r="A210" s="150" t="s">
        <v>414</v>
      </c>
      <c r="B210" s="151" t="s">
        <v>191</v>
      </c>
      <c r="C210" s="150" t="s">
        <v>388</v>
      </c>
      <c r="D210" s="152">
        <v>40222</v>
      </c>
      <c r="E210" s="165">
        <f t="shared" ca="1" si="3"/>
        <v>14</v>
      </c>
      <c r="F210" s="166" t="s">
        <v>197</v>
      </c>
      <c r="G210" s="167"/>
      <c r="H210" s="168">
        <v>29581</v>
      </c>
      <c r="I210" s="169"/>
      <c r="J210" s="169"/>
      <c r="K210" s="151">
        <v>4</v>
      </c>
    </row>
    <row r="211" spans="1:11" x14ac:dyDescent="0.2">
      <c r="A211" s="150" t="s">
        <v>415</v>
      </c>
      <c r="B211" s="151" t="s">
        <v>99</v>
      </c>
      <c r="C211" s="150" t="s">
        <v>388</v>
      </c>
      <c r="D211" s="152">
        <v>40244</v>
      </c>
      <c r="E211" s="165">
        <f t="shared" ca="1" si="3"/>
        <v>14</v>
      </c>
      <c r="F211" s="166" t="s">
        <v>197</v>
      </c>
      <c r="G211" s="167"/>
      <c r="H211" s="168">
        <v>24569</v>
      </c>
      <c r="I211" s="169"/>
      <c r="J211" s="169"/>
      <c r="K211" s="151">
        <v>3</v>
      </c>
    </row>
    <row r="212" spans="1:11" x14ac:dyDescent="0.2">
      <c r="A212" s="150" t="s">
        <v>416</v>
      </c>
      <c r="B212" s="151" t="s">
        <v>200</v>
      </c>
      <c r="C212" s="150" t="s">
        <v>388</v>
      </c>
      <c r="D212" s="152">
        <v>40596</v>
      </c>
      <c r="E212" s="165">
        <f t="shared" ca="1" si="3"/>
        <v>13</v>
      </c>
      <c r="F212" s="166" t="s">
        <v>184</v>
      </c>
      <c r="G212" s="167" t="s">
        <v>215</v>
      </c>
      <c r="H212" s="168">
        <v>110203</v>
      </c>
      <c r="I212" s="169"/>
      <c r="J212" s="169"/>
      <c r="K212" s="151">
        <v>4</v>
      </c>
    </row>
    <row r="213" spans="1:11" x14ac:dyDescent="0.2">
      <c r="A213" s="150" t="s">
        <v>417</v>
      </c>
      <c r="B213" s="151" t="s">
        <v>191</v>
      </c>
      <c r="C213" s="150" t="s">
        <v>388</v>
      </c>
      <c r="D213" s="152">
        <v>40246</v>
      </c>
      <c r="E213" s="165">
        <f t="shared" ca="1" si="3"/>
        <v>14</v>
      </c>
      <c r="F213" s="166" t="s">
        <v>184</v>
      </c>
      <c r="G213" s="167" t="s">
        <v>185</v>
      </c>
      <c r="H213" s="168">
        <v>74224</v>
      </c>
      <c r="I213" s="169"/>
      <c r="J213" s="169"/>
      <c r="K213" s="151">
        <v>4</v>
      </c>
    </row>
    <row r="214" spans="1:11" x14ac:dyDescent="0.2">
      <c r="A214" s="150" t="s">
        <v>418</v>
      </c>
      <c r="B214" s="151" t="s">
        <v>99</v>
      </c>
      <c r="C214" s="150" t="s">
        <v>388</v>
      </c>
      <c r="D214" s="152">
        <v>39855</v>
      </c>
      <c r="E214" s="165">
        <f t="shared" ca="1" si="3"/>
        <v>15</v>
      </c>
      <c r="F214" s="166" t="s">
        <v>189</v>
      </c>
      <c r="G214" s="167"/>
      <c r="H214" s="168">
        <v>45849</v>
      </c>
      <c r="I214" s="169"/>
      <c r="J214" s="169"/>
      <c r="K214" s="151">
        <v>1</v>
      </c>
    </row>
    <row r="215" spans="1:11" x14ac:dyDescent="0.2">
      <c r="A215" s="150" t="s">
        <v>419</v>
      </c>
      <c r="B215" s="151" t="s">
        <v>99</v>
      </c>
      <c r="C215" s="150" t="s">
        <v>388</v>
      </c>
      <c r="D215" s="152">
        <v>39876</v>
      </c>
      <c r="E215" s="165">
        <f t="shared" ca="1" si="3"/>
        <v>15</v>
      </c>
      <c r="F215" s="166" t="s">
        <v>184</v>
      </c>
      <c r="G215" s="167" t="s">
        <v>215</v>
      </c>
      <c r="H215" s="168">
        <v>75799</v>
      </c>
      <c r="I215" s="169"/>
      <c r="J215" s="169"/>
      <c r="K215" s="151">
        <v>4</v>
      </c>
    </row>
    <row r="216" spans="1:11" x14ac:dyDescent="0.2">
      <c r="A216" s="150" t="s">
        <v>420</v>
      </c>
      <c r="B216" s="151" t="s">
        <v>200</v>
      </c>
      <c r="C216" s="150" t="s">
        <v>388</v>
      </c>
      <c r="D216" s="152">
        <v>39885</v>
      </c>
      <c r="E216" s="165">
        <f t="shared" ca="1" si="3"/>
        <v>15</v>
      </c>
      <c r="F216" s="166" t="s">
        <v>184</v>
      </c>
      <c r="G216" s="167" t="s">
        <v>185</v>
      </c>
      <c r="H216" s="168">
        <v>99925</v>
      </c>
      <c r="I216" s="169"/>
      <c r="J216" s="169"/>
      <c r="K216" s="151">
        <v>4</v>
      </c>
    </row>
    <row r="217" spans="1:11" x14ac:dyDescent="0.2">
      <c r="A217" s="150" t="s">
        <v>421</v>
      </c>
      <c r="B217" s="151" t="s">
        <v>97</v>
      </c>
      <c r="C217" s="150" t="s">
        <v>388</v>
      </c>
      <c r="D217" s="152">
        <v>37678</v>
      </c>
      <c r="E217" s="165">
        <f t="shared" ca="1" si="3"/>
        <v>21</v>
      </c>
      <c r="F217" s="166" t="s">
        <v>189</v>
      </c>
      <c r="G217" s="167"/>
      <c r="H217" s="168">
        <v>54291</v>
      </c>
      <c r="I217" s="169"/>
      <c r="J217" s="169"/>
      <c r="K217" s="151">
        <v>5</v>
      </c>
    </row>
    <row r="218" spans="1:11" x14ac:dyDescent="0.2">
      <c r="A218" s="150" t="s">
        <v>422</v>
      </c>
      <c r="B218" s="151" t="s">
        <v>96</v>
      </c>
      <c r="C218" s="150" t="s">
        <v>388</v>
      </c>
      <c r="D218" s="152">
        <v>37682</v>
      </c>
      <c r="E218" s="165">
        <f t="shared" ca="1" si="3"/>
        <v>21</v>
      </c>
      <c r="F218" s="166" t="s">
        <v>207</v>
      </c>
      <c r="G218" s="167" t="s">
        <v>215</v>
      </c>
      <c r="H218" s="168">
        <v>22749</v>
      </c>
      <c r="I218" s="169"/>
      <c r="J218" s="169"/>
      <c r="K218" s="151">
        <v>2</v>
      </c>
    </row>
    <row r="219" spans="1:11" x14ac:dyDescent="0.2">
      <c r="A219" s="150" t="s">
        <v>423</v>
      </c>
      <c r="B219" s="151" t="s">
        <v>96</v>
      </c>
      <c r="C219" s="150" t="s">
        <v>388</v>
      </c>
      <c r="D219" s="152">
        <v>38055</v>
      </c>
      <c r="E219" s="165">
        <f t="shared" ca="1" si="3"/>
        <v>20</v>
      </c>
      <c r="F219" s="166" t="s">
        <v>197</v>
      </c>
      <c r="G219" s="167"/>
      <c r="H219" s="168">
        <v>27842</v>
      </c>
      <c r="I219" s="169"/>
      <c r="J219" s="169"/>
      <c r="K219" s="151">
        <v>2</v>
      </c>
    </row>
    <row r="220" spans="1:11" x14ac:dyDescent="0.2">
      <c r="A220" s="150" t="s">
        <v>424</v>
      </c>
      <c r="B220" s="151" t="s">
        <v>191</v>
      </c>
      <c r="C220" s="150" t="s">
        <v>388</v>
      </c>
      <c r="D220" s="152">
        <v>38404</v>
      </c>
      <c r="E220" s="165">
        <f t="shared" ca="1" si="3"/>
        <v>19</v>
      </c>
      <c r="F220" s="166" t="s">
        <v>197</v>
      </c>
      <c r="G220" s="167"/>
      <c r="H220" s="168">
        <v>31873</v>
      </c>
      <c r="I220" s="169"/>
      <c r="J220" s="169"/>
      <c r="K220" s="151">
        <v>4</v>
      </c>
    </row>
    <row r="221" spans="1:11" x14ac:dyDescent="0.2">
      <c r="A221" s="150" t="s">
        <v>425</v>
      </c>
      <c r="B221" s="151" t="s">
        <v>200</v>
      </c>
      <c r="C221" s="150" t="s">
        <v>388</v>
      </c>
      <c r="D221" s="152">
        <v>38409</v>
      </c>
      <c r="E221" s="165">
        <f t="shared" ca="1" si="3"/>
        <v>19</v>
      </c>
      <c r="F221" s="166" t="s">
        <v>184</v>
      </c>
      <c r="G221" s="167" t="s">
        <v>215</v>
      </c>
      <c r="H221" s="168">
        <v>77739</v>
      </c>
      <c r="I221" s="169"/>
      <c r="J221" s="169"/>
      <c r="K221" s="151">
        <v>5</v>
      </c>
    </row>
    <row r="222" spans="1:11" x14ac:dyDescent="0.2">
      <c r="A222" s="150" t="s">
        <v>426</v>
      </c>
      <c r="B222" s="151" t="s">
        <v>96</v>
      </c>
      <c r="C222" s="150" t="s">
        <v>388</v>
      </c>
      <c r="D222" s="152">
        <v>39151</v>
      </c>
      <c r="E222" s="165">
        <f t="shared" ca="1" si="3"/>
        <v>17</v>
      </c>
      <c r="F222" s="166" t="s">
        <v>197</v>
      </c>
      <c r="G222" s="167"/>
      <c r="H222" s="168">
        <v>27699</v>
      </c>
      <c r="I222" s="169"/>
      <c r="J222" s="169"/>
      <c r="K222" s="151">
        <v>1</v>
      </c>
    </row>
    <row r="223" spans="1:11" x14ac:dyDescent="0.2">
      <c r="A223" s="150" t="s">
        <v>427</v>
      </c>
      <c r="B223" s="151" t="s">
        <v>99</v>
      </c>
      <c r="C223" s="150" t="s">
        <v>388</v>
      </c>
      <c r="D223" s="152">
        <v>40616</v>
      </c>
      <c r="E223" s="165">
        <f t="shared" ca="1" si="3"/>
        <v>13</v>
      </c>
      <c r="F223" s="166" t="s">
        <v>197</v>
      </c>
      <c r="G223" s="167"/>
      <c r="H223" s="168">
        <v>21828</v>
      </c>
      <c r="I223" s="169"/>
      <c r="J223" s="169"/>
      <c r="K223" s="151">
        <v>4</v>
      </c>
    </row>
    <row r="224" spans="1:11" x14ac:dyDescent="0.2">
      <c r="A224" s="150" t="s">
        <v>428</v>
      </c>
      <c r="B224" s="151" t="s">
        <v>96</v>
      </c>
      <c r="C224" s="150" t="s">
        <v>388</v>
      </c>
      <c r="D224" s="152">
        <v>41681</v>
      </c>
      <c r="E224" s="165">
        <f t="shared" ca="1" si="3"/>
        <v>10</v>
      </c>
      <c r="F224" s="166" t="s">
        <v>184</v>
      </c>
      <c r="G224" s="167" t="s">
        <v>194</v>
      </c>
      <c r="H224" s="168">
        <v>80066</v>
      </c>
      <c r="I224" s="169"/>
      <c r="J224" s="169"/>
      <c r="K224" s="151">
        <v>2</v>
      </c>
    </row>
    <row r="225" spans="1:11" x14ac:dyDescent="0.2">
      <c r="A225" s="150" t="s">
        <v>429</v>
      </c>
      <c r="B225" s="151" t="s">
        <v>99</v>
      </c>
      <c r="C225" s="150" t="s">
        <v>388</v>
      </c>
      <c r="D225" s="152">
        <v>42103</v>
      </c>
      <c r="E225" s="165">
        <f t="shared" ca="1" si="3"/>
        <v>9</v>
      </c>
      <c r="F225" s="166" t="s">
        <v>207</v>
      </c>
      <c r="G225" s="167" t="s">
        <v>215</v>
      </c>
      <c r="H225" s="168">
        <v>27447</v>
      </c>
      <c r="I225" s="169"/>
      <c r="J225" s="169"/>
      <c r="K225" s="151">
        <v>1</v>
      </c>
    </row>
    <row r="226" spans="1:11" x14ac:dyDescent="0.2">
      <c r="A226" s="150" t="s">
        <v>430</v>
      </c>
      <c r="B226" s="151" t="s">
        <v>200</v>
      </c>
      <c r="C226" s="150" t="s">
        <v>388</v>
      </c>
      <c r="D226" s="152">
        <v>42104</v>
      </c>
      <c r="E226" s="165">
        <f t="shared" ca="1" si="3"/>
        <v>9</v>
      </c>
      <c r="F226" s="166" t="s">
        <v>184</v>
      </c>
      <c r="G226" s="167" t="s">
        <v>215</v>
      </c>
      <c r="H226" s="168">
        <v>80600</v>
      </c>
      <c r="I226" s="169"/>
      <c r="J226" s="169"/>
      <c r="K226" s="151">
        <v>3</v>
      </c>
    </row>
    <row r="227" spans="1:11" x14ac:dyDescent="0.2">
      <c r="A227" s="150" t="s">
        <v>431</v>
      </c>
      <c r="B227" s="151" t="s">
        <v>97</v>
      </c>
      <c r="C227" s="150" t="s">
        <v>388</v>
      </c>
      <c r="D227" s="152">
        <v>40259</v>
      </c>
      <c r="E227" s="165">
        <f t="shared" ca="1" si="3"/>
        <v>14</v>
      </c>
      <c r="F227" s="166" t="s">
        <v>184</v>
      </c>
      <c r="G227" s="167" t="s">
        <v>215</v>
      </c>
      <c r="H227" s="168">
        <v>108167</v>
      </c>
      <c r="I227" s="169"/>
      <c r="J227" s="169"/>
      <c r="K227" s="151">
        <v>5</v>
      </c>
    </row>
    <row r="228" spans="1:11" x14ac:dyDescent="0.2">
      <c r="A228" s="150" t="s">
        <v>432</v>
      </c>
      <c r="B228" s="151" t="s">
        <v>200</v>
      </c>
      <c r="C228" s="150" t="s">
        <v>388</v>
      </c>
      <c r="D228" s="152">
        <v>40617</v>
      </c>
      <c r="E228" s="165">
        <f t="shared" ca="1" si="3"/>
        <v>13</v>
      </c>
      <c r="F228" s="166" t="s">
        <v>189</v>
      </c>
      <c r="G228" s="167"/>
      <c r="H228" s="168">
        <v>62286</v>
      </c>
      <c r="I228" s="169"/>
      <c r="J228" s="169"/>
      <c r="K228" s="151">
        <v>2</v>
      </c>
    </row>
    <row r="229" spans="1:11" x14ac:dyDescent="0.2">
      <c r="A229" s="150" t="s">
        <v>433</v>
      </c>
      <c r="B229" s="151" t="s">
        <v>200</v>
      </c>
      <c r="C229" s="150" t="s">
        <v>388</v>
      </c>
      <c r="D229" s="152">
        <v>41347</v>
      </c>
      <c r="E229" s="165">
        <f t="shared" ca="1" si="3"/>
        <v>11</v>
      </c>
      <c r="F229" s="166" t="s">
        <v>184</v>
      </c>
      <c r="G229" s="167" t="s">
        <v>215</v>
      </c>
      <c r="H229" s="168">
        <v>60684</v>
      </c>
      <c r="I229" s="169"/>
      <c r="J229" s="169"/>
      <c r="K229" s="151">
        <v>3</v>
      </c>
    </row>
    <row r="230" spans="1:11" x14ac:dyDescent="0.2">
      <c r="A230" s="150" t="s">
        <v>434</v>
      </c>
      <c r="B230" s="151" t="s">
        <v>96</v>
      </c>
      <c r="C230" s="150" t="s">
        <v>388</v>
      </c>
      <c r="D230" s="152">
        <v>41376</v>
      </c>
      <c r="E230" s="165">
        <f t="shared" ca="1" si="3"/>
        <v>11</v>
      </c>
      <c r="F230" s="166" t="s">
        <v>189</v>
      </c>
      <c r="G230" s="167"/>
      <c r="H230" s="168">
        <v>44898</v>
      </c>
      <c r="I230" s="169"/>
      <c r="J230" s="169"/>
      <c r="K230" s="151">
        <v>2</v>
      </c>
    </row>
    <row r="231" spans="1:11" x14ac:dyDescent="0.2">
      <c r="A231" s="150" t="s">
        <v>435</v>
      </c>
      <c r="B231" s="151" t="s">
        <v>96</v>
      </c>
      <c r="C231" s="150" t="s">
        <v>388</v>
      </c>
      <c r="D231" s="152">
        <v>39891</v>
      </c>
      <c r="E231" s="165">
        <f t="shared" ca="1" si="3"/>
        <v>15</v>
      </c>
      <c r="F231" s="166" t="s">
        <v>184</v>
      </c>
      <c r="G231" s="167" t="s">
        <v>215</v>
      </c>
      <c r="H231" s="168">
        <v>101665</v>
      </c>
      <c r="I231" s="169"/>
      <c r="J231" s="169"/>
      <c r="K231" s="151">
        <v>2</v>
      </c>
    </row>
    <row r="232" spans="1:11" x14ac:dyDescent="0.2">
      <c r="A232" s="150" t="s">
        <v>436</v>
      </c>
      <c r="B232" s="151" t="s">
        <v>97</v>
      </c>
      <c r="C232" s="150" t="s">
        <v>388</v>
      </c>
      <c r="D232" s="152">
        <v>39894</v>
      </c>
      <c r="E232" s="165">
        <f t="shared" ca="1" si="3"/>
        <v>15</v>
      </c>
      <c r="F232" s="166" t="s">
        <v>184</v>
      </c>
      <c r="G232" s="167" t="s">
        <v>194</v>
      </c>
      <c r="H232" s="168">
        <v>103608</v>
      </c>
      <c r="I232" s="169"/>
      <c r="J232" s="169"/>
      <c r="K232" s="151">
        <v>5</v>
      </c>
    </row>
    <row r="233" spans="1:11" x14ac:dyDescent="0.2">
      <c r="A233" s="150" t="s">
        <v>437</v>
      </c>
      <c r="B233" s="151" t="s">
        <v>200</v>
      </c>
      <c r="C233" s="150" t="s">
        <v>388</v>
      </c>
      <c r="D233" s="152">
        <v>37347</v>
      </c>
      <c r="E233" s="165">
        <f t="shared" ca="1" si="3"/>
        <v>22</v>
      </c>
      <c r="F233" s="166" t="s">
        <v>184</v>
      </c>
      <c r="G233" s="167" t="s">
        <v>215</v>
      </c>
      <c r="H233" s="168">
        <v>95553</v>
      </c>
      <c r="I233" s="169"/>
      <c r="J233" s="169"/>
      <c r="K233" s="151">
        <v>1</v>
      </c>
    </row>
    <row r="234" spans="1:11" x14ac:dyDescent="0.2">
      <c r="A234" s="150" t="s">
        <v>438</v>
      </c>
      <c r="B234" s="151" t="s">
        <v>200</v>
      </c>
      <c r="C234" s="150" t="s">
        <v>388</v>
      </c>
      <c r="D234" s="152">
        <v>37351</v>
      </c>
      <c r="E234" s="165">
        <f t="shared" ca="1" si="3"/>
        <v>22</v>
      </c>
      <c r="F234" s="166" t="s">
        <v>184</v>
      </c>
      <c r="G234" s="167" t="s">
        <v>215</v>
      </c>
      <c r="H234" s="168">
        <v>60725</v>
      </c>
      <c r="I234" s="169"/>
      <c r="J234" s="169"/>
      <c r="K234" s="151">
        <v>5</v>
      </c>
    </row>
    <row r="235" spans="1:11" x14ac:dyDescent="0.2">
      <c r="A235" s="150" t="s">
        <v>439</v>
      </c>
      <c r="B235" s="151" t="s">
        <v>200</v>
      </c>
      <c r="C235" s="150" t="s">
        <v>388</v>
      </c>
      <c r="D235" s="152">
        <v>37715</v>
      </c>
      <c r="E235" s="165">
        <f t="shared" ca="1" si="3"/>
        <v>21</v>
      </c>
      <c r="F235" s="166" t="s">
        <v>189</v>
      </c>
      <c r="G235" s="167"/>
      <c r="H235" s="168">
        <v>47595</v>
      </c>
      <c r="I235" s="169"/>
      <c r="J235" s="169"/>
      <c r="K235" s="151">
        <v>3</v>
      </c>
    </row>
    <row r="236" spans="1:11" x14ac:dyDescent="0.2">
      <c r="A236" s="150" t="s">
        <v>440</v>
      </c>
      <c r="B236" s="151" t="s">
        <v>96</v>
      </c>
      <c r="C236" s="150" t="s">
        <v>388</v>
      </c>
      <c r="D236" s="152">
        <v>38808</v>
      </c>
      <c r="E236" s="165">
        <f t="shared" ca="1" si="3"/>
        <v>18</v>
      </c>
      <c r="F236" s="166" t="s">
        <v>189</v>
      </c>
      <c r="G236" s="167"/>
      <c r="H236" s="168">
        <v>60258</v>
      </c>
      <c r="I236" s="169"/>
      <c r="J236" s="169"/>
      <c r="K236" s="151">
        <v>1</v>
      </c>
    </row>
    <row r="237" spans="1:11" x14ac:dyDescent="0.2">
      <c r="A237" s="150" t="s">
        <v>441</v>
      </c>
      <c r="B237" s="151" t="s">
        <v>99</v>
      </c>
      <c r="C237" s="150" t="s">
        <v>388</v>
      </c>
      <c r="D237" s="152">
        <v>39887</v>
      </c>
      <c r="E237" s="165">
        <f t="shared" ca="1" si="3"/>
        <v>15</v>
      </c>
      <c r="F237" s="166" t="s">
        <v>184</v>
      </c>
      <c r="G237" s="167" t="s">
        <v>187</v>
      </c>
      <c r="H237" s="168">
        <v>82468</v>
      </c>
      <c r="I237" s="169"/>
      <c r="J237" s="169"/>
      <c r="K237" s="151">
        <v>1</v>
      </c>
    </row>
    <row r="238" spans="1:11" x14ac:dyDescent="0.2">
      <c r="A238" s="150" t="s">
        <v>442</v>
      </c>
      <c r="B238" s="151" t="s">
        <v>96</v>
      </c>
      <c r="C238" s="150" t="s">
        <v>388</v>
      </c>
      <c r="D238" s="152">
        <v>39899</v>
      </c>
      <c r="E238" s="165">
        <f t="shared" ca="1" si="3"/>
        <v>15</v>
      </c>
      <c r="F238" s="166" t="s">
        <v>207</v>
      </c>
      <c r="G238" s="167" t="s">
        <v>215</v>
      </c>
      <c r="H238" s="168">
        <v>23533</v>
      </c>
      <c r="I238" s="169"/>
      <c r="J238" s="169"/>
      <c r="K238" s="151">
        <v>2</v>
      </c>
    </row>
    <row r="239" spans="1:11" x14ac:dyDescent="0.2">
      <c r="A239" s="150" t="s">
        <v>443</v>
      </c>
      <c r="B239" s="151" t="s">
        <v>96</v>
      </c>
      <c r="C239" s="150" t="s">
        <v>388</v>
      </c>
      <c r="D239" s="152">
        <v>39910</v>
      </c>
      <c r="E239" s="165">
        <f t="shared" ca="1" si="3"/>
        <v>15</v>
      </c>
      <c r="F239" s="166" t="s">
        <v>184</v>
      </c>
      <c r="G239" s="167" t="s">
        <v>205</v>
      </c>
      <c r="H239" s="168">
        <v>75425</v>
      </c>
      <c r="I239" s="169"/>
      <c r="J239" s="169"/>
      <c r="K239" s="151">
        <v>5</v>
      </c>
    </row>
    <row r="240" spans="1:11" x14ac:dyDescent="0.2">
      <c r="A240" s="150" t="s">
        <v>444</v>
      </c>
      <c r="B240" s="151" t="s">
        <v>96</v>
      </c>
      <c r="C240" s="150" t="s">
        <v>388</v>
      </c>
      <c r="D240" s="152">
        <v>40267</v>
      </c>
      <c r="E240" s="165">
        <f t="shared" ca="1" si="3"/>
        <v>14</v>
      </c>
      <c r="F240" s="166" t="s">
        <v>197</v>
      </c>
      <c r="G240" s="167"/>
      <c r="H240" s="168">
        <v>31323</v>
      </c>
      <c r="I240" s="169"/>
      <c r="J240" s="169"/>
      <c r="K240" s="151">
        <v>3</v>
      </c>
    </row>
    <row r="241" spans="1:11" x14ac:dyDescent="0.2">
      <c r="A241" s="150" t="s">
        <v>445</v>
      </c>
      <c r="B241" s="151" t="s">
        <v>200</v>
      </c>
      <c r="C241" s="150" t="s">
        <v>388</v>
      </c>
      <c r="D241" s="152">
        <v>40623</v>
      </c>
      <c r="E241" s="165">
        <f t="shared" ca="1" si="3"/>
        <v>13</v>
      </c>
      <c r="F241" s="166" t="s">
        <v>189</v>
      </c>
      <c r="G241" s="167"/>
      <c r="H241" s="168">
        <v>51122</v>
      </c>
      <c r="I241" s="169"/>
      <c r="J241" s="169"/>
      <c r="K241" s="151">
        <v>4</v>
      </c>
    </row>
    <row r="242" spans="1:11" x14ac:dyDescent="0.2">
      <c r="A242" s="150" t="s">
        <v>446</v>
      </c>
      <c r="B242" s="151" t="s">
        <v>200</v>
      </c>
      <c r="C242" s="150" t="s">
        <v>388</v>
      </c>
      <c r="D242" s="152">
        <v>41348</v>
      </c>
      <c r="E242" s="165">
        <f t="shared" ca="1" si="3"/>
        <v>11</v>
      </c>
      <c r="F242" s="166" t="s">
        <v>184</v>
      </c>
      <c r="G242" s="167" t="s">
        <v>215</v>
      </c>
      <c r="H242" s="168">
        <v>124999</v>
      </c>
      <c r="I242" s="169"/>
      <c r="J242" s="169"/>
      <c r="K242" s="151">
        <v>5</v>
      </c>
    </row>
    <row r="243" spans="1:11" x14ac:dyDescent="0.2">
      <c r="A243" s="150" t="s">
        <v>447</v>
      </c>
      <c r="B243" s="151" t="s">
        <v>200</v>
      </c>
      <c r="C243" s="150" t="s">
        <v>388</v>
      </c>
      <c r="D243" s="152">
        <v>41712</v>
      </c>
      <c r="E243" s="165">
        <f t="shared" ca="1" si="3"/>
        <v>10</v>
      </c>
      <c r="F243" s="166" t="s">
        <v>184</v>
      </c>
      <c r="G243" s="167" t="s">
        <v>185</v>
      </c>
      <c r="H243" s="168">
        <v>114912</v>
      </c>
      <c r="I243" s="169"/>
      <c r="J243" s="169"/>
      <c r="K243" s="151">
        <v>5</v>
      </c>
    </row>
    <row r="244" spans="1:11" x14ac:dyDescent="0.2">
      <c r="A244" s="150" t="s">
        <v>448</v>
      </c>
      <c r="B244" s="151" t="s">
        <v>97</v>
      </c>
      <c r="C244" s="150" t="s">
        <v>388</v>
      </c>
      <c r="D244" s="152">
        <v>42134</v>
      </c>
      <c r="E244" s="165">
        <f t="shared" ca="1" si="3"/>
        <v>9</v>
      </c>
      <c r="F244" s="166" t="s">
        <v>197</v>
      </c>
      <c r="G244" s="167"/>
      <c r="H244" s="168">
        <v>25878</v>
      </c>
      <c r="I244" s="169"/>
      <c r="J244" s="169"/>
      <c r="K244" s="151">
        <v>2</v>
      </c>
    </row>
    <row r="245" spans="1:11" x14ac:dyDescent="0.2">
      <c r="A245" s="150" t="s">
        <v>449</v>
      </c>
      <c r="B245" s="151" t="s">
        <v>191</v>
      </c>
      <c r="C245" s="150" t="s">
        <v>388</v>
      </c>
      <c r="D245" s="152">
        <v>40675</v>
      </c>
      <c r="E245" s="165">
        <f t="shared" ca="1" si="3"/>
        <v>13</v>
      </c>
      <c r="F245" s="166" t="s">
        <v>184</v>
      </c>
      <c r="G245" s="167" t="s">
        <v>185</v>
      </c>
      <c r="H245" s="168">
        <v>85667</v>
      </c>
      <c r="I245" s="169"/>
      <c r="J245" s="169"/>
      <c r="K245" s="151">
        <v>5</v>
      </c>
    </row>
    <row r="246" spans="1:11" x14ac:dyDescent="0.2">
      <c r="A246" s="150" t="s">
        <v>450</v>
      </c>
      <c r="B246" s="151" t="s">
        <v>200</v>
      </c>
      <c r="C246" s="150" t="s">
        <v>388</v>
      </c>
      <c r="D246" s="152">
        <v>41379</v>
      </c>
      <c r="E246" s="165">
        <f t="shared" ca="1" si="3"/>
        <v>11</v>
      </c>
      <c r="F246" s="166" t="s">
        <v>184</v>
      </c>
      <c r="G246" s="167" t="s">
        <v>215</v>
      </c>
      <c r="H246" s="168">
        <v>76361</v>
      </c>
      <c r="I246" s="169"/>
      <c r="J246" s="169"/>
      <c r="K246" s="151">
        <v>3</v>
      </c>
    </row>
    <row r="247" spans="1:11" x14ac:dyDescent="0.2">
      <c r="A247" s="150" t="s">
        <v>451</v>
      </c>
      <c r="B247" s="151" t="s">
        <v>96</v>
      </c>
      <c r="C247" s="150" t="s">
        <v>388</v>
      </c>
      <c r="D247" s="152">
        <v>41380</v>
      </c>
      <c r="E247" s="165">
        <f t="shared" ca="1" si="3"/>
        <v>11</v>
      </c>
      <c r="F247" s="166" t="s">
        <v>207</v>
      </c>
      <c r="G247" s="167" t="s">
        <v>185</v>
      </c>
      <c r="H247" s="168">
        <v>21457</v>
      </c>
      <c r="I247" s="169"/>
      <c r="J247" s="169"/>
      <c r="K247" s="151">
        <v>2</v>
      </c>
    </row>
    <row r="248" spans="1:11" x14ac:dyDescent="0.2">
      <c r="A248" s="150" t="s">
        <v>452</v>
      </c>
      <c r="B248" s="151" t="s">
        <v>96</v>
      </c>
      <c r="C248" s="150" t="s">
        <v>388</v>
      </c>
      <c r="D248" s="152">
        <v>41390</v>
      </c>
      <c r="E248" s="165">
        <f t="shared" ca="1" si="3"/>
        <v>11</v>
      </c>
      <c r="F248" s="166" t="s">
        <v>184</v>
      </c>
      <c r="G248" s="167" t="s">
        <v>185</v>
      </c>
      <c r="H248" s="168">
        <v>99718</v>
      </c>
      <c r="I248" s="169"/>
      <c r="J248" s="169"/>
      <c r="K248" s="151">
        <v>4</v>
      </c>
    </row>
    <row r="249" spans="1:11" x14ac:dyDescent="0.2">
      <c r="A249" s="150" t="s">
        <v>453</v>
      </c>
      <c r="B249" s="151" t="s">
        <v>191</v>
      </c>
      <c r="C249" s="150" t="s">
        <v>388</v>
      </c>
      <c r="D249" s="152">
        <v>37005</v>
      </c>
      <c r="E249" s="165">
        <f t="shared" ca="1" si="3"/>
        <v>23</v>
      </c>
      <c r="F249" s="166" t="s">
        <v>197</v>
      </c>
      <c r="G249" s="167"/>
      <c r="H249" s="168">
        <v>31037</v>
      </c>
      <c r="I249" s="169"/>
      <c r="J249" s="169"/>
      <c r="K249" s="151">
        <v>5</v>
      </c>
    </row>
    <row r="250" spans="1:11" x14ac:dyDescent="0.2">
      <c r="A250" s="150" t="s">
        <v>454</v>
      </c>
      <c r="B250" s="151" t="s">
        <v>96</v>
      </c>
      <c r="C250" s="150" t="s">
        <v>388</v>
      </c>
      <c r="D250" s="152">
        <v>37010</v>
      </c>
      <c r="E250" s="165">
        <f t="shared" ca="1" si="3"/>
        <v>23</v>
      </c>
      <c r="F250" s="166" t="s">
        <v>184</v>
      </c>
      <c r="G250" s="167" t="s">
        <v>215</v>
      </c>
      <c r="H250" s="168">
        <v>97294</v>
      </c>
      <c r="I250" s="169"/>
      <c r="J250" s="169"/>
      <c r="K250" s="151">
        <v>4</v>
      </c>
    </row>
    <row r="251" spans="1:11" x14ac:dyDescent="0.2">
      <c r="A251" s="150" t="s">
        <v>455</v>
      </c>
      <c r="B251" s="151" t="s">
        <v>99</v>
      </c>
      <c r="C251" s="150" t="s">
        <v>388</v>
      </c>
      <c r="D251" s="152">
        <v>37016</v>
      </c>
      <c r="E251" s="165">
        <f t="shared" ca="1" si="3"/>
        <v>23</v>
      </c>
      <c r="F251" s="166" t="s">
        <v>184</v>
      </c>
      <c r="G251" s="167" t="s">
        <v>194</v>
      </c>
      <c r="H251" s="168">
        <v>91384</v>
      </c>
      <c r="I251" s="169"/>
      <c r="J251" s="169"/>
      <c r="K251" s="151">
        <v>3</v>
      </c>
    </row>
    <row r="252" spans="1:11" x14ac:dyDescent="0.2">
      <c r="A252" s="150" t="s">
        <v>456</v>
      </c>
      <c r="B252" s="151" t="s">
        <v>97</v>
      </c>
      <c r="C252" s="150" t="s">
        <v>388</v>
      </c>
      <c r="D252" s="152">
        <v>37361</v>
      </c>
      <c r="E252" s="165">
        <f t="shared" ca="1" si="3"/>
        <v>22</v>
      </c>
      <c r="F252" s="166" t="s">
        <v>189</v>
      </c>
      <c r="G252" s="167"/>
      <c r="H252" s="168">
        <v>60689</v>
      </c>
      <c r="I252" s="169"/>
      <c r="J252" s="169"/>
      <c r="K252" s="151">
        <v>5</v>
      </c>
    </row>
    <row r="253" spans="1:11" x14ac:dyDescent="0.2">
      <c r="A253" s="150" t="s">
        <v>457</v>
      </c>
      <c r="B253" s="151" t="s">
        <v>200</v>
      </c>
      <c r="C253" s="150" t="s">
        <v>388</v>
      </c>
      <c r="D253" s="152">
        <v>37383</v>
      </c>
      <c r="E253" s="165">
        <f t="shared" ca="1" si="3"/>
        <v>22</v>
      </c>
      <c r="F253" s="166" t="s">
        <v>189</v>
      </c>
      <c r="G253" s="167"/>
      <c r="H253" s="168">
        <v>58716</v>
      </c>
      <c r="I253" s="169"/>
      <c r="J253" s="169"/>
      <c r="K253" s="151">
        <v>3</v>
      </c>
    </row>
    <row r="254" spans="1:11" x14ac:dyDescent="0.2">
      <c r="A254" s="150" t="s">
        <v>458</v>
      </c>
      <c r="B254" s="151" t="s">
        <v>96</v>
      </c>
      <c r="C254" s="150" t="s">
        <v>388</v>
      </c>
      <c r="D254" s="152">
        <v>38472</v>
      </c>
      <c r="E254" s="165">
        <f t="shared" ca="1" si="3"/>
        <v>19</v>
      </c>
      <c r="F254" s="166" t="s">
        <v>184</v>
      </c>
      <c r="G254" s="167" t="s">
        <v>185</v>
      </c>
      <c r="H254" s="168">
        <v>104621</v>
      </c>
      <c r="I254" s="169"/>
      <c r="J254" s="169"/>
      <c r="K254" s="151">
        <v>2</v>
      </c>
    </row>
    <row r="255" spans="1:11" x14ac:dyDescent="0.2">
      <c r="A255" s="150" t="s">
        <v>459</v>
      </c>
      <c r="B255" s="151" t="s">
        <v>200</v>
      </c>
      <c r="C255" s="150" t="s">
        <v>388</v>
      </c>
      <c r="D255" s="152">
        <v>41758</v>
      </c>
      <c r="E255" s="165">
        <f t="shared" ca="1" si="3"/>
        <v>10</v>
      </c>
      <c r="F255" s="166" t="s">
        <v>189</v>
      </c>
      <c r="G255" s="167"/>
      <c r="H255" s="168">
        <v>42601</v>
      </c>
      <c r="I255" s="169"/>
      <c r="J255" s="169"/>
      <c r="K255" s="151">
        <v>2</v>
      </c>
    </row>
    <row r="256" spans="1:11" x14ac:dyDescent="0.2">
      <c r="A256" s="150" t="s">
        <v>460</v>
      </c>
      <c r="B256" s="151" t="s">
        <v>96</v>
      </c>
      <c r="C256" s="150" t="s">
        <v>388</v>
      </c>
      <c r="D256" s="152">
        <v>42157</v>
      </c>
      <c r="E256" s="165">
        <f t="shared" ca="1" si="3"/>
        <v>9</v>
      </c>
      <c r="F256" s="166" t="s">
        <v>197</v>
      </c>
      <c r="G256" s="167"/>
      <c r="H256" s="168">
        <v>21051</v>
      </c>
      <c r="I256" s="169"/>
      <c r="J256" s="169"/>
      <c r="K256" s="151">
        <v>2</v>
      </c>
    </row>
    <row r="257" spans="1:11" x14ac:dyDescent="0.2">
      <c r="A257" s="150" t="s">
        <v>461</v>
      </c>
      <c r="B257" s="151" t="s">
        <v>200</v>
      </c>
      <c r="C257" s="150" t="s">
        <v>388</v>
      </c>
      <c r="D257" s="152">
        <v>40340</v>
      </c>
      <c r="E257" s="165">
        <f t="shared" ca="1" si="3"/>
        <v>14</v>
      </c>
      <c r="F257" s="166" t="s">
        <v>197</v>
      </c>
      <c r="G257" s="167"/>
      <c r="H257" s="168">
        <v>33312</v>
      </c>
      <c r="I257" s="169"/>
      <c r="J257" s="169"/>
      <c r="K257" s="151">
        <v>3</v>
      </c>
    </row>
    <row r="258" spans="1:11" x14ac:dyDescent="0.2">
      <c r="A258" s="150" t="s">
        <v>462</v>
      </c>
      <c r="B258" s="151" t="s">
        <v>200</v>
      </c>
      <c r="C258" s="150" t="s">
        <v>388</v>
      </c>
      <c r="D258" s="152">
        <v>39954</v>
      </c>
      <c r="E258" s="165">
        <f t="shared" ca="1" si="3"/>
        <v>15</v>
      </c>
      <c r="F258" s="166" t="s">
        <v>184</v>
      </c>
      <c r="G258" s="167" t="s">
        <v>185</v>
      </c>
      <c r="H258" s="168">
        <v>64887</v>
      </c>
      <c r="I258" s="169"/>
      <c r="J258" s="169"/>
      <c r="K258" s="151">
        <v>5</v>
      </c>
    </row>
    <row r="259" spans="1:11" x14ac:dyDescent="0.2">
      <c r="A259" s="150" t="s">
        <v>463</v>
      </c>
      <c r="B259" s="151" t="s">
        <v>191</v>
      </c>
      <c r="C259" s="150" t="s">
        <v>388</v>
      </c>
      <c r="D259" s="152">
        <v>39956</v>
      </c>
      <c r="E259" s="165">
        <f t="shared" ref="E259:E322" ca="1" si="4">DATEDIF(D259,TODAY(),"Y")</f>
        <v>15</v>
      </c>
      <c r="F259" s="166" t="s">
        <v>207</v>
      </c>
      <c r="G259" s="167" t="s">
        <v>215</v>
      </c>
      <c r="H259" s="168">
        <v>22376</v>
      </c>
      <c r="I259" s="169"/>
      <c r="J259" s="169"/>
      <c r="K259" s="151">
        <v>1</v>
      </c>
    </row>
    <row r="260" spans="1:11" x14ac:dyDescent="0.2">
      <c r="A260" s="150" t="s">
        <v>464</v>
      </c>
      <c r="B260" s="151" t="s">
        <v>96</v>
      </c>
      <c r="C260" s="150" t="s">
        <v>388</v>
      </c>
      <c r="D260" s="152">
        <v>37050</v>
      </c>
      <c r="E260" s="165">
        <f t="shared" ca="1" si="4"/>
        <v>23</v>
      </c>
      <c r="F260" s="166" t="s">
        <v>197</v>
      </c>
      <c r="G260" s="167"/>
      <c r="H260" s="168">
        <v>21235</v>
      </c>
      <c r="I260" s="169"/>
      <c r="J260" s="169"/>
      <c r="K260" s="151">
        <v>3</v>
      </c>
    </row>
    <row r="261" spans="1:11" x14ac:dyDescent="0.2">
      <c r="A261" s="150" t="s">
        <v>465</v>
      </c>
      <c r="B261" s="151" t="s">
        <v>96</v>
      </c>
      <c r="C261" s="150" t="s">
        <v>388</v>
      </c>
      <c r="D261" s="152">
        <v>37396</v>
      </c>
      <c r="E261" s="165">
        <f t="shared" ca="1" si="4"/>
        <v>22</v>
      </c>
      <c r="F261" s="166" t="s">
        <v>184</v>
      </c>
      <c r="G261" s="167" t="s">
        <v>215</v>
      </c>
      <c r="H261" s="168">
        <v>90126</v>
      </c>
      <c r="I261" s="169"/>
      <c r="J261" s="169"/>
      <c r="K261" s="151">
        <v>3</v>
      </c>
    </row>
    <row r="262" spans="1:11" x14ac:dyDescent="0.2">
      <c r="A262" s="150" t="s">
        <v>466</v>
      </c>
      <c r="B262" s="151" t="s">
        <v>96</v>
      </c>
      <c r="C262" s="150" t="s">
        <v>388</v>
      </c>
      <c r="D262" s="152">
        <v>37410</v>
      </c>
      <c r="E262" s="165">
        <f t="shared" ca="1" si="4"/>
        <v>22</v>
      </c>
      <c r="F262" s="166" t="s">
        <v>207</v>
      </c>
      <c r="G262" s="167" t="s">
        <v>194</v>
      </c>
      <c r="H262" s="168">
        <v>23883</v>
      </c>
      <c r="I262" s="169"/>
      <c r="J262" s="169"/>
      <c r="K262" s="151">
        <v>1</v>
      </c>
    </row>
    <row r="263" spans="1:11" x14ac:dyDescent="0.2">
      <c r="A263" s="150" t="s">
        <v>467</v>
      </c>
      <c r="B263" s="151" t="s">
        <v>99</v>
      </c>
      <c r="C263" s="150" t="s">
        <v>388</v>
      </c>
      <c r="D263" s="152">
        <v>37776</v>
      </c>
      <c r="E263" s="165">
        <f t="shared" ca="1" si="4"/>
        <v>21</v>
      </c>
      <c r="F263" s="166" t="s">
        <v>184</v>
      </c>
      <c r="G263" s="167" t="s">
        <v>194</v>
      </c>
      <c r="H263" s="168">
        <v>65500</v>
      </c>
      <c r="I263" s="169"/>
      <c r="J263" s="169"/>
      <c r="K263" s="151">
        <v>4</v>
      </c>
    </row>
    <row r="264" spans="1:11" x14ac:dyDescent="0.2">
      <c r="A264" s="150" t="s">
        <v>468</v>
      </c>
      <c r="B264" s="151" t="s">
        <v>97</v>
      </c>
      <c r="C264" s="150" t="s">
        <v>388</v>
      </c>
      <c r="D264" s="152">
        <v>37782</v>
      </c>
      <c r="E264" s="165">
        <f t="shared" ca="1" si="4"/>
        <v>21</v>
      </c>
      <c r="F264" s="166" t="s">
        <v>197</v>
      </c>
      <c r="G264" s="167"/>
      <c r="H264" s="168">
        <v>21332</v>
      </c>
      <c r="I264" s="169"/>
      <c r="J264" s="169"/>
      <c r="K264" s="151">
        <v>4</v>
      </c>
    </row>
    <row r="265" spans="1:11" x14ac:dyDescent="0.2">
      <c r="A265" s="150" t="s">
        <v>469</v>
      </c>
      <c r="B265" s="151" t="s">
        <v>96</v>
      </c>
      <c r="C265" s="150" t="s">
        <v>388</v>
      </c>
      <c r="D265" s="152">
        <v>37785</v>
      </c>
      <c r="E265" s="165">
        <f t="shared" ca="1" si="4"/>
        <v>21</v>
      </c>
      <c r="F265" s="166" t="s">
        <v>184</v>
      </c>
      <c r="G265" s="167" t="s">
        <v>205</v>
      </c>
      <c r="H265" s="168">
        <v>97758</v>
      </c>
      <c r="I265" s="169"/>
      <c r="J265" s="169"/>
      <c r="K265" s="151">
        <v>5</v>
      </c>
    </row>
    <row r="266" spans="1:11" x14ac:dyDescent="0.2">
      <c r="A266" s="150" t="s">
        <v>470</v>
      </c>
      <c r="B266" s="151" t="s">
        <v>96</v>
      </c>
      <c r="C266" s="150" t="s">
        <v>388</v>
      </c>
      <c r="D266" s="152">
        <v>38146</v>
      </c>
      <c r="E266" s="165">
        <f t="shared" ca="1" si="4"/>
        <v>20</v>
      </c>
      <c r="F266" s="166" t="s">
        <v>184</v>
      </c>
      <c r="G266" s="167" t="s">
        <v>187</v>
      </c>
      <c r="H266" s="168">
        <v>88858</v>
      </c>
      <c r="I266" s="169"/>
      <c r="J266" s="169"/>
      <c r="K266" s="151">
        <v>4</v>
      </c>
    </row>
    <row r="267" spans="1:11" x14ac:dyDescent="0.2">
      <c r="A267" s="150" t="s">
        <v>471</v>
      </c>
      <c r="B267" s="151" t="s">
        <v>200</v>
      </c>
      <c r="C267" s="150" t="s">
        <v>388</v>
      </c>
      <c r="D267" s="152">
        <v>38514</v>
      </c>
      <c r="E267" s="165">
        <f t="shared" ca="1" si="4"/>
        <v>19</v>
      </c>
      <c r="F267" s="166" t="s">
        <v>184</v>
      </c>
      <c r="G267" s="167" t="s">
        <v>194</v>
      </c>
      <c r="H267" s="168">
        <v>92324</v>
      </c>
      <c r="I267" s="169"/>
      <c r="J267" s="169"/>
      <c r="K267" s="151">
        <v>1</v>
      </c>
    </row>
    <row r="268" spans="1:11" x14ac:dyDescent="0.2">
      <c r="A268" s="150" t="s">
        <v>472</v>
      </c>
      <c r="B268" s="151" t="s">
        <v>99</v>
      </c>
      <c r="C268" s="150" t="s">
        <v>388</v>
      </c>
      <c r="D268" s="152">
        <v>39224</v>
      </c>
      <c r="E268" s="165">
        <f t="shared" ca="1" si="4"/>
        <v>17</v>
      </c>
      <c r="F268" s="166" t="s">
        <v>184</v>
      </c>
      <c r="G268" s="167" t="s">
        <v>185</v>
      </c>
      <c r="H268" s="168">
        <v>102792</v>
      </c>
      <c r="I268" s="169"/>
      <c r="J268" s="169"/>
      <c r="K268" s="151">
        <v>4</v>
      </c>
    </row>
    <row r="269" spans="1:11" x14ac:dyDescent="0.2">
      <c r="A269" s="150" t="s">
        <v>473</v>
      </c>
      <c r="B269" s="151" t="s">
        <v>96</v>
      </c>
      <c r="C269" s="150" t="s">
        <v>388</v>
      </c>
      <c r="D269" s="152">
        <v>40681</v>
      </c>
      <c r="E269" s="165">
        <f t="shared" ca="1" si="4"/>
        <v>13</v>
      </c>
      <c r="F269" s="166" t="s">
        <v>197</v>
      </c>
      <c r="G269" s="167"/>
      <c r="H269" s="168">
        <v>34571</v>
      </c>
      <c r="I269" s="169"/>
      <c r="J269" s="169"/>
      <c r="K269" s="151">
        <v>5</v>
      </c>
    </row>
    <row r="270" spans="1:11" x14ac:dyDescent="0.2">
      <c r="A270" s="150" t="s">
        <v>474</v>
      </c>
      <c r="B270" s="151" t="s">
        <v>97</v>
      </c>
      <c r="C270" s="150" t="s">
        <v>388</v>
      </c>
      <c r="D270" s="152">
        <v>39952</v>
      </c>
      <c r="E270" s="165">
        <f t="shared" ca="1" si="4"/>
        <v>15</v>
      </c>
      <c r="F270" s="166" t="s">
        <v>189</v>
      </c>
      <c r="G270" s="167"/>
      <c r="H270" s="168">
        <v>47646</v>
      </c>
      <c r="I270" s="169"/>
      <c r="J270" s="169"/>
      <c r="K270" s="151">
        <v>3</v>
      </c>
    </row>
    <row r="271" spans="1:11" x14ac:dyDescent="0.2">
      <c r="A271" s="150" t="s">
        <v>475</v>
      </c>
      <c r="B271" s="151" t="s">
        <v>97</v>
      </c>
      <c r="C271" s="150" t="s">
        <v>388</v>
      </c>
      <c r="D271" s="152">
        <v>41050</v>
      </c>
      <c r="E271" s="165">
        <f t="shared" ca="1" si="4"/>
        <v>12</v>
      </c>
      <c r="F271" s="166" t="s">
        <v>184</v>
      </c>
      <c r="G271" s="167" t="s">
        <v>185</v>
      </c>
      <c r="H271" s="168">
        <v>65688</v>
      </c>
      <c r="I271" s="169"/>
      <c r="J271" s="169"/>
      <c r="K271" s="151">
        <v>3</v>
      </c>
    </row>
    <row r="272" spans="1:11" x14ac:dyDescent="0.2">
      <c r="A272" s="150" t="s">
        <v>476</v>
      </c>
      <c r="B272" s="151" t="s">
        <v>200</v>
      </c>
      <c r="C272" s="150" t="s">
        <v>388</v>
      </c>
      <c r="D272" s="152">
        <v>40342</v>
      </c>
      <c r="E272" s="165">
        <f t="shared" ca="1" si="4"/>
        <v>14</v>
      </c>
      <c r="F272" s="166" t="s">
        <v>184</v>
      </c>
      <c r="G272" s="167" t="s">
        <v>215</v>
      </c>
      <c r="H272" s="168">
        <v>87125</v>
      </c>
      <c r="I272" s="169"/>
      <c r="J272" s="169"/>
      <c r="K272" s="151">
        <v>5</v>
      </c>
    </row>
    <row r="273" spans="1:11" x14ac:dyDescent="0.2">
      <c r="A273" s="150" t="s">
        <v>477</v>
      </c>
      <c r="B273" s="151" t="s">
        <v>99</v>
      </c>
      <c r="C273" s="150" t="s">
        <v>388</v>
      </c>
      <c r="D273" s="152">
        <v>40354</v>
      </c>
      <c r="E273" s="165">
        <f t="shared" ca="1" si="4"/>
        <v>14</v>
      </c>
      <c r="F273" s="166" t="s">
        <v>184</v>
      </c>
      <c r="G273" s="167" t="s">
        <v>187</v>
      </c>
      <c r="H273" s="168">
        <v>95877</v>
      </c>
      <c r="I273" s="169"/>
      <c r="J273" s="169"/>
      <c r="K273" s="151">
        <v>2</v>
      </c>
    </row>
    <row r="274" spans="1:11" x14ac:dyDescent="0.2">
      <c r="A274" s="150" t="s">
        <v>478</v>
      </c>
      <c r="B274" s="151" t="s">
        <v>97</v>
      </c>
      <c r="C274" s="150" t="s">
        <v>388</v>
      </c>
      <c r="D274" s="152">
        <v>40356</v>
      </c>
      <c r="E274" s="165">
        <f t="shared" ca="1" si="4"/>
        <v>14</v>
      </c>
      <c r="F274" s="166" t="s">
        <v>189</v>
      </c>
      <c r="G274" s="167"/>
      <c r="H274" s="168">
        <v>52256</v>
      </c>
      <c r="I274" s="169"/>
      <c r="J274" s="169"/>
      <c r="K274" s="151">
        <v>1</v>
      </c>
    </row>
    <row r="275" spans="1:11" x14ac:dyDescent="0.2">
      <c r="A275" s="150" t="s">
        <v>479</v>
      </c>
      <c r="B275" s="151" t="s">
        <v>99</v>
      </c>
      <c r="C275" s="150" t="s">
        <v>388</v>
      </c>
      <c r="D275" s="152">
        <v>40733</v>
      </c>
      <c r="E275" s="165">
        <f t="shared" ca="1" si="4"/>
        <v>13</v>
      </c>
      <c r="F275" s="166" t="s">
        <v>207</v>
      </c>
      <c r="G275" s="167" t="s">
        <v>205</v>
      </c>
      <c r="H275" s="168">
        <v>26716</v>
      </c>
      <c r="I275" s="169"/>
      <c r="J275" s="169"/>
      <c r="K275" s="151">
        <v>5</v>
      </c>
    </row>
    <row r="276" spans="1:11" x14ac:dyDescent="0.2">
      <c r="A276" s="150" t="s">
        <v>480</v>
      </c>
      <c r="B276" s="151" t="s">
        <v>96</v>
      </c>
      <c r="C276" s="150" t="s">
        <v>388</v>
      </c>
      <c r="D276" s="152">
        <v>40342</v>
      </c>
      <c r="E276" s="165">
        <f t="shared" ca="1" si="4"/>
        <v>14</v>
      </c>
      <c r="F276" s="166" t="s">
        <v>207</v>
      </c>
      <c r="G276" s="167" t="s">
        <v>187</v>
      </c>
      <c r="H276" s="168">
        <v>27317</v>
      </c>
      <c r="I276" s="169"/>
      <c r="J276" s="169"/>
      <c r="K276" s="151">
        <v>3</v>
      </c>
    </row>
    <row r="277" spans="1:11" x14ac:dyDescent="0.2">
      <c r="A277" s="150" t="s">
        <v>481</v>
      </c>
      <c r="B277" s="151" t="s">
        <v>96</v>
      </c>
      <c r="C277" s="150" t="s">
        <v>388</v>
      </c>
      <c r="D277" s="152">
        <v>37060</v>
      </c>
      <c r="E277" s="165">
        <f t="shared" ca="1" si="4"/>
        <v>23</v>
      </c>
      <c r="F277" s="166" t="s">
        <v>197</v>
      </c>
      <c r="G277" s="167"/>
      <c r="H277" s="168">
        <v>31212</v>
      </c>
      <c r="I277" s="169"/>
      <c r="J277" s="169"/>
      <c r="K277" s="151">
        <v>4</v>
      </c>
    </row>
    <row r="278" spans="1:11" x14ac:dyDescent="0.2">
      <c r="A278" s="150" t="s">
        <v>482</v>
      </c>
      <c r="B278" s="151" t="s">
        <v>200</v>
      </c>
      <c r="C278" s="150" t="s">
        <v>388</v>
      </c>
      <c r="D278" s="152">
        <v>37070</v>
      </c>
      <c r="E278" s="165">
        <f t="shared" ca="1" si="4"/>
        <v>23</v>
      </c>
      <c r="F278" s="166" t="s">
        <v>189</v>
      </c>
      <c r="G278" s="167"/>
      <c r="H278" s="168">
        <v>53962</v>
      </c>
      <c r="I278" s="169"/>
      <c r="J278" s="169"/>
      <c r="K278" s="151">
        <v>1</v>
      </c>
    </row>
    <row r="279" spans="1:11" x14ac:dyDescent="0.2">
      <c r="A279" s="150" t="s">
        <v>483</v>
      </c>
      <c r="B279" s="151" t="s">
        <v>200</v>
      </c>
      <c r="C279" s="150" t="s">
        <v>388</v>
      </c>
      <c r="D279" s="152">
        <v>37074</v>
      </c>
      <c r="E279" s="165">
        <f t="shared" ca="1" si="4"/>
        <v>23</v>
      </c>
      <c r="F279" s="166" t="s">
        <v>207</v>
      </c>
      <c r="G279" s="167" t="s">
        <v>185</v>
      </c>
      <c r="H279" s="168">
        <v>25305</v>
      </c>
      <c r="I279" s="169"/>
      <c r="J279" s="169"/>
      <c r="K279" s="151">
        <v>4</v>
      </c>
    </row>
    <row r="280" spans="1:11" x14ac:dyDescent="0.2">
      <c r="A280" s="150" t="s">
        <v>484</v>
      </c>
      <c r="B280" s="151" t="s">
        <v>96</v>
      </c>
      <c r="C280" s="150" t="s">
        <v>388</v>
      </c>
      <c r="D280" s="152">
        <v>37075</v>
      </c>
      <c r="E280" s="165">
        <f t="shared" ca="1" si="4"/>
        <v>23</v>
      </c>
      <c r="F280" s="166" t="s">
        <v>189</v>
      </c>
      <c r="G280" s="167"/>
      <c r="H280" s="168">
        <v>42533</v>
      </c>
      <c r="I280" s="169"/>
      <c r="J280" s="169"/>
      <c r="K280" s="151">
        <v>2</v>
      </c>
    </row>
    <row r="281" spans="1:11" x14ac:dyDescent="0.2">
      <c r="A281" s="150" t="s">
        <v>485</v>
      </c>
      <c r="B281" s="151" t="s">
        <v>193</v>
      </c>
      <c r="C281" s="150" t="s">
        <v>388</v>
      </c>
      <c r="D281" s="152">
        <v>37428</v>
      </c>
      <c r="E281" s="165">
        <f t="shared" ca="1" si="4"/>
        <v>22</v>
      </c>
      <c r="F281" s="166" t="s">
        <v>197</v>
      </c>
      <c r="G281" s="167"/>
      <c r="H281" s="168">
        <v>29131</v>
      </c>
      <c r="I281" s="169"/>
      <c r="J281" s="169"/>
      <c r="K281" s="151">
        <v>5</v>
      </c>
    </row>
    <row r="282" spans="1:11" x14ac:dyDescent="0.2">
      <c r="A282" s="150" t="s">
        <v>486</v>
      </c>
      <c r="B282" s="151" t="s">
        <v>96</v>
      </c>
      <c r="C282" s="150" t="s">
        <v>388</v>
      </c>
      <c r="D282" s="152">
        <v>37438</v>
      </c>
      <c r="E282" s="165">
        <f t="shared" ca="1" si="4"/>
        <v>22</v>
      </c>
      <c r="F282" s="166" t="s">
        <v>184</v>
      </c>
      <c r="G282" s="167" t="s">
        <v>215</v>
      </c>
      <c r="H282" s="168">
        <v>100359</v>
      </c>
      <c r="I282" s="169"/>
      <c r="J282" s="169"/>
      <c r="K282" s="151">
        <v>1</v>
      </c>
    </row>
    <row r="283" spans="1:11" x14ac:dyDescent="0.2">
      <c r="A283" s="150" t="s">
        <v>487</v>
      </c>
      <c r="B283" s="151" t="s">
        <v>96</v>
      </c>
      <c r="C283" s="150" t="s">
        <v>388</v>
      </c>
      <c r="D283" s="152">
        <v>37796</v>
      </c>
      <c r="E283" s="165">
        <f t="shared" ca="1" si="4"/>
        <v>21</v>
      </c>
      <c r="F283" s="166" t="s">
        <v>189</v>
      </c>
      <c r="G283" s="167"/>
      <c r="H283" s="168">
        <v>54445</v>
      </c>
      <c r="I283" s="169"/>
      <c r="J283" s="169"/>
      <c r="K283" s="151">
        <v>3</v>
      </c>
    </row>
    <row r="284" spans="1:11" x14ac:dyDescent="0.2">
      <c r="A284" s="150" t="s">
        <v>488</v>
      </c>
      <c r="B284" s="151" t="s">
        <v>96</v>
      </c>
      <c r="C284" s="150" t="s">
        <v>388</v>
      </c>
      <c r="D284" s="152">
        <v>37807</v>
      </c>
      <c r="E284" s="165">
        <f t="shared" ca="1" si="4"/>
        <v>21</v>
      </c>
      <c r="F284" s="166" t="s">
        <v>197</v>
      </c>
      <c r="G284" s="167"/>
      <c r="H284" s="168">
        <v>25721</v>
      </c>
      <c r="I284" s="169"/>
      <c r="J284" s="169"/>
      <c r="K284" s="151">
        <v>1</v>
      </c>
    </row>
    <row r="285" spans="1:11" x14ac:dyDescent="0.2">
      <c r="A285" s="150" t="s">
        <v>489</v>
      </c>
      <c r="B285" s="151" t="s">
        <v>193</v>
      </c>
      <c r="C285" s="150" t="s">
        <v>388</v>
      </c>
      <c r="D285" s="152">
        <v>38898</v>
      </c>
      <c r="E285" s="165">
        <f t="shared" ca="1" si="4"/>
        <v>18</v>
      </c>
      <c r="F285" s="166" t="s">
        <v>197</v>
      </c>
      <c r="G285" s="167"/>
      <c r="H285" s="168">
        <v>21785</v>
      </c>
      <c r="I285" s="169"/>
      <c r="J285" s="169"/>
      <c r="K285" s="151">
        <v>3</v>
      </c>
    </row>
    <row r="286" spans="1:11" x14ac:dyDescent="0.2">
      <c r="A286" s="150" t="s">
        <v>490</v>
      </c>
      <c r="B286" s="151" t="s">
        <v>99</v>
      </c>
      <c r="C286" s="150" t="s">
        <v>388</v>
      </c>
      <c r="D286" s="152">
        <v>40711</v>
      </c>
      <c r="E286" s="165">
        <f t="shared" ca="1" si="4"/>
        <v>13</v>
      </c>
      <c r="F286" s="166" t="s">
        <v>189</v>
      </c>
      <c r="G286" s="167"/>
      <c r="H286" s="168">
        <v>60545</v>
      </c>
      <c r="I286" s="169"/>
      <c r="J286" s="169"/>
      <c r="K286" s="151">
        <v>3</v>
      </c>
    </row>
    <row r="287" spans="1:11" x14ac:dyDescent="0.2">
      <c r="A287" s="150" t="s">
        <v>491</v>
      </c>
      <c r="B287" s="151" t="s">
        <v>191</v>
      </c>
      <c r="C287" s="150" t="s">
        <v>388</v>
      </c>
      <c r="D287" s="152">
        <v>39990</v>
      </c>
      <c r="E287" s="165">
        <f t="shared" ca="1" si="4"/>
        <v>15</v>
      </c>
      <c r="F287" s="166" t="s">
        <v>197</v>
      </c>
      <c r="G287" s="167"/>
      <c r="H287" s="168">
        <v>27198</v>
      </c>
      <c r="I287" s="169"/>
      <c r="J287" s="169"/>
      <c r="K287" s="151">
        <v>3</v>
      </c>
    </row>
    <row r="288" spans="1:11" x14ac:dyDescent="0.2">
      <c r="A288" s="150" t="s">
        <v>492</v>
      </c>
      <c r="B288" s="151" t="s">
        <v>200</v>
      </c>
      <c r="C288" s="150" t="s">
        <v>388</v>
      </c>
      <c r="D288" s="152">
        <v>42202</v>
      </c>
      <c r="E288" s="165">
        <f t="shared" ca="1" si="4"/>
        <v>9</v>
      </c>
      <c r="F288" s="166" t="s">
        <v>189</v>
      </c>
      <c r="G288" s="167"/>
      <c r="H288" s="168">
        <v>51077</v>
      </c>
      <c r="I288" s="169"/>
      <c r="J288" s="169"/>
      <c r="K288" s="151">
        <v>2</v>
      </c>
    </row>
    <row r="289" spans="1:11" x14ac:dyDescent="0.2">
      <c r="A289" s="150" t="s">
        <v>493</v>
      </c>
      <c r="B289" s="151" t="s">
        <v>200</v>
      </c>
      <c r="C289" s="150" t="s">
        <v>388</v>
      </c>
      <c r="D289" s="152">
        <v>37087</v>
      </c>
      <c r="E289" s="165">
        <f t="shared" ca="1" si="4"/>
        <v>23</v>
      </c>
      <c r="F289" s="166" t="s">
        <v>184</v>
      </c>
      <c r="G289" s="167" t="s">
        <v>185</v>
      </c>
      <c r="H289" s="168">
        <v>61049</v>
      </c>
      <c r="I289" s="169"/>
      <c r="J289" s="169"/>
      <c r="K289" s="151">
        <v>1</v>
      </c>
    </row>
    <row r="290" spans="1:11" x14ac:dyDescent="0.2">
      <c r="A290" s="150" t="s">
        <v>494</v>
      </c>
      <c r="B290" s="151" t="s">
        <v>97</v>
      </c>
      <c r="C290" s="150" t="s">
        <v>388</v>
      </c>
      <c r="D290" s="152">
        <v>37089</v>
      </c>
      <c r="E290" s="165">
        <f t="shared" ca="1" si="4"/>
        <v>23</v>
      </c>
      <c r="F290" s="166" t="s">
        <v>197</v>
      </c>
      <c r="G290" s="167"/>
      <c r="H290" s="168">
        <v>36439</v>
      </c>
      <c r="I290" s="169"/>
      <c r="J290" s="169"/>
      <c r="K290" s="151">
        <v>3</v>
      </c>
    </row>
    <row r="291" spans="1:11" x14ac:dyDescent="0.2">
      <c r="A291" s="150" t="s">
        <v>495</v>
      </c>
      <c r="B291" s="151" t="s">
        <v>193</v>
      </c>
      <c r="C291" s="150" t="s">
        <v>388</v>
      </c>
      <c r="D291" s="152">
        <v>40390</v>
      </c>
      <c r="E291" s="165">
        <f t="shared" ca="1" si="4"/>
        <v>14</v>
      </c>
      <c r="F291" s="166" t="s">
        <v>184</v>
      </c>
      <c r="G291" s="167" t="s">
        <v>187</v>
      </c>
      <c r="H291" s="168">
        <v>86051</v>
      </c>
      <c r="I291" s="169"/>
      <c r="J291" s="169"/>
      <c r="K291" s="151">
        <v>1</v>
      </c>
    </row>
    <row r="292" spans="1:11" x14ac:dyDescent="0.2">
      <c r="A292" s="150" t="s">
        <v>496</v>
      </c>
      <c r="B292" s="151" t="s">
        <v>191</v>
      </c>
      <c r="C292" s="150" t="s">
        <v>388</v>
      </c>
      <c r="D292" s="152">
        <v>40775</v>
      </c>
      <c r="E292" s="165">
        <f t="shared" ca="1" si="4"/>
        <v>13</v>
      </c>
      <c r="F292" s="166" t="s">
        <v>184</v>
      </c>
      <c r="G292" s="167" t="s">
        <v>187</v>
      </c>
      <c r="H292" s="168">
        <v>113335</v>
      </c>
      <c r="I292" s="169"/>
      <c r="J292" s="169"/>
      <c r="K292" s="151">
        <v>3</v>
      </c>
    </row>
    <row r="293" spans="1:11" x14ac:dyDescent="0.2">
      <c r="A293" s="150" t="s">
        <v>497</v>
      </c>
      <c r="B293" s="151" t="s">
        <v>96</v>
      </c>
      <c r="C293" s="150" t="s">
        <v>388</v>
      </c>
      <c r="D293" s="152">
        <v>40432</v>
      </c>
      <c r="E293" s="165">
        <f t="shared" ca="1" si="4"/>
        <v>14</v>
      </c>
      <c r="F293" s="166" t="s">
        <v>207</v>
      </c>
      <c r="G293" s="167" t="s">
        <v>215</v>
      </c>
      <c r="H293" s="168">
        <v>27884</v>
      </c>
      <c r="I293" s="169"/>
      <c r="J293" s="169"/>
      <c r="K293" s="151">
        <v>4</v>
      </c>
    </row>
    <row r="294" spans="1:11" x14ac:dyDescent="0.2">
      <c r="A294" s="150" t="s">
        <v>498</v>
      </c>
      <c r="B294" s="151" t="s">
        <v>191</v>
      </c>
      <c r="C294" s="150" t="s">
        <v>388</v>
      </c>
      <c r="D294" s="152">
        <v>41502</v>
      </c>
      <c r="E294" s="165">
        <f t="shared" ca="1" si="4"/>
        <v>11</v>
      </c>
      <c r="F294" s="166" t="s">
        <v>207</v>
      </c>
      <c r="G294" s="167" t="s">
        <v>194</v>
      </c>
      <c r="H294" s="168">
        <v>28075</v>
      </c>
      <c r="I294" s="169"/>
      <c r="J294" s="169"/>
      <c r="K294" s="151">
        <v>2</v>
      </c>
    </row>
    <row r="295" spans="1:11" x14ac:dyDescent="0.2">
      <c r="A295" s="150" t="s">
        <v>499</v>
      </c>
      <c r="B295" s="151" t="s">
        <v>200</v>
      </c>
      <c r="C295" s="150" t="s">
        <v>388</v>
      </c>
      <c r="D295" s="152">
        <v>40060</v>
      </c>
      <c r="E295" s="165">
        <f t="shared" ca="1" si="4"/>
        <v>15</v>
      </c>
      <c r="F295" s="166" t="s">
        <v>207</v>
      </c>
      <c r="G295" s="167" t="s">
        <v>185</v>
      </c>
      <c r="H295" s="168">
        <v>27487</v>
      </c>
      <c r="I295" s="169"/>
      <c r="J295" s="169"/>
      <c r="K295" s="151">
        <v>4</v>
      </c>
    </row>
    <row r="296" spans="1:11" x14ac:dyDescent="0.2">
      <c r="A296" s="150" t="s">
        <v>500</v>
      </c>
      <c r="B296" s="151" t="s">
        <v>96</v>
      </c>
      <c r="C296" s="150" t="s">
        <v>388</v>
      </c>
      <c r="D296" s="152">
        <v>40068</v>
      </c>
      <c r="E296" s="165">
        <f t="shared" ca="1" si="4"/>
        <v>15</v>
      </c>
      <c r="F296" s="166" t="s">
        <v>184</v>
      </c>
      <c r="G296" s="167" t="s">
        <v>187</v>
      </c>
      <c r="H296" s="168">
        <v>119949</v>
      </c>
      <c r="I296" s="169"/>
      <c r="J296" s="169"/>
      <c r="K296" s="151">
        <v>2</v>
      </c>
    </row>
    <row r="297" spans="1:11" x14ac:dyDescent="0.2">
      <c r="A297" s="150" t="s">
        <v>501</v>
      </c>
      <c r="B297" s="151" t="s">
        <v>97</v>
      </c>
      <c r="C297" s="150" t="s">
        <v>388</v>
      </c>
      <c r="D297" s="152">
        <v>37145</v>
      </c>
      <c r="E297" s="165">
        <f t="shared" ca="1" si="4"/>
        <v>23</v>
      </c>
      <c r="F297" s="166" t="s">
        <v>197</v>
      </c>
      <c r="G297" s="167"/>
      <c r="H297" s="168">
        <v>24744</v>
      </c>
      <c r="I297" s="169"/>
      <c r="J297" s="169"/>
      <c r="K297" s="151">
        <v>3</v>
      </c>
    </row>
    <row r="298" spans="1:11" x14ac:dyDescent="0.2">
      <c r="A298" s="150" t="s">
        <v>502</v>
      </c>
      <c r="B298" s="151" t="s">
        <v>97</v>
      </c>
      <c r="C298" s="150" t="s">
        <v>388</v>
      </c>
      <c r="D298" s="152">
        <v>37491</v>
      </c>
      <c r="E298" s="165">
        <f t="shared" ca="1" si="4"/>
        <v>22</v>
      </c>
      <c r="F298" s="166" t="s">
        <v>207</v>
      </c>
      <c r="G298" s="167" t="s">
        <v>185</v>
      </c>
      <c r="H298" s="168">
        <v>21672</v>
      </c>
      <c r="I298" s="169"/>
      <c r="J298" s="169"/>
      <c r="K298" s="151">
        <v>2</v>
      </c>
    </row>
    <row r="299" spans="1:11" x14ac:dyDescent="0.2">
      <c r="A299" s="150" t="s">
        <v>503</v>
      </c>
      <c r="B299" s="151" t="s">
        <v>96</v>
      </c>
      <c r="C299" s="150" t="s">
        <v>388</v>
      </c>
      <c r="D299" s="152">
        <v>37500</v>
      </c>
      <c r="E299" s="165">
        <f t="shared" ca="1" si="4"/>
        <v>22</v>
      </c>
      <c r="F299" s="166" t="s">
        <v>207</v>
      </c>
      <c r="G299" s="167" t="s">
        <v>215</v>
      </c>
      <c r="H299" s="168">
        <v>29067</v>
      </c>
      <c r="I299" s="169"/>
      <c r="J299" s="169"/>
      <c r="K299" s="151">
        <v>3</v>
      </c>
    </row>
    <row r="300" spans="1:11" x14ac:dyDescent="0.2">
      <c r="A300" s="150" t="s">
        <v>504</v>
      </c>
      <c r="B300" s="151" t="s">
        <v>96</v>
      </c>
      <c r="C300" s="150" t="s">
        <v>388</v>
      </c>
      <c r="D300" s="152">
        <v>37509</v>
      </c>
      <c r="E300" s="165">
        <f t="shared" ca="1" si="4"/>
        <v>22</v>
      </c>
      <c r="F300" s="166" t="s">
        <v>207</v>
      </c>
      <c r="G300" s="167" t="s">
        <v>185</v>
      </c>
      <c r="H300" s="168">
        <v>27648</v>
      </c>
      <c r="I300" s="169"/>
      <c r="J300" s="169"/>
      <c r="K300" s="151">
        <v>1</v>
      </c>
    </row>
    <row r="301" spans="1:11" x14ac:dyDescent="0.2">
      <c r="A301" s="150" t="s">
        <v>505</v>
      </c>
      <c r="B301" s="151" t="s">
        <v>200</v>
      </c>
      <c r="C301" s="150" t="s">
        <v>388</v>
      </c>
      <c r="D301" s="152">
        <v>38587</v>
      </c>
      <c r="E301" s="165">
        <f t="shared" ca="1" si="4"/>
        <v>19</v>
      </c>
      <c r="F301" s="166" t="s">
        <v>184</v>
      </c>
      <c r="G301" s="167" t="s">
        <v>215</v>
      </c>
      <c r="H301" s="168">
        <v>104197</v>
      </c>
      <c r="I301" s="169"/>
      <c r="J301" s="169"/>
      <c r="K301" s="151">
        <v>5</v>
      </c>
    </row>
    <row r="302" spans="1:11" x14ac:dyDescent="0.2">
      <c r="A302" s="150" t="s">
        <v>506</v>
      </c>
      <c r="B302" s="151" t="s">
        <v>96</v>
      </c>
      <c r="C302" s="150" t="s">
        <v>388</v>
      </c>
      <c r="D302" s="152">
        <v>38944</v>
      </c>
      <c r="E302" s="165">
        <f t="shared" ca="1" si="4"/>
        <v>18</v>
      </c>
      <c r="F302" s="166" t="s">
        <v>207</v>
      </c>
      <c r="G302" s="167" t="s">
        <v>187</v>
      </c>
      <c r="H302" s="168">
        <v>23003</v>
      </c>
      <c r="I302" s="169"/>
      <c r="J302" s="169"/>
      <c r="K302" s="151">
        <v>2</v>
      </c>
    </row>
    <row r="303" spans="1:11" x14ac:dyDescent="0.2">
      <c r="A303" s="150" t="s">
        <v>507</v>
      </c>
      <c r="B303" s="151" t="s">
        <v>97</v>
      </c>
      <c r="C303" s="150" t="s">
        <v>388</v>
      </c>
      <c r="D303" s="152">
        <v>40426</v>
      </c>
      <c r="E303" s="165">
        <f t="shared" ca="1" si="4"/>
        <v>14</v>
      </c>
      <c r="F303" s="166" t="s">
        <v>184</v>
      </c>
      <c r="G303" s="167" t="s">
        <v>185</v>
      </c>
      <c r="H303" s="168">
        <v>105667</v>
      </c>
      <c r="I303" s="169"/>
      <c r="J303" s="169"/>
      <c r="K303" s="151">
        <v>2</v>
      </c>
    </row>
    <row r="304" spans="1:11" x14ac:dyDescent="0.2">
      <c r="A304" s="150" t="s">
        <v>508</v>
      </c>
      <c r="B304" s="151" t="s">
        <v>200</v>
      </c>
      <c r="C304" s="150" t="s">
        <v>388</v>
      </c>
      <c r="D304" s="152">
        <v>40774</v>
      </c>
      <c r="E304" s="165">
        <f t="shared" ca="1" si="4"/>
        <v>13</v>
      </c>
      <c r="F304" s="166" t="s">
        <v>207</v>
      </c>
      <c r="G304" s="167" t="s">
        <v>185</v>
      </c>
      <c r="H304" s="168">
        <v>25004</v>
      </c>
      <c r="I304" s="169"/>
      <c r="J304" s="169"/>
      <c r="K304" s="151">
        <v>5</v>
      </c>
    </row>
    <row r="305" spans="1:11" x14ac:dyDescent="0.2">
      <c r="A305" s="150" t="s">
        <v>509</v>
      </c>
      <c r="B305" s="151" t="s">
        <v>96</v>
      </c>
      <c r="C305" s="150" t="s">
        <v>388</v>
      </c>
      <c r="D305" s="152">
        <v>41527</v>
      </c>
      <c r="E305" s="165">
        <f t="shared" ca="1" si="4"/>
        <v>11</v>
      </c>
      <c r="F305" s="166" t="s">
        <v>197</v>
      </c>
      <c r="G305" s="167"/>
      <c r="H305" s="168">
        <v>38508</v>
      </c>
      <c r="I305" s="169"/>
      <c r="J305" s="169"/>
      <c r="K305" s="151">
        <v>4</v>
      </c>
    </row>
    <row r="306" spans="1:11" x14ac:dyDescent="0.2">
      <c r="A306" s="150" t="s">
        <v>510</v>
      </c>
      <c r="B306" s="151" t="s">
        <v>97</v>
      </c>
      <c r="C306" s="150" t="s">
        <v>388</v>
      </c>
      <c r="D306" s="152">
        <v>40456</v>
      </c>
      <c r="E306" s="165">
        <f t="shared" ca="1" si="4"/>
        <v>14</v>
      </c>
      <c r="F306" s="166" t="s">
        <v>189</v>
      </c>
      <c r="G306" s="167"/>
      <c r="H306" s="168">
        <v>62567</v>
      </c>
      <c r="I306" s="169"/>
      <c r="J306" s="169"/>
      <c r="K306" s="151">
        <v>1</v>
      </c>
    </row>
    <row r="307" spans="1:11" x14ac:dyDescent="0.2">
      <c r="A307" s="150" t="s">
        <v>511</v>
      </c>
      <c r="B307" s="151" t="s">
        <v>191</v>
      </c>
      <c r="C307" s="150" t="s">
        <v>388</v>
      </c>
      <c r="D307" s="152">
        <v>41534</v>
      </c>
      <c r="E307" s="165">
        <f t="shared" ca="1" si="4"/>
        <v>11</v>
      </c>
      <c r="F307" s="166" t="s">
        <v>184</v>
      </c>
      <c r="G307" s="167" t="s">
        <v>185</v>
      </c>
      <c r="H307" s="168">
        <v>65953</v>
      </c>
      <c r="I307" s="169"/>
      <c r="J307" s="169"/>
      <c r="K307" s="151">
        <v>2</v>
      </c>
    </row>
    <row r="308" spans="1:11" x14ac:dyDescent="0.2">
      <c r="A308" s="150" t="s">
        <v>512</v>
      </c>
      <c r="B308" s="151" t="s">
        <v>200</v>
      </c>
      <c r="C308" s="150" t="s">
        <v>388</v>
      </c>
      <c r="D308" s="152">
        <v>41540</v>
      </c>
      <c r="E308" s="165">
        <f t="shared" ca="1" si="4"/>
        <v>11</v>
      </c>
      <c r="F308" s="166" t="s">
        <v>189</v>
      </c>
      <c r="G308" s="167"/>
      <c r="H308" s="168">
        <v>42468</v>
      </c>
      <c r="I308" s="169"/>
      <c r="J308" s="169"/>
      <c r="K308" s="151">
        <v>5</v>
      </c>
    </row>
    <row r="309" spans="1:11" x14ac:dyDescent="0.2">
      <c r="A309" s="150" t="s">
        <v>513</v>
      </c>
      <c r="B309" s="151" t="s">
        <v>200</v>
      </c>
      <c r="C309" s="150" t="s">
        <v>388</v>
      </c>
      <c r="D309" s="152">
        <v>41547</v>
      </c>
      <c r="E309" s="165">
        <f t="shared" ca="1" si="4"/>
        <v>11</v>
      </c>
      <c r="F309" s="166" t="s">
        <v>207</v>
      </c>
      <c r="G309" s="167" t="s">
        <v>187</v>
      </c>
      <c r="H309" s="168">
        <v>21257</v>
      </c>
      <c r="I309" s="169"/>
      <c r="J309" s="169"/>
      <c r="K309" s="151">
        <v>5</v>
      </c>
    </row>
    <row r="310" spans="1:11" x14ac:dyDescent="0.2">
      <c r="A310" s="150" t="s">
        <v>514</v>
      </c>
      <c r="B310" s="151" t="s">
        <v>193</v>
      </c>
      <c r="C310" s="150" t="s">
        <v>388</v>
      </c>
      <c r="D310" s="152">
        <v>41551</v>
      </c>
      <c r="E310" s="165">
        <f t="shared" ca="1" si="4"/>
        <v>11</v>
      </c>
      <c r="F310" s="166" t="s">
        <v>197</v>
      </c>
      <c r="G310" s="167"/>
      <c r="H310" s="168">
        <v>34488</v>
      </c>
      <c r="I310" s="169"/>
      <c r="J310" s="169"/>
      <c r="K310" s="151">
        <v>4</v>
      </c>
    </row>
    <row r="311" spans="1:11" x14ac:dyDescent="0.2">
      <c r="A311" s="150" t="s">
        <v>515</v>
      </c>
      <c r="B311" s="151" t="s">
        <v>193</v>
      </c>
      <c r="C311" s="150" t="s">
        <v>388</v>
      </c>
      <c r="D311" s="152">
        <v>41552</v>
      </c>
      <c r="E311" s="165">
        <f t="shared" ca="1" si="4"/>
        <v>11</v>
      </c>
      <c r="F311" s="166" t="s">
        <v>184</v>
      </c>
      <c r="G311" s="167" t="s">
        <v>185</v>
      </c>
      <c r="H311" s="168">
        <v>100625</v>
      </c>
      <c r="I311" s="169"/>
      <c r="J311" s="169"/>
      <c r="K311" s="151">
        <v>4</v>
      </c>
    </row>
    <row r="312" spans="1:11" x14ac:dyDescent="0.2">
      <c r="A312" s="150" t="s">
        <v>516</v>
      </c>
      <c r="B312" s="151" t="s">
        <v>99</v>
      </c>
      <c r="C312" s="150" t="s">
        <v>388</v>
      </c>
      <c r="D312" s="152">
        <v>40079</v>
      </c>
      <c r="E312" s="165">
        <f t="shared" ca="1" si="4"/>
        <v>15</v>
      </c>
      <c r="F312" s="166" t="s">
        <v>184</v>
      </c>
      <c r="G312" s="167" t="s">
        <v>187</v>
      </c>
      <c r="H312" s="168">
        <v>71207</v>
      </c>
      <c r="I312" s="169"/>
      <c r="J312" s="169"/>
      <c r="K312" s="151">
        <v>1</v>
      </c>
    </row>
    <row r="313" spans="1:11" x14ac:dyDescent="0.2">
      <c r="A313" s="150" t="s">
        <v>517</v>
      </c>
      <c r="B313" s="151" t="s">
        <v>97</v>
      </c>
      <c r="C313" s="150" t="s">
        <v>388</v>
      </c>
      <c r="D313" s="152">
        <v>37162</v>
      </c>
      <c r="E313" s="165">
        <f t="shared" ca="1" si="4"/>
        <v>23</v>
      </c>
      <c r="F313" s="166" t="s">
        <v>184</v>
      </c>
      <c r="G313" s="167" t="s">
        <v>185</v>
      </c>
      <c r="H313" s="168">
        <v>74177</v>
      </c>
      <c r="I313" s="169"/>
      <c r="J313" s="169"/>
      <c r="K313" s="151">
        <v>3</v>
      </c>
    </row>
    <row r="314" spans="1:11" x14ac:dyDescent="0.2">
      <c r="A314" s="150" t="s">
        <v>518</v>
      </c>
      <c r="B314" s="151" t="s">
        <v>99</v>
      </c>
      <c r="C314" s="150" t="s">
        <v>388</v>
      </c>
      <c r="D314" s="152">
        <v>37522</v>
      </c>
      <c r="E314" s="165">
        <f t="shared" ca="1" si="4"/>
        <v>22</v>
      </c>
      <c r="F314" s="166" t="s">
        <v>184</v>
      </c>
      <c r="G314" s="167" t="s">
        <v>185</v>
      </c>
      <c r="H314" s="168">
        <v>110056</v>
      </c>
      <c r="I314" s="169"/>
      <c r="J314" s="169"/>
      <c r="K314" s="151">
        <v>1</v>
      </c>
    </row>
    <row r="315" spans="1:11" x14ac:dyDescent="0.2">
      <c r="A315" s="150" t="s">
        <v>519</v>
      </c>
      <c r="B315" s="151" t="s">
        <v>200</v>
      </c>
      <c r="C315" s="150" t="s">
        <v>388</v>
      </c>
      <c r="D315" s="152">
        <v>37533</v>
      </c>
      <c r="E315" s="165">
        <f t="shared" ca="1" si="4"/>
        <v>22</v>
      </c>
      <c r="F315" s="166" t="s">
        <v>189</v>
      </c>
      <c r="G315" s="167"/>
      <c r="H315" s="168">
        <v>61567</v>
      </c>
      <c r="I315" s="169"/>
      <c r="J315" s="169"/>
      <c r="K315" s="151">
        <v>5</v>
      </c>
    </row>
    <row r="316" spans="1:11" x14ac:dyDescent="0.2">
      <c r="A316" s="150" t="s">
        <v>520</v>
      </c>
      <c r="B316" s="151" t="s">
        <v>193</v>
      </c>
      <c r="C316" s="150" t="s">
        <v>388</v>
      </c>
      <c r="D316" s="152">
        <v>38977</v>
      </c>
      <c r="E316" s="165">
        <f t="shared" ca="1" si="4"/>
        <v>18</v>
      </c>
      <c r="F316" s="166" t="s">
        <v>197</v>
      </c>
      <c r="G316" s="167"/>
      <c r="H316" s="168">
        <v>28597</v>
      </c>
      <c r="I316" s="169"/>
      <c r="J316" s="169"/>
      <c r="K316" s="151">
        <v>3</v>
      </c>
    </row>
    <row r="317" spans="1:11" x14ac:dyDescent="0.2">
      <c r="A317" s="150" t="s">
        <v>521</v>
      </c>
      <c r="B317" s="151" t="s">
        <v>99</v>
      </c>
      <c r="C317" s="150" t="s">
        <v>388</v>
      </c>
      <c r="D317" s="152">
        <v>39367</v>
      </c>
      <c r="E317" s="165">
        <f t="shared" ca="1" si="4"/>
        <v>17</v>
      </c>
      <c r="F317" s="166" t="s">
        <v>197</v>
      </c>
      <c r="G317" s="167"/>
      <c r="H317" s="168">
        <v>24084</v>
      </c>
      <c r="I317" s="169"/>
      <c r="J317" s="169"/>
      <c r="K317" s="151">
        <v>5</v>
      </c>
    </row>
    <row r="318" spans="1:11" x14ac:dyDescent="0.2">
      <c r="A318" s="150" t="s">
        <v>522</v>
      </c>
      <c r="B318" s="151" t="s">
        <v>193</v>
      </c>
      <c r="C318" s="150" t="s">
        <v>388</v>
      </c>
      <c r="D318" s="152">
        <v>40825</v>
      </c>
      <c r="E318" s="165">
        <f t="shared" ca="1" si="4"/>
        <v>13</v>
      </c>
      <c r="F318" s="166" t="s">
        <v>189</v>
      </c>
      <c r="G318" s="167"/>
      <c r="H318" s="168">
        <v>59275</v>
      </c>
      <c r="I318" s="169"/>
      <c r="J318" s="169"/>
      <c r="K318" s="151">
        <v>5</v>
      </c>
    </row>
    <row r="319" spans="1:11" x14ac:dyDescent="0.2">
      <c r="A319" s="150" t="s">
        <v>523</v>
      </c>
      <c r="B319" s="151" t="s">
        <v>200</v>
      </c>
      <c r="C319" s="150" t="s">
        <v>388</v>
      </c>
      <c r="D319" s="152">
        <v>41548</v>
      </c>
      <c r="E319" s="165">
        <f t="shared" ca="1" si="4"/>
        <v>11</v>
      </c>
      <c r="F319" s="166" t="s">
        <v>197</v>
      </c>
      <c r="G319" s="167"/>
      <c r="H319" s="168">
        <v>28267</v>
      </c>
      <c r="I319" s="169"/>
      <c r="J319" s="169"/>
      <c r="K319" s="151">
        <v>4</v>
      </c>
    </row>
    <row r="320" spans="1:11" x14ac:dyDescent="0.2">
      <c r="A320" s="150" t="s">
        <v>524</v>
      </c>
      <c r="B320" s="151" t="s">
        <v>99</v>
      </c>
      <c r="C320" s="150" t="s">
        <v>388</v>
      </c>
      <c r="D320" s="152">
        <v>40481</v>
      </c>
      <c r="E320" s="165">
        <f t="shared" ca="1" si="4"/>
        <v>14</v>
      </c>
      <c r="F320" s="166" t="s">
        <v>184</v>
      </c>
      <c r="G320" s="167" t="s">
        <v>187</v>
      </c>
      <c r="H320" s="168">
        <v>113370</v>
      </c>
      <c r="I320" s="169"/>
      <c r="J320" s="169"/>
      <c r="K320" s="151">
        <v>2</v>
      </c>
    </row>
    <row r="321" spans="1:11" x14ac:dyDescent="0.2">
      <c r="A321" s="150" t="s">
        <v>525</v>
      </c>
      <c r="B321" s="151" t="s">
        <v>96</v>
      </c>
      <c r="C321" s="150" t="s">
        <v>388</v>
      </c>
      <c r="D321" s="152">
        <v>40485</v>
      </c>
      <c r="E321" s="165">
        <f t="shared" ca="1" si="4"/>
        <v>14</v>
      </c>
      <c r="F321" s="166" t="s">
        <v>207</v>
      </c>
      <c r="G321" s="167" t="s">
        <v>215</v>
      </c>
      <c r="H321" s="168">
        <v>21204</v>
      </c>
      <c r="I321" s="169"/>
      <c r="J321" s="169"/>
      <c r="K321" s="151">
        <v>3</v>
      </c>
    </row>
    <row r="322" spans="1:11" x14ac:dyDescent="0.2">
      <c r="A322" s="150" t="s">
        <v>526</v>
      </c>
      <c r="B322" s="151" t="s">
        <v>200</v>
      </c>
      <c r="C322" s="150" t="s">
        <v>388</v>
      </c>
      <c r="D322" s="152">
        <v>41570</v>
      </c>
      <c r="E322" s="165">
        <f t="shared" ca="1" si="4"/>
        <v>11</v>
      </c>
      <c r="F322" s="166" t="s">
        <v>197</v>
      </c>
      <c r="G322" s="167"/>
      <c r="H322" s="168">
        <v>23675</v>
      </c>
      <c r="I322" s="169"/>
      <c r="J322" s="169"/>
      <c r="K322" s="151">
        <v>3</v>
      </c>
    </row>
    <row r="323" spans="1:11" x14ac:dyDescent="0.2">
      <c r="A323" s="150" t="s">
        <v>527</v>
      </c>
      <c r="B323" s="151" t="s">
        <v>200</v>
      </c>
      <c r="C323" s="150" t="s">
        <v>388</v>
      </c>
      <c r="D323" s="152">
        <v>37179</v>
      </c>
      <c r="E323" s="165">
        <f t="shared" ref="E323:E386" ca="1" si="5">DATEDIF(D323,TODAY(),"Y")</f>
        <v>23</v>
      </c>
      <c r="F323" s="166" t="s">
        <v>207</v>
      </c>
      <c r="G323" s="167" t="s">
        <v>185</v>
      </c>
      <c r="H323" s="168">
        <v>21992</v>
      </c>
      <c r="I323" s="169"/>
      <c r="J323" s="169"/>
      <c r="K323" s="151">
        <v>3</v>
      </c>
    </row>
    <row r="324" spans="1:11" x14ac:dyDescent="0.2">
      <c r="A324" s="150" t="s">
        <v>528</v>
      </c>
      <c r="B324" s="151" t="s">
        <v>99</v>
      </c>
      <c r="C324" s="150" t="s">
        <v>388</v>
      </c>
      <c r="D324" s="152">
        <v>37200</v>
      </c>
      <c r="E324" s="165">
        <f t="shared" ca="1" si="5"/>
        <v>23</v>
      </c>
      <c r="F324" s="166" t="s">
        <v>184</v>
      </c>
      <c r="G324" s="167" t="s">
        <v>187</v>
      </c>
      <c r="H324" s="168">
        <v>123099</v>
      </c>
      <c r="I324" s="169"/>
      <c r="J324" s="169"/>
      <c r="K324" s="151">
        <v>2</v>
      </c>
    </row>
    <row r="325" spans="1:11" x14ac:dyDescent="0.2">
      <c r="A325" s="150" t="s">
        <v>529</v>
      </c>
      <c r="B325" s="151" t="s">
        <v>193</v>
      </c>
      <c r="C325" s="150" t="s">
        <v>388</v>
      </c>
      <c r="D325" s="152">
        <v>39014</v>
      </c>
      <c r="E325" s="165">
        <f t="shared" ca="1" si="5"/>
        <v>18</v>
      </c>
      <c r="F325" s="166" t="s">
        <v>184</v>
      </c>
      <c r="G325" s="167" t="s">
        <v>215</v>
      </c>
      <c r="H325" s="168">
        <v>95555</v>
      </c>
      <c r="I325" s="169"/>
      <c r="J325" s="169"/>
      <c r="K325" s="151">
        <v>1</v>
      </c>
    </row>
    <row r="326" spans="1:11" x14ac:dyDescent="0.2">
      <c r="A326" s="150" t="s">
        <v>530</v>
      </c>
      <c r="B326" s="151" t="s">
        <v>200</v>
      </c>
      <c r="C326" s="150" t="s">
        <v>388</v>
      </c>
      <c r="D326" s="152">
        <v>39021</v>
      </c>
      <c r="E326" s="165">
        <f t="shared" ca="1" si="5"/>
        <v>18</v>
      </c>
      <c r="F326" s="166" t="s">
        <v>184</v>
      </c>
      <c r="G326" s="167" t="s">
        <v>185</v>
      </c>
      <c r="H326" s="168">
        <v>69335</v>
      </c>
      <c r="I326" s="169"/>
      <c r="J326" s="169"/>
      <c r="K326" s="151">
        <v>3</v>
      </c>
    </row>
    <row r="327" spans="1:11" x14ac:dyDescent="0.2">
      <c r="A327" s="150" t="s">
        <v>531</v>
      </c>
      <c r="B327" s="151" t="s">
        <v>96</v>
      </c>
      <c r="C327" s="150" t="s">
        <v>388</v>
      </c>
      <c r="D327" s="152">
        <v>39399</v>
      </c>
      <c r="E327" s="165">
        <f t="shared" ca="1" si="5"/>
        <v>17</v>
      </c>
      <c r="F327" s="166" t="s">
        <v>197</v>
      </c>
      <c r="G327" s="167"/>
      <c r="H327" s="168">
        <v>22703</v>
      </c>
      <c r="I327" s="169"/>
      <c r="J327" s="169"/>
      <c r="K327" s="151">
        <v>2</v>
      </c>
    </row>
    <row r="328" spans="1:11" x14ac:dyDescent="0.2">
      <c r="A328" s="150" t="s">
        <v>532</v>
      </c>
      <c r="B328" s="151" t="s">
        <v>193</v>
      </c>
      <c r="C328" s="150" t="s">
        <v>388</v>
      </c>
      <c r="D328" s="152">
        <v>39399</v>
      </c>
      <c r="E328" s="165">
        <f t="shared" ca="1" si="5"/>
        <v>17</v>
      </c>
      <c r="F328" s="166" t="s">
        <v>207</v>
      </c>
      <c r="G328" s="167" t="s">
        <v>187</v>
      </c>
      <c r="H328" s="168">
        <v>22937</v>
      </c>
      <c r="I328" s="169"/>
      <c r="J328" s="169"/>
      <c r="K328" s="151">
        <v>4</v>
      </c>
    </row>
    <row r="329" spans="1:11" x14ac:dyDescent="0.2">
      <c r="A329" s="150" t="s">
        <v>533</v>
      </c>
      <c r="B329" s="151" t="s">
        <v>96</v>
      </c>
      <c r="C329" s="150" t="s">
        <v>388</v>
      </c>
      <c r="D329" s="152">
        <v>40838</v>
      </c>
      <c r="E329" s="165">
        <f t="shared" ca="1" si="5"/>
        <v>13</v>
      </c>
      <c r="F329" s="166" t="s">
        <v>184</v>
      </c>
      <c r="G329" s="167" t="s">
        <v>185</v>
      </c>
      <c r="H329" s="168">
        <v>117677</v>
      </c>
      <c r="I329" s="169"/>
      <c r="J329" s="169"/>
      <c r="K329" s="151">
        <v>2</v>
      </c>
    </row>
    <row r="330" spans="1:11" x14ac:dyDescent="0.2">
      <c r="A330" s="150" t="s">
        <v>534</v>
      </c>
      <c r="B330" s="151" t="s">
        <v>200</v>
      </c>
      <c r="C330" s="150" t="s">
        <v>388</v>
      </c>
      <c r="D330" s="152">
        <v>40468</v>
      </c>
      <c r="E330" s="165">
        <f t="shared" ca="1" si="5"/>
        <v>14</v>
      </c>
      <c r="F330" s="166" t="s">
        <v>207</v>
      </c>
      <c r="G330" s="167" t="s">
        <v>194</v>
      </c>
      <c r="H330" s="168">
        <v>24870</v>
      </c>
      <c r="I330" s="169"/>
      <c r="J330" s="169"/>
      <c r="K330" s="151">
        <v>3</v>
      </c>
    </row>
    <row r="331" spans="1:11" x14ac:dyDescent="0.2">
      <c r="A331" s="150" t="s">
        <v>535</v>
      </c>
      <c r="B331" s="151" t="s">
        <v>193</v>
      </c>
      <c r="C331" s="150" t="s">
        <v>388</v>
      </c>
      <c r="D331" s="152">
        <v>40863</v>
      </c>
      <c r="E331" s="165">
        <f t="shared" ca="1" si="5"/>
        <v>13</v>
      </c>
      <c r="F331" s="166" t="s">
        <v>189</v>
      </c>
      <c r="G331" s="167"/>
      <c r="H331" s="168">
        <v>41503</v>
      </c>
      <c r="I331" s="169"/>
      <c r="J331" s="169"/>
      <c r="K331" s="151">
        <v>5</v>
      </c>
    </row>
    <row r="332" spans="1:11" x14ac:dyDescent="0.2">
      <c r="A332" s="150" t="s">
        <v>536</v>
      </c>
      <c r="B332" s="151" t="s">
        <v>200</v>
      </c>
      <c r="C332" s="150" t="s">
        <v>388</v>
      </c>
      <c r="D332" s="152">
        <v>37581</v>
      </c>
      <c r="E332" s="165">
        <f t="shared" ca="1" si="5"/>
        <v>22</v>
      </c>
      <c r="F332" s="166" t="s">
        <v>207</v>
      </c>
      <c r="G332" s="167" t="s">
        <v>194</v>
      </c>
      <c r="H332" s="168">
        <v>29904</v>
      </c>
      <c r="I332" s="169"/>
      <c r="J332" s="169"/>
      <c r="K332" s="151">
        <v>1</v>
      </c>
    </row>
    <row r="333" spans="1:11" x14ac:dyDescent="0.2">
      <c r="A333" s="150" t="s">
        <v>537</v>
      </c>
      <c r="B333" s="151" t="s">
        <v>97</v>
      </c>
      <c r="C333" s="150" t="s">
        <v>388</v>
      </c>
      <c r="D333" s="152">
        <v>38307</v>
      </c>
      <c r="E333" s="165">
        <f t="shared" ca="1" si="5"/>
        <v>20</v>
      </c>
      <c r="F333" s="166" t="s">
        <v>184</v>
      </c>
      <c r="G333" s="167" t="s">
        <v>215</v>
      </c>
      <c r="H333" s="168">
        <v>74514</v>
      </c>
      <c r="I333" s="169"/>
      <c r="J333" s="169"/>
      <c r="K333" s="151">
        <v>2</v>
      </c>
    </row>
    <row r="334" spans="1:11" x14ac:dyDescent="0.2">
      <c r="A334" s="150" t="s">
        <v>538</v>
      </c>
      <c r="B334" s="151" t="s">
        <v>99</v>
      </c>
      <c r="C334" s="150" t="s">
        <v>388</v>
      </c>
      <c r="D334" s="152">
        <v>38698</v>
      </c>
      <c r="E334" s="165">
        <f t="shared" ca="1" si="5"/>
        <v>19</v>
      </c>
      <c r="F334" s="166" t="s">
        <v>184</v>
      </c>
      <c r="G334" s="167" t="s">
        <v>185</v>
      </c>
      <c r="H334" s="168">
        <v>103603</v>
      </c>
      <c r="I334" s="169"/>
      <c r="J334" s="169"/>
      <c r="K334" s="151">
        <v>4</v>
      </c>
    </row>
    <row r="335" spans="1:11" x14ac:dyDescent="0.2">
      <c r="A335" s="150" t="s">
        <v>539</v>
      </c>
      <c r="B335" s="151" t="s">
        <v>193</v>
      </c>
      <c r="C335" s="150" t="s">
        <v>388</v>
      </c>
      <c r="D335" s="152">
        <v>41253</v>
      </c>
      <c r="E335" s="165">
        <f t="shared" ca="1" si="5"/>
        <v>12</v>
      </c>
      <c r="F335" s="166" t="s">
        <v>184</v>
      </c>
      <c r="G335" s="167" t="s">
        <v>194</v>
      </c>
      <c r="H335" s="168">
        <v>126627</v>
      </c>
      <c r="I335" s="169"/>
      <c r="J335" s="169"/>
      <c r="K335" s="151">
        <v>5</v>
      </c>
    </row>
    <row r="336" spans="1:11" x14ac:dyDescent="0.2">
      <c r="A336" s="150" t="s">
        <v>540</v>
      </c>
      <c r="B336" s="151" t="s">
        <v>193</v>
      </c>
      <c r="C336" s="150" t="s">
        <v>541</v>
      </c>
      <c r="D336" s="152">
        <v>41370</v>
      </c>
      <c r="E336" s="165">
        <f t="shared" ca="1" si="5"/>
        <v>11</v>
      </c>
      <c r="F336" s="166" t="s">
        <v>189</v>
      </c>
      <c r="G336" s="167"/>
      <c r="H336" s="168">
        <v>55378</v>
      </c>
      <c r="I336" s="169"/>
      <c r="J336" s="169"/>
      <c r="K336" s="151">
        <v>2</v>
      </c>
    </row>
    <row r="337" spans="1:11" x14ac:dyDescent="0.2">
      <c r="A337" s="150" t="s">
        <v>542</v>
      </c>
      <c r="B337" s="151" t="s">
        <v>191</v>
      </c>
      <c r="C337" s="150" t="s">
        <v>541</v>
      </c>
      <c r="D337" s="152">
        <v>38485</v>
      </c>
      <c r="E337" s="165">
        <f t="shared" ca="1" si="5"/>
        <v>19</v>
      </c>
      <c r="F337" s="166" t="s">
        <v>184</v>
      </c>
      <c r="G337" s="167" t="s">
        <v>185</v>
      </c>
      <c r="H337" s="168">
        <v>103260</v>
      </c>
      <c r="I337" s="169"/>
      <c r="J337" s="169"/>
      <c r="K337" s="151">
        <v>3</v>
      </c>
    </row>
    <row r="338" spans="1:11" x14ac:dyDescent="0.2">
      <c r="A338" s="150" t="s">
        <v>543</v>
      </c>
      <c r="B338" s="151" t="s">
        <v>193</v>
      </c>
      <c r="C338" s="150" t="s">
        <v>541</v>
      </c>
      <c r="D338" s="152">
        <v>41391</v>
      </c>
      <c r="E338" s="165">
        <f t="shared" ca="1" si="5"/>
        <v>11</v>
      </c>
      <c r="F338" s="166" t="s">
        <v>184</v>
      </c>
      <c r="G338" s="167" t="s">
        <v>215</v>
      </c>
      <c r="H338" s="168">
        <v>61640</v>
      </c>
      <c r="I338" s="169"/>
      <c r="J338" s="169"/>
      <c r="K338" s="151">
        <v>3</v>
      </c>
    </row>
    <row r="339" spans="1:11" x14ac:dyDescent="0.2">
      <c r="A339" s="150" t="s">
        <v>544</v>
      </c>
      <c r="B339" s="151" t="s">
        <v>97</v>
      </c>
      <c r="C339" s="150" t="s">
        <v>541</v>
      </c>
      <c r="D339" s="152">
        <v>42215</v>
      </c>
      <c r="E339" s="165">
        <f t="shared" ca="1" si="5"/>
        <v>9</v>
      </c>
      <c r="F339" s="166" t="s">
        <v>184</v>
      </c>
      <c r="G339" s="167" t="s">
        <v>185</v>
      </c>
      <c r="H339" s="168">
        <v>111408</v>
      </c>
      <c r="I339" s="169"/>
      <c r="J339" s="169"/>
      <c r="K339" s="151">
        <v>5</v>
      </c>
    </row>
    <row r="340" spans="1:11" x14ac:dyDescent="0.2">
      <c r="A340" s="150" t="s">
        <v>545</v>
      </c>
      <c r="B340" s="151" t="s">
        <v>99</v>
      </c>
      <c r="C340" s="150" t="s">
        <v>541</v>
      </c>
      <c r="D340" s="152">
        <v>37843</v>
      </c>
      <c r="E340" s="165">
        <f t="shared" ca="1" si="5"/>
        <v>21</v>
      </c>
      <c r="F340" s="166" t="s">
        <v>197</v>
      </c>
      <c r="G340" s="167"/>
      <c r="H340" s="168">
        <v>22235</v>
      </c>
      <c r="I340" s="169"/>
      <c r="J340" s="169"/>
      <c r="K340" s="151">
        <v>5</v>
      </c>
    </row>
    <row r="341" spans="1:11" x14ac:dyDescent="0.2">
      <c r="A341" s="150" t="s">
        <v>546</v>
      </c>
      <c r="B341" s="151" t="s">
        <v>96</v>
      </c>
      <c r="C341" s="150" t="s">
        <v>541</v>
      </c>
      <c r="D341" s="152">
        <v>39014</v>
      </c>
      <c r="E341" s="165">
        <f t="shared" ca="1" si="5"/>
        <v>18</v>
      </c>
      <c r="F341" s="166" t="s">
        <v>184</v>
      </c>
      <c r="G341" s="167" t="s">
        <v>215</v>
      </c>
      <c r="H341" s="168">
        <v>115240</v>
      </c>
      <c r="I341" s="169"/>
      <c r="J341" s="169"/>
      <c r="K341" s="151">
        <v>2</v>
      </c>
    </row>
    <row r="342" spans="1:11" x14ac:dyDescent="0.2">
      <c r="A342" s="150" t="s">
        <v>547</v>
      </c>
      <c r="B342" s="151" t="s">
        <v>99</v>
      </c>
      <c r="C342" s="150" t="s">
        <v>541</v>
      </c>
      <c r="D342" s="152">
        <v>40116</v>
      </c>
      <c r="E342" s="165">
        <f t="shared" ca="1" si="5"/>
        <v>15</v>
      </c>
      <c r="F342" s="166" t="s">
        <v>184</v>
      </c>
      <c r="G342" s="167" t="s">
        <v>205</v>
      </c>
      <c r="H342" s="168">
        <v>93239</v>
      </c>
      <c r="I342" s="169"/>
      <c r="J342" s="169"/>
      <c r="K342" s="151">
        <v>4</v>
      </c>
    </row>
    <row r="343" spans="1:11" x14ac:dyDescent="0.2">
      <c r="A343" s="150" t="s">
        <v>548</v>
      </c>
      <c r="B343" s="151" t="s">
        <v>97</v>
      </c>
      <c r="C343" s="150" t="s">
        <v>549</v>
      </c>
      <c r="D343" s="152">
        <v>41630</v>
      </c>
      <c r="E343" s="165">
        <f t="shared" ca="1" si="5"/>
        <v>11</v>
      </c>
      <c r="F343" s="166" t="s">
        <v>184</v>
      </c>
      <c r="G343" s="167" t="s">
        <v>185</v>
      </c>
      <c r="H343" s="168">
        <v>123209</v>
      </c>
      <c r="I343" s="169"/>
      <c r="J343" s="169"/>
      <c r="K343" s="151">
        <v>1</v>
      </c>
    </row>
    <row r="344" spans="1:11" x14ac:dyDescent="0.2">
      <c r="A344" s="150" t="s">
        <v>550</v>
      </c>
      <c r="B344" s="151" t="s">
        <v>96</v>
      </c>
      <c r="C344" s="150" t="s">
        <v>549</v>
      </c>
      <c r="D344" s="152">
        <v>41989</v>
      </c>
      <c r="E344" s="165">
        <f t="shared" ca="1" si="5"/>
        <v>10</v>
      </c>
      <c r="F344" s="166" t="s">
        <v>184</v>
      </c>
      <c r="G344" s="167" t="s">
        <v>187</v>
      </c>
      <c r="H344" s="168">
        <v>105769</v>
      </c>
      <c r="I344" s="169"/>
      <c r="J344" s="169"/>
      <c r="K344" s="151">
        <v>5</v>
      </c>
    </row>
    <row r="345" spans="1:11" x14ac:dyDescent="0.2">
      <c r="A345" s="150" t="s">
        <v>551</v>
      </c>
      <c r="B345" s="151" t="s">
        <v>96</v>
      </c>
      <c r="C345" s="150" t="s">
        <v>549</v>
      </c>
      <c r="D345" s="152">
        <v>40535</v>
      </c>
      <c r="E345" s="165">
        <f t="shared" ca="1" si="5"/>
        <v>14</v>
      </c>
      <c r="F345" s="166" t="s">
        <v>184</v>
      </c>
      <c r="G345" s="167" t="s">
        <v>185</v>
      </c>
      <c r="H345" s="168">
        <v>86681</v>
      </c>
      <c r="I345" s="169"/>
      <c r="J345" s="169"/>
      <c r="K345" s="151">
        <v>4</v>
      </c>
    </row>
    <row r="346" spans="1:11" x14ac:dyDescent="0.2">
      <c r="A346" s="150" t="s">
        <v>552</v>
      </c>
      <c r="B346" s="151" t="s">
        <v>99</v>
      </c>
      <c r="C346" s="150" t="s">
        <v>549</v>
      </c>
      <c r="D346" s="152">
        <v>40176</v>
      </c>
      <c r="E346" s="165">
        <f t="shared" ca="1" si="5"/>
        <v>15</v>
      </c>
      <c r="F346" s="166" t="s">
        <v>184</v>
      </c>
      <c r="G346" s="167" t="s">
        <v>215</v>
      </c>
      <c r="H346" s="168">
        <v>81413</v>
      </c>
      <c r="I346" s="169"/>
      <c r="J346" s="169"/>
      <c r="K346" s="151">
        <v>2</v>
      </c>
    </row>
    <row r="347" spans="1:11" x14ac:dyDescent="0.2">
      <c r="A347" s="150" t="s">
        <v>553</v>
      </c>
      <c r="B347" s="151" t="s">
        <v>200</v>
      </c>
      <c r="C347" s="150" t="s">
        <v>549</v>
      </c>
      <c r="D347" s="152">
        <v>41287</v>
      </c>
      <c r="E347" s="165">
        <f t="shared" ca="1" si="5"/>
        <v>12</v>
      </c>
      <c r="F347" s="166" t="s">
        <v>184</v>
      </c>
      <c r="G347" s="167" t="s">
        <v>215</v>
      </c>
      <c r="H347" s="168">
        <v>78610</v>
      </c>
      <c r="I347" s="169"/>
      <c r="J347" s="169"/>
      <c r="K347" s="151">
        <v>5</v>
      </c>
    </row>
    <row r="348" spans="1:11" x14ac:dyDescent="0.2">
      <c r="A348" s="150" t="s">
        <v>554</v>
      </c>
      <c r="B348" s="151" t="s">
        <v>99</v>
      </c>
      <c r="C348" s="150" t="s">
        <v>549</v>
      </c>
      <c r="D348" s="152">
        <v>37270</v>
      </c>
      <c r="E348" s="165">
        <f t="shared" ca="1" si="5"/>
        <v>23</v>
      </c>
      <c r="F348" s="166" t="s">
        <v>189</v>
      </c>
      <c r="G348" s="167"/>
      <c r="H348" s="168">
        <v>58160</v>
      </c>
      <c r="I348" s="169"/>
      <c r="J348" s="169"/>
      <c r="K348" s="151">
        <v>4</v>
      </c>
    </row>
    <row r="349" spans="1:11" x14ac:dyDescent="0.2">
      <c r="A349" s="150" t="s">
        <v>555</v>
      </c>
      <c r="B349" s="151" t="s">
        <v>191</v>
      </c>
      <c r="C349" s="150" t="s">
        <v>549</v>
      </c>
      <c r="D349" s="152">
        <v>37277</v>
      </c>
      <c r="E349" s="165">
        <f t="shared" ca="1" si="5"/>
        <v>23</v>
      </c>
      <c r="F349" s="166" t="s">
        <v>197</v>
      </c>
      <c r="G349" s="167"/>
      <c r="H349" s="168">
        <v>32712</v>
      </c>
      <c r="I349" s="169"/>
      <c r="J349" s="169"/>
      <c r="K349" s="151">
        <v>5</v>
      </c>
    </row>
    <row r="350" spans="1:11" x14ac:dyDescent="0.2">
      <c r="A350" s="150" t="s">
        <v>556</v>
      </c>
      <c r="B350" s="151" t="s">
        <v>99</v>
      </c>
      <c r="C350" s="150" t="s">
        <v>549</v>
      </c>
      <c r="D350" s="152">
        <v>38018</v>
      </c>
      <c r="E350" s="165">
        <f t="shared" ca="1" si="5"/>
        <v>21</v>
      </c>
      <c r="F350" s="166" t="s">
        <v>207</v>
      </c>
      <c r="G350" s="167" t="s">
        <v>185</v>
      </c>
      <c r="H350" s="168">
        <v>27006</v>
      </c>
      <c r="I350" s="169"/>
      <c r="J350" s="169"/>
      <c r="K350" s="151">
        <v>4</v>
      </c>
    </row>
    <row r="351" spans="1:11" x14ac:dyDescent="0.2">
      <c r="A351" s="150" t="s">
        <v>557</v>
      </c>
      <c r="B351" s="151" t="s">
        <v>99</v>
      </c>
      <c r="C351" s="150" t="s">
        <v>549</v>
      </c>
      <c r="D351" s="152">
        <v>40949</v>
      </c>
      <c r="E351" s="165">
        <f t="shared" ca="1" si="5"/>
        <v>12</v>
      </c>
      <c r="F351" s="166" t="s">
        <v>207</v>
      </c>
      <c r="G351" s="167" t="s">
        <v>194</v>
      </c>
      <c r="H351" s="168">
        <v>28323</v>
      </c>
      <c r="I351" s="169"/>
      <c r="J351" s="169"/>
      <c r="K351" s="151">
        <v>3</v>
      </c>
    </row>
    <row r="352" spans="1:11" x14ac:dyDescent="0.2">
      <c r="A352" s="150" t="s">
        <v>558</v>
      </c>
      <c r="B352" s="151" t="s">
        <v>96</v>
      </c>
      <c r="C352" s="150" t="s">
        <v>549</v>
      </c>
      <c r="D352" s="152">
        <v>41688</v>
      </c>
      <c r="E352" s="165">
        <f t="shared" ca="1" si="5"/>
        <v>10</v>
      </c>
      <c r="F352" s="166" t="s">
        <v>189</v>
      </c>
      <c r="G352" s="167"/>
      <c r="H352" s="168">
        <v>56395</v>
      </c>
      <c r="I352" s="169"/>
      <c r="J352" s="169"/>
      <c r="K352" s="151">
        <v>4</v>
      </c>
    </row>
    <row r="353" spans="1:11" x14ac:dyDescent="0.2">
      <c r="A353" s="150" t="s">
        <v>559</v>
      </c>
      <c r="B353" s="151" t="s">
        <v>200</v>
      </c>
      <c r="C353" s="150" t="s">
        <v>549</v>
      </c>
      <c r="D353" s="152">
        <v>41702</v>
      </c>
      <c r="E353" s="165">
        <f t="shared" ca="1" si="5"/>
        <v>10</v>
      </c>
      <c r="F353" s="166" t="s">
        <v>184</v>
      </c>
      <c r="G353" s="167" t="s">
        <v>194</v>
      </c>
      <c r="H353" s="168">
        <v>125069</v>
      </c>
      <c r="I353" s="169"/>
      <c r="J353" s="169"/>
      <c r="K353" s="151">
        <v>5</v>
      </c>
    </row>
    <row r="354" spans="1:11" x14ac:dyDescent="0.2">
      <c r="A354" s="150" t="s">
        <v>560</v>
      </c>
      <c r="B354" s="151" t="s">
        <v>96</v>
      </c>
      <c r="C354" s="150" t="s">
        <v>549</v>
      </c>
      <c r="D354" s="152">
        <v>40225</v>
      </c>
      <c r="E354" s="165">
        <f t="shared" ca="1" si="5"/>
        <v>14</v>
      </c>
      <c r="F354" s="166" t="s">
        <v>184</v>
      </c>
      <c r="G354" s="167" t="s">
        <v>194</v>
      </c>
      <c r="H354" s="168">
        <v>75401</v>
      </c>
      <c r="I354" s="169"/>
      <c r="J354" s="169"/>
      <c r="K354" s="151">
        <v>3</v>
      </c>
    </row>
    <row r="355" spans="1:11" x14ac:dyDescent="0.2">
      <c r="A355" s="150" t="s">
        <v>561</v>
      </c>
      <c r="B355" s="151" t="s">
        <v>193</v>
      </c>
      <c r="C355" s="150" t="s">
        <v>549</v>
      </c>
      <c r="D355" s="152">
        <v>40245</v>
      </c>
      <c r="E355" s="165">
        <f t="shared" ca="1" si="5"/>
        <v>14</v>
      </c>
      <c r="F355" s="166" t="s">
        <v>189</v>
      </c>
      <c r="G355" s="167"/>
      <c r="H355" s="168">
        <v>47785</v>
      </c>
      <c r="I355" s="169"/>
      <c r="J355" s="169"/>
      <c r="K355" s="151">
        <v>2</v>
      </c>
    </row>
    <row r="356" spans="1:11" x14ac:dyDescent="0.2">
      <c r="A356" s="150" t="s">
        <v>562</v>
      </c>
      <c r="B356" s="151" t="s">
        <v>193</v>
      </c>
      <c r="C356" s="150" t="s">
        <v>549</v>
      </c>
      <c r="D356" s="152">
        <v>39883</v>
      </c>
      <c r="E356" s="165">
        <f t="shared" ca="1" si="5"/>
        <v>15</v>
      </c>
      <c r="F356" s="166" t="s">
        <v>189</v>
      </c>
      <c r="G356" s="167"/>
      <c r="H356" s="168">
        <v>41702</v>
      </c>
      <c r="I356" s="169"/>
      <c r="J356" s="169"/>
      <c r="K356" s="151">
        <v>2</v>
      </c>
    </row>
    <row r="357" spans="1:11" x14ac:dyDescent="0.2">
      <c r="A357" s="150" t="s">
        <v>563</v>
      </c>
      <c r="B357" s="151" t="s">
        <v>99</v>
      </c>
      <c r="C357" s="150" t="s">
        <v>549</v>
      </c>
      <c r="D357" s="152">
        <v>36934</v>
      </c>
      <c r="E357" s="165">
        <f t="shared" ca="1" si="5"/>
        <v>23</v>
      </c>
      <c r="F357" s="166" t="s">
        <v>184</v>
      </c>
      <c r="G357" s="167" t="s">
        <v>205</v>
      </c>
      <c r="H357" s="168">
        <v>69800</v>
      </c>
      <c r="I357" s="169"/>
      <c r="J357" s="169"/>
      <c r="K357" s="151">
        <v>2</v>
      </c>
    </row>
    <row r="358" spans="1:11" x14ac:dyDescent="0.2">
      <c r="A358" s="150" t="s">
        <v>564</v>
      </c>
      <c r="B358" s="151" t="s">
        <v>200</v>
      </c>
      <c r="C358" s="150" t="s">
        <v>549</v>
      </c>
      <c r="D358" s="152">
        <v>36935</v>
      </c>
      <c r="E358" s="165">
        <f t="shared" ca="1" si="5"/>
        <v>23</v>
      </c>
      <c r="F358" s="166" t="s">
        <v>184</v>
      </c>
      <c r="G358" s="167" t="s">
        <v>215</v>
      </c>
      <c r="H358" s="168">
        <v>84002</v>
      </c>
      <c r="I358" s="169"/>
      <c r="J358" s="169"/>
      <c r="K358" s="151">
        <v>4</v>
      </c>
    </row>
    <row r="359" spans="1:11" x14ac:dyDescent="0.2">
      <c r="A359" s="150" t="s">
        <v>565</v>
      </c>
      <c r="B359" s="151" t="s">
        <v>99</v>
      </c>
      <c r="C359" s="150" t="s">
        <v>549</v>
      </c>
      <c r="D359" s="152">
        <v>40235</v>
      </c>
      <c r="E359" s="165">
        <f t="shared" ca="1" si="5"/>
        <v>14</v>
      </c>
      <c r="F359" s="166" t="s">
        <v>184</v>
      </c>
      <c r="G359" s="167" t="s">
        <v>215</v>
      </c>
      <c r="H359" s="168">
        <v>123051</v>
      </c>
      <c r="I359" s="169"/>
      <c r="J359" s="169"/>
      <c r="K359" s="151">
        <v>3</v>
      </c>
    </row>
    <row r="360" spans="1:11" x14ac:dyDescent="0.2">
      <c r="A360" s="150" t="s">
        <v>566</v>
      </c>
      <c r="B360" s="151" t="s">
        <v>96</v>
      </c>
      <c r="C360" s="150" t="s">
        <v>549</v>
      </c>
      <c r="D360" s="152">
        <v>42078</v>
      </c>
      <c r="E360" s="165">
        <f t="shared" ca="1" si="5"/>
        <v>9</v>
      </c>
      <c r="F360" s="166" t="s">
        <v>184</v>
      </c>
      <c r="G360" s="167" t="s">
        <v>187</v>
      </c>
      <c r="H360" s="168">
        <v>123234</v>
      </c>
      <c r="I360" s="169"/>
      <c r="J360" s="169"/>
      <c r="K360" s="151">
        <v>5</v>
      </c>
    </row>
    <row r="361" spans="1:11" x14ac:dyDescent="0.2">
      <c r="A361" s="150" t="s">
        <v>567</v>
      </c>
      <c r="B361" s="151" t="s">
        <v>99</v>
      </c>
      <c r="C361" s="150" t="s">
        <v>549</v>
      </c>
      <c r="D361" s="152">
        <v>42085</v>
      </c>
      <c r="E361" s="165">
        <f t="shared" ca="1" si="5"/>
        <v>9</v>
      </c>
      <c r="F361" s="166" t="s">
        <v>184</v>
      </c>
      <c r="G361" s="167" t="s">
        <v>185</v>
      </c>
      <c r="H361" s="168">
        <v>61223</v>
      </c>
      <c r="I361" s="169"/>
      <c r="J361" s="169"/>
      <c r="K361" s="151">
        <v>4</v>
      </c>
    </row>
    <row r="362" spans="1:11" x14ac:dyDescent="0.2">
      <c r="A362" s="150" t="s">
        <v>568</v>
      </c>
      <c r="B362" s="151" t="s">
        <v>96</v>
      </c>
      <c r="C362" s="150" t="s">
        <v>549</v>
      </c>
      <c r="D362" s="152">
        <v>40258</v>
      </c>
      <c r="E362" s="165">
        <f t="shared" ca="1" si="5"/>
        <v>14</v>
      </c>
      <c r="F362" s="166" t="s">
        <v>184</v>
      </c>
      <c r="G362" s="167" t="s">
        <v>194</v>
      </c>
      <c r="H362" s="168">
        <v>119751</v>
      </c>
      <c r="I362" s="169"/>
      <c r="J362" s="169"/>
      <c r="K362" s="151">
        <v>5</v>
      </c>
    </row>
    <row r="363" spans="1:11" x14ac:dyDescent="0.2">
      <c r="A363" s="150" t="s">
        <v>569</v>
      </c>
      <c r="B363" s="151" t="s">
        <v>96</v>
      </c>
      <c r="C363" s="150" t="s">
        <v>549</v>
      </c>
      <c r="D363" s="152">
        <v>39912</v>
      </c>
      <c r="E363" s="165">
        <f t="shared" ca="1" si="5"/>
        <v>15</v>
      </c>
      <c r="F363" s="166" t="s">
        <v>184</v>
      </c>
      <c r="G363" s="167" t="s">
        <v>185</v>
      </c>
      <c r="H363" s="168">
        <v>80640</v>
      </c>
      <c r="I363" s="169"/>
      <c r="J363" s="169"/>
      <c r="K363" s="151">
        <v>3</v>
      </c>
    </row>
    <row r="364" spans="1:11" x14ac:dyDescent="0.2">
      <c r="A364" s="150" t="s">
        <v>570</v>
      </c>
      <c r="B364" s="151" t="s">
        <v>193</v>
      </c>
      <c r="C364" s="150" t="s">
        <v>549</v>
      </c>
      <c r="D364" s="152">
        <v>37375</v>
      </c>
      <c r="E364" s="165">
        <f t="shared" ca="1" si="5"/>
        <v>22</v>
      </c>
      <c r="F364" s="166" t="s">
        <v>184</v>
      </c>
      <c r="G364" s="167" t="s">
        <v>185</v>
      </c>
      <c r="H364" s="168">
        <v>71455</v>
      </c>
      <c r="I364" s="169"/>
      <c r="J364" s="169"/>
      <c r="K364" s="151">
        <v>2</v>
      </c>
    </row>
    <row r="365" spans="1:11" x14ac:dyDescent="0.2">
      <c r="A365" s="150" t="s">
        <v>571</v>
      </c>
      <c r="B365" s="151" t="s">
        <v>99</v>
      </c>
      <c r="C365" s="150" t="s">
        <v>549</v>
      </c>
      <c r="D365" s="152">
        <v>37740</v>
      </c>
      <c r="E365" s="165">
        <f t="shared" ca="1" si="5"/>
        <v>21</v>
      </c>
      <c r="F365" s="166" t="s">
        <v>184</v>
      </c>
      <c r="G365" s="167" t="s">
        <v>215</v>
      </c>
      <c r="H365" s="168">
        <v>74304</v>
      </c>
      <c r="I365" s="169"/>
      <c r="J365" s="169"/>
      <c r="K365" s="151">
        <v>5</v>
      </c>
    </row>
    <row r="366" spans="1:11" x14ac:dyDescent="0.2">
      <c r="A366" s="150" t="s">
        <v>572</v>
      </c>
      <c r="B366" s="151" t="s">
        <v>191</v>
      </c>
      <c r="C366" s="150" t="s">
        <v>549</v>
      </c>
      <c r="D366" s="152">
        <v>40670</v>
      </c>
      <c r="E366" s="165">
        <f t="shared" ca="1" si="5"/>
        <v>13</v>
      </c>
      <c r="F366" s="166" t="s">
        <v>189</v>
      </c>
      <c r="G366" s="167"/>
      <c r="H366" s="168">
        <v>43056</v>
      </c>
      <c r="I366" s="169"/>
      <c r="J366" s="169"/>
      <c r="K366" s="151">
        <v>2</v>
      </c>
    </row>
    <row r="367" spans="1:11" x14ac:dyDescent="0.2">
      <c r="A367" s="150" t="s">
        <v>573</v>
      </c>
      <c r="B367" s="151" t="s">
        <v>191</v>
      </c>
      <c r="C367" s="150" t="s">
        <v>549</v>
      </c>
      <c r="D367" s="152">
        <v>41790</v>
      </c>
      <c r="E367" s="165">
        <f t="shared" ca="1" si="5"/>
        <v>10</v>
      </c>
      <c r="F367" s="166" t="s">
        <v>184</v>
      </c>
      <c r="G367" s="167" t="s">
        <v>185</v>
      </c>
      <c r="H367" s="168">
        <v>122165</v>
      </c>
      <c r="I367" s="169"/>
      <c r="J367" s="169"/>
      <c r="K367" s="151">
        <v>1</v>
      </c>
    </row>
    <row r="368" spans="1:11" x14ac:dyDescent="0.2">
      <c r="A368" s="150" t="s">
        <v>574</v>
      </c>
      <c r="B368" s="151" t="s">
        <v>191</v>
      </c>
      <c r="C368" s="150" t="s">
        <v>549</v>
      </c>
      <c r="D368" s="152">
        <v>42148</v>
      </c>
      <c r="E368" s="165">
        <f t="shared" ca="1" si="5"/>
        <v>9</v>
      </c>
      <c r="F368" s="166" t="s">
        <v>184</v>
      </c>
      <c r="G368" s="167" t="s">
        <v>187</v>
      </c>
      <c r="H368" s="168">
        <v>104783</v>
      </c>
      <c r="I368" s="169"/>
      <c r="J368" s="169"/>
      <c r="K368" s="151">
        <v>2</v>
      </c>
    </row>
    <row r="369" spans="1:11" x14ac:dyDescent="0.2">
      <c r="A369" s="150" t="s">
        <v>575</v>
      </c>
      <c r="B369" s="151" t="s">
        <v>96</v>
      </c>
      <c r="C369" s="150" t="s">
        <v>549</v>
      </c>
      <c r="D369" s="152">
        <v>40336</v>
      </c>
      <c r="E369" s="165">
        <f t="shared" ca="1" si="5"/>
        <v>14</v>
      </c>
      <c r="F369" s="166" t="s">
        <v>207</v>
      </c>
      <c r="G369" s="167" t="s">
        <v>205</v>
      </c>
      <c r="H369" s="168">
        <v>28862</v>
      </c>
      <c r="I369" s="169"/>
      <c r="J369" s="169"/>
      <c r="K369" s="151">
        <v>2</v>
      </c>
    </row>
    <row r="370" spans="1:11" x14ac:dyDescent="0.2">
      <c r="A370" s="150" t="s">
        <v>576</v>
      </c>
      <c r="B370" s="151" t="s">
        <v>99</v>
      </c>
      <c r="C370" s="150" t="s">
        <v>549</v>
      </c>
      <c r="D370" s="152">
        <v>41411</v>
      </c>
      <c r="E370" s="165">
        <f t="shared" ca="1" si="5"/>
        <v>11</v>
      </c>
      <c r="F370" s="166" t="s">
        <v>184</v>
      </c>
      <c r="G370" s="167" t="s">
        <v>194</v>
      </c>
      <c r="H370" s="168">
        <v>66016</v>
      </c>
      <c r="I370" s="169"/>
      <c r="J370" s="169"/>
      <c r="K370" s="151">
        <v>4</v>
      </c>
    </row>
    <row r="371" spans="1:11" x14ac:dyDescent="0.2">
      <c r="A371" s="150" t="s">
        <v>577</v>
      </c>
      <c r="B371" s="151" t="s">
        <v>96</v>
      </c>
      <c r="C371" s="150" t="s">
        <v>549</v>
      </c>
      <c r="D371" s="152">
        <v>37781</v>
      </c>
      <c r="E371" s="165">
        <f t="shared" ca="1" si="5"/>
        <v>21</v>
      </c>
      <c r="F371" s="166" t="s">
        <v>189</v>
      </c>
      <c r="G371" s="167"/>
      <c r="H371" s="168">
        <v>44130</v>
      </c>
      <c r="I371" s="169"/>
      <c r="J371" s="169"/>
      <c r="K371" s="151">
        <v>2</v>
      </c>
    </row>
    <row r="372" spans="1:11" x14ac:dyDescent="0.2">
      <c r="A372" s="150" t="s">
        <v>578</v>
      </c>
      <c r="B372" s="151" t="s">
        <v>200</v>
      </c>
      <c r="C372" s="150" t="s">
        <v>549</v>
      </c>
      <c r="D372" s="152">
        <v>41429</v>
      </c>
      <c r="E372" s="165">
        <f t="shared" ca="1" si="5"/>
        <v>11</v>
      </c>
      <c r="F372" s="166" t="s">
        <v>184</v>
      </c>
      <c r="G372" s="167" t="s">
        <v>215</v>
      </c>
      <c r="H372" s="168">
        <v>96619</v>
      </c>
      <c r="I372" s="169"/>
      <c r="J372" s="169"/>
      <c r="K372" s="151">
        <v>4</v>
      </c>
    </row>
    <row r="373" spans="1:11" x14ac:dyDescent="0.2">
      <c r="A373" s="150" t="s">
        <v>579</v>
      </c>
      <c r="B373" s="151" t="s">
        <v>96</v>
      </c>
      <c r="C373" s="150" t="s">
        <v>549</v>
      </c>
      <c r="D373" s="152">
        <v>40368</v>
      </c>
      <c r="E373" s="165">
        <f t="shared" ca="1" si="5"/>
        <v>14</v>
      </c>
      <c r="F373" s="166" t="s">
        <v>207</v>
      </c>
      <c r="G373" s="167" t="s">
        <v>215</v>
      </c>
      <c r="H373" s="168">
        <v>23926</v>
      </c>
      <c r="I373" s="169"/>
      <c r="J373" s="169"/>
      <c r="K373" s="151">
        <v>4</v>
      </c>
    </row>
    <row r="374" spans="1:11" x14ac:dyDescent="0.2">
      <c r="A374" s="150" t="s">
        <v>580</v>
      </c>
      <c r="B374" s="151" t="s">
        <v>99</v>
      </c>
      <c r="C374" s="150" t="s">
        <v>549</v>
      </c>
      <c r="D374" s="152">
        <v>41445</v>
      </c>
      <c r="E374" s="165">
        <f t="shared" ca="1" si="5"/>
        <v>11</v>
      </c>
      <c r="F374" s="166" t="s">
        <v>207</v>
      </c>
      <c r="G374" s="167" t="s">
        <v>185</v>
      </c>
      <c r="H374" s="168">
        <v>27705</v>
      </c>
      <c r="I374" s="169"/>
      <c r="J374" s="169"/>
      <c r="K374" s="151">
        <v>2</v>
      </c>
    </row>
    <row r="375" spans="1:11" x14ac:dyDescent="0.2">
      <c r="A375" s="150" t="s">
        <v>581</v>
      </c>
      <c r="B375" s="151" t="s">
        <v>97</v>
      </c>
      <c r="C375" s="150" t="s">
        <v>549</v>
      </c>
      <c r="D375" s="152">
        <v>37449</v>
      </c>
      <c r="E375" s="165">
        <f t="shared" ca="1" si="5"/>
        <v>22</v>
      </c>
      <c r="F375" s="166" t="s">
        <v>184</v>
      </c>
      <c r="G375" s="167" t="s">
        <v>215</v>
      </c>
      <c r="H375" s="168">
        <v>116169</v>
      </c>
      <c r="I375" s="169"/>
      <c r="J375" s="169"/>
      <c r="K375" s="151">
        <v>1</v>
      </c>
    </row>
    <row r="376" spans="1:11" x14ac:dyDescent="0.2">
      <c r="A376" s="150" t="s">
        <v>582</v>
      </c>
      <c r="B376" s="151" t="s">
        <v>200</v>
      </c>
      <c r="C376" s="150" t="s">
        <v>549</v>
      </c>
      <c r="D376" s="152">
        <v>40361</v>
      </c>
      <c r="E376" s="165">
        <f t="shared" ca="1" si="5"/>
        <v>14</v>
      </c>
      <c r="F376" s="166" t="s">
        <v>189</v>
      </c>
      <c r="G376" s="167"/>
      <c r="H376" s="168">
        <v>47413</v>
      </c>
      <c r="I376" s="169"/>
      <c r="J376" s="169"/>
      <c r="K376" s="151">
        <v>4</v>
      </c>
    </row>
    <row r="377" spans="1:11" x14ac:dyDescent="0.2">
      <c r="A377" s="150" t="s">
        <v>583</v>
      </c>
      <c r="B377" s="151" t="s">
        <v>200</v>
      </c>
      <c r="C377" s="150" t="s">
        <v>549</v>
      </c>
      <c r="D377" s="152">
        <v>41439</v>
      </c>
      <c r="E377" s="165">
        <f t="shared" ca="1" si="5"/>
        <v>11</v>
      </c>
      <c r="F377" s="166" t="s">
        <v>184</v>
      </c>
      <c r="G377" s="167" t="s">
        <v>194</v>
      </c>
      <c r="H377" s="168">
        <v>96418</v>
      </c>
      <c r="I377" s="169"/>
      <c r="J377" s="169"/>
      <c r="K377" s="151">
        <v>1</v>
      </c>
    </row>
    <row r="378" spans="1:11" x14ac:dyDescent="0.2">
      <c r="A378" s="150" t="s">
        <v>584</v>
      </c>
      <c r="B378" s="151" t="s">
        <v>191</v>
      </c>
      <c r="C378" s="150" t="s">
        <v>549</v>
      </c>
      <c r="D378" s="152">
        <v>41473</v>
      </c>
      <c r="E378" s="165">
        <f t="shared" ca="1" si="5"/>
        <v>11</v>
      </c>
      <c r="F378" s="166" t="s">
        <v>207</v>
      </c>
      <c r="G378" s="167" t="s">
        <v>185</v>
      </c>
      <c r="H378" s="168">
        <v>21223</v>
      </c>
      <c r="I378" s="169"/>
      <c r="J378" s="169"/>
      <c r="K378" s="151">
        <v>4</v>
      </c>
    </row>
    <row r="379" spans="1:11" x14ac:dyDescent="0.2">
      <c r="A379" s="150" t="s">
        <v>585</v>
      </c>
      <c r="B379" s="151" t="s">
        <v>191</v>
      </c>
      <c r="C379" s="150" t="s">
        <v>549</v>
      </c>
      <c r="D379" s="152">
        <v>37470</v>
      </c>
      <c r="E379" s="165">
        <f t="shared" ca="1" si="5"/>
        <v>22</v>
      </c>
      <c r="F379" s="166" t="s">
        <v>184</v>
      </c>
      <c r="G379" s="167" t="s">
        <v>215</v>
      </c>
      <c r="H379" s="168">
        <v>90681</v>
      </c>
      <c r="I379" s="169"/>
      <c r="J379" s="169"/>
      <c r="K379" s="151">
        <v>5</v>
      </c>
    </row>
    <row r="380" spans="1:11" x14ac:dyDescent="0.2">
      <c r="A380" s="150" t="s">
        <v>586</v>
      </c>
      <c r="B380" s="151" t="s">
        <v>97</v>
      </c>
      <c r="C380" s="150" t="s">
        <v>549</v>
      </c>
      <c r="D380" s="152">
        <v>40408</v>
      </c>
      <c r="E380" s="165">
        <f t="shared" ca="1" si="5"/>
        <v>14</v>
      </c>
      <c r="F380" s="166" t="s">
        <v>197</v>
      </c>
      <c r="G380" s="167"/>
      <c r="H380" s="168">
        <v>29396</v>
      </c>
      <c r="I380" s="169"/>
      <c r="J380" s="169"/>
      <c r="K380" s="151">
        <v>2</v>
      </c>
    </row>
    <row r="381" spans="1:11" x14ac:dyDescent="0.2">
      <c r="A381" s="150" t="s">
        <v>587</v>
      </c>
      <c r="B381" s="151" t="s">
        <v>96</v>
      </c>
      <c r="C381" s="150" t="s">
        <v>549</v>
      </c>
      <c r="D381" s="152">
        <v>40047</v>
      </c>
      <c r="E381" s="165">
        <f t="shared" ca="1" si="5"/>
        <v>15</v>
      </c>
      <c r="F381" s="166" t="s">
        <v>189</v>
      </c>
      <c r="G381" s="167"/>
      <c r="H381" s="168">
        <v>44335</v>
      </c>
      <c r="I381" s="169"/>
      <c r="J381" s="169"/>
      <c r="K381" s="151">
        <v>4</v>
      </c>
    </row>
    <row r="382" spans="1:11" x14ac:dyDescent="0.2">
      <c r="A382" s="150" t="s">
        <v>588</v>
      </c>
      <c r="B382" s="151" t="s">
        <v>99</v>
      </c>
      <c r="C382" s="150" t="s">
        <v>549</v>
      </c>
      <c r="D382" s="152">
        <v>38216</v>
      </c>
      <c r="E382" s="165">
        <f t="shared" ca="1" si="5"/>
        <v>20</v>
      </c>
      <c r="F382" s="166" t="s">
        <v>184</v>
      </c>
      <c r="G382" s="167" t="s">
        <v>187</v>
      </c>
      <c r="H382" s="168">
        <v>95336</v>
      </c>
      <c r="I382" s="169"/>
      <c r="J382" s="169"/>
      <c r="K382" s="151">
        <v>5</v>
      </c>
    </row>
    <row r="383" spans="1:11" x14ac:dyDescent="0.2">
      <c r="A383" s="150" t="s">
        <v>589</v>
      </c>
      <c r="B383" s="151" t="s">
        <v>97</v>
      </c>
      <c r="C383" s="150" t="s">
        <v>549</v>
      </c>
      <c r="D383" s="152">
        <v>38219</v>
      </c>
      <c r="E383" s="165">
        <f t="shared" ca="1" si="5"/>
        <v>20</v>
      </c>
      <c r="F383" s="166" t="s">
        <v>207</v>
      </c>
      <c r="G383" s="167" t="s">
        <v>205</v>
      </c>
      <c r="H383" s="168">
        <v>28859</v>
      </c>
      <c r="I383" s="169"/>
      <c r="J383" s="169"/>
      <c r="K383" s="151">
        <v>2</v>
      </c>
    </row>
    <row r="384" spans="1:11" x14ac:dyDescent="0.2">
      <c r="A384" s="150" t="s">
        <v>590</v>
      </c>
      <c r="B384" s="151" t="s">
        <v>193</v>
      </c>
      <c r="C384" s="150" t="s">
        <v>549</v>
      </c>
      <c r="D384" s="152">
        <v>41161</v>
      </c>
      <c r="E384" s="165">
        <f t="shared" ca="1" si="5"/>
        <v>12</v>
      </c>
      <c r="F384" s="166" t="s">
        <v>184</v>
      </c>
      <c r="G384" s="167" t="s">
        <v>215</v>
      </c>
      <c r="H384" s="168">
        <v>103657</v>
      </c>
      <c r="I384" s="169"/>
      <c r="J384" s="169"/>
      <c r="K384" s="151">
        <v>1</v>
      </c>
    </row>
    <row r="385" spans="1:11" x14ac:dyDescent="0.2">
      <c r="A385" s="150" t="s">
        <v>591</v>
      </c>
      <c r="B385" s="151" t="s">
        <v>200</v>
      </c>
      <c r="C385" s="150" t="s">
        <v>549</v>
      </c>
      <c r="D385" s="152">
        <v>41525</v>
      </c>
      <c r="E385" s="165">
        <f t="shared" ca="1" si="5"/>
        <v>11</v>
      </c>
      <c r="F385" s="166" t="s">
        <v>184</v>
      </c>
      <c r="G385" s="167" t="s">
        <v>185</v>
      </c>
      <c r="H385" s="168">
        <v>80141</v>
      </c>
      <c r="I385" s="169"/>
      <c r="J385" s="169"/>
      <c r="K385" s="151">
        <v>4</v>
      </c>
    </row>
    <row r="386" spans="1:11" x14ac:dyDescent="0.2">
      <c r="A386" s="150" t="s">
        <v>592</v>
      </c>
      <c r="B386" s="151" t="s">
        <v>96</v>
      </c>
      <c r="C386" s="150" t="s">
        <v>549</v>
      </c>
      <c r="D386" s="152">
        <v>37172</v>
      </c>
      <c r="E386" s="165">
        <f t="shared" ca="1" si="5"/>
        <v>23</v>
      </c>
      <c r="F386" s="166" t="s">
        <v>207</v>
      </c>
      <c r="G386" s="167" t="s">
        <v>185</v>
      </c>
      <c r="H386" s="168">
        <v>24273</v>
      </c>
      <c r="I386" s="169"/>
      <c r="J386" s="169"/>
      <c r="K386" s="151">
        <v>1</v>
      </c>
    </row>
    <row r="387" spans="1:11" x14ac:dyDescent="0.2">
      <c r="A387" s="150" t="s">
        <v>593</v>
      </c>
      <c r="B387" s="151" t="s">
        <v>200</v>
      </c>
      <c r="C387" s="150" t="s">
        <v>549</v>
      </c>
      <c r="D387" s="152">
        <v>37534</v>
      </c>
      <c r="E387" s="165">
        <f t="shared" ref="E387:E450" ca="1" si="6">DATEDIF(D387,TODAY(),"Y")</f>
        <v>22</v>
      </c>
      <c r="F387" s="166" t="s">
        <v>184</v>
      </c>
      <c r="G387" s="167" t="s">
        <v>215</v>
      </c>
      <c r="H387" s="168">
        <v>60489</v>
      </c>
      <c r="I387" s="169"/>
      <c r="J387" s="169"/>
      <c r="K387" s="151">
        <v>5</v>
      </c>
    </row>
    <row r="388" spans="1:11" x14ac:dyDescent="0.2">
      <c r="A388" s="150" t="s">
        <v>594</v>
      </c>
      <c r="B388" s="151" t="s">
        <v>96</v>
      </c>
      <c r="C388" s="150" t="s">
        <v>549</v>
      </c>
      <c r="D388" s="152">
        <v>37541</v>
      </c>
      <c r="E388" s="165">
        <f t="shared" ca="1" si="6"/>
        <v>22</v>
      </c>
      <c r="F388" s="166" t="s">
        <v>184</v>
      </c>
      <c r="G388" s="167" t="s">
        <v>185</v>
      </c>
      <c r="H388" s="168">
        <v>77192</v>
      </c>
      <c r="I388" s="169"/>
      <c r="J388" s="169"/>
      <c r="K388" s="151">
        <v>4</v>
      </c>
    </row>
    <row r="389" spans="1:11" x14ac:dyDescent="0.2">
      <c r="A389" s="150" t="s">
        <v>595</v>
      </c>
      <c r="B389" s="151" t="s">
        <v>200</v>
      </c>
      <c r="C389" s="150" t="s">
        <v>549</v>
      </c>
      <c r="D389" s="152">
        <v>38244</v>
      </c>
      <c r="E389" s="165">
        <f t="shared" ca="1" si="6"/>
        <v>20</v>
      </c>
      <c r="F389" s="166" t="s">
        <v>184</v>
      </c>
      <c r="G389" s="167" t="s">
        <v>187</v>
      </c>
      <c r="H389" s="168">
        <v>69414</v>
      </c>
      <c r="I389" s="169"/>
      <c r="J389" s="169"/>
      <c r="K389" s="151">
        <v>1</v>
      </c>
    </row>
    <row r="390" spans="1:11" x14ac:dyDescent="0.2">
      <c r="A390" s="150" t="s">
        <v>596</v>
      </c>
      <c r="B390" s="151" t="s">
        <v>96</v>
      </c>
      <c r="C390" s="150" t="s">
        <v>549</v>
      </c>
      <c r="D390" s="152">
        <v>37194</v>
      </c>
      <c r="E390" s="165">
        <f t="shared" ca="1" si="6"/>
        <v>23</v>
      </c>
      <c r="F390" s="166" t="s">
        <v>184</v>
      </c>
      <c r="G390" s="167" t="s">
        <v>205</v>
      </c>
      <c r="H390" s="168">
        <v>122418</v>
      </c>
      <c r="I390" s="169"/>
      <c r="J390" s="169"/>
      <c r="K390" s="151">
        <v>5</v>
      </c>
    </row>
    <row r="391" spans="1:11" x14ac:dyDescent="0.2">
      <c r="A391" s="150" t="s">
        <v>597</v>
      </c>
      <c r="B391" s="151" t="s">
        <v>99</v>
      </c>
      <c r="C391" s="150" t="s">
        <v>549</v>
      </c>
      <c r="D391" s="152">
        <v>37199</v>
      </c>
      <c r="E391" s="165">
        <f t="shared" ca="1" si="6"/>
        <v>23</v>
      </c>
      <c r="F391" s="166" t="s">
        <v>184</v>
      </c>
      <c r="G391" s="167" t="s">
        <v>215</v>
      </c>
      <c r="H391" s="168">
        <v>110342</v>
      </c>
      <c r="I391" s="169"/>
      <c r="J391" s="169"/>
      <c r="K391" s="151">
        <v>1</v>
      </c>
    </row>
    <row r="392" spans="1:11" x14ac:dyDescent="0.2">
      <c r="A392" s="150" t="s">
        <v>598</v>
      </c>
      <c r="B392" s="151" t="s">
        <v>99</v>
      </c>
      <c r="C392" s="150" t="s">
        <v>549</v>
      </c>
      <c r="D392" s="152">
        <v>37223</v>
      </c>
      <c r="E392" s="165">
        <f t="shared" ca="1" si="6"/>
        <v>23</v>
      </c>
      <c r="F392" s="166" t="s">
        <v>184</v>
      </c>
      <c r="G392" s="167" t="s">
        <v>187</v>
      </c>
      <c r="H392" s="168">
        <v>74920</v>
      </c>
      <c r="I392" s="169"/>
      <c r="J392" s="169"/>
      <c r="K392" s="151">
        <v>4</v>
      </c>
    </row>
    <row r="393" spans="1:11" x14ac:dyDescent="0.2">
      <c r="A393" s="150" t="s">
        <v>599</v>
      </c>
      <c r="B393" s="151" t="s">
        <v>200</v>
      </c>
      <c r="C393" s="150" t="s">
        <v>549</v>
      </c>
      <c r="D393" s="152">
        <v>40141</v>
      </c>
      <c r="E393" s="165">
        <f t="shared" ca="1" si="6"/>
        <v>15</v>
      </c>
      <c r="F393" s="166" t="s">
        <v>197</v>
      </c>
      <c r="G393" s="167"/>
      <c r="H393" s="168">
        <v>26120</v>
      </c>
      <c r="I393" s="169"/>
      <c r="J393" s="169"/>
      <c r="K393" s="151">
        <v>4</v>
      </c>
    </row>
    <row r="394" spans="1:11" x14ac:dyDescent="0.2">
      <c r="A394" s="150" t="s">
        <v>600</v>
      </c>
      <c r="B394" s="151" t="s">
        <v>97</v>
      </c>
      <c r="C394" s="150" t="s">
        <v>143</v>
      </c>
      <c r="D394" s="152">
        <v>42000</v>
      </c>
      <c r="E394" s="165">
        <f t="shared" ca="1" si="6"/>
        <v>10</v>
      </c>
      <c r="F394" s="166" t="s">
        <v>184</v>
      </c>
      <c r="G394" s="167" t="s">
        <v>185</v>
      </c>
      <c r="H394" s="168">
        <v>87790</v>
      </c>
      <c r="I394" s="169"/>
      <c r="J394" s="169"/>
      <c r="K394" s="151">
        <v>3</v>
      </c>
    </row>
    <row r="395" spans="1:11" x14ac:dyDescent="0.2">
      <c r="A395" s="150" t="s">
        <v>601</v>
      </c>
      <c r="B395" s="151" t="s">
        <v>96</v>
      </c>
      <c r="C395" s="150" t="s">
        <v>143</v>
      </c>
      <c r="D395" s="152">
        <v>39812</v>
      </c>
      <c r="E395" s="165">
        <f t="shared" ca="1" si="6"/>
        <v>16</v>
      </c>
      <c r="F395" s="166" t="s">
        <v>189</v>
      </c>
      <c r="G395" s="167"/>
      <c r="H395" s="168">
        <v>42667</v>
      </c>
      <c r="I395" s="169"/>
      <c r="J395" s="169"/>
      <c r="K395" s="151">
        <v>3</v>
      </c>
    </row>
    <row r="396" spans="1:11" x14ac:dyDescent="0.2">
      <c r="A396" s="150" t="s">
        <v>602</v>
      </c>
      <c r="B396" s="151" t="s">
        <v>200</v>
      </c>
      <c r="C396" s="150" t="s">
        <v>143</v>
      </c>
      <c r="D396" s="152">
        <v>37253</v>
      </c>
      <c r="E396" s="165">
        <f t="shared" ca="1" si="6"/>
        <v>23</v>
      </c>
      <c r="F396" s="166" t="s">
        <v>184</v>
      </c>
      <c r="G396" s="167" t="s">
        <v>215</v>
      </c>
      <c r="H396" s="168">
        <v>122546</v>
      </c>
      <c r="I396" s="169"/>
      <c r="J396" s="169"/>
      <c r="K396" s="151">
        <v>3</v>
      </c>
    </row>
    <row r="397" spans="1:11" x14ac:dyDescent="0.2">
      <c r="A397" s="150" t="s">
        <v>603</v>
      </c>
      <c r="B397" s="151" t="s">
        <v>200</v>
      </c>
      <c r="C397" s="150" t="s">
        <v>143</v>
      </c>
      <c r="D397" s="152">
        <v>37976</v>
      </c>
      <c r="E397" s="165">
        <f t="shared" ca="1" si="6"/>
        <v>21</v>
      </c>
      <c r="F397" s="166" t="s">
        <v>184</v>
      </c>
      <c r="G397" s="167" t="s">
        <v>185</v>
      </c>
      <c r="H397" s="168">
        <v>66852</v>
      </c>
      <c r="I397" s="169"/>
      <c r="J397" s="169"/>
      <c r="K397" s="151">
        <v>5</v>
      </c>
    </row>
    <row r="398" spans="1:11" x14ac:dyDescent="0.2">
      <c r="A398" s="150" t="s">
        <v>604</v>
      </c>
      <c r="B398" s="151" t="s">
        <v>96</v>
      </c>
      <c r="C398" s="150" t="s">
        <v>143</v>
      </c>
      <c r="D398" s="152">
        <v>41313</v>
      </c>
      <c r="E398" s="165">
        <f t="shared" ca="1" si="6"/>
        <v>11</v>
      </c>
      <c r="F398" s="166" t="s">
        <v>184</v>
      </c>
      <c r="G398" s="167" t="s">
        <v>215</v>
      </c>
      <c r="H398" s="168">
        <v>73768</v>
      </c>
      <c r="I398" s="169"/>
      <c r="J398" s="169"/>
      <c r="K398" s="151">
        <v>5</v>
      </c>
    </row>
    <row r="399" spans="1:11" x14ac:dyDescent="0.2">
      <c r="A399" s="150" t="s">
        <v>605</v>
      </c>
      <c r="B399" s="151" t="s">
        <v>97</v>
      </c>
      <c r="C399" s="150" t="s">
        <v>143</v>
      </c>
      <c r="D399" s="152">
        <v>37645</v>
      </c>
      <c r="E399" s="165">
        <f t="shared" ca="1" si="6"/>
        <v>22</v>
      </c>
      <c r="F399" s="166" t="s">
        <v>184</v>
      </c>
      <c r="G399" s="167" t="s">
        <v>205</v>
      </c>
      <c r="H399" s="168">
        <v>121665</v>
      </c>
      <c r="I399" s="169"/>
      <c r="J399" s="169"/>
      <c r="K399" s="151">
        <v>2</v>
      </c>
    </row>
    <row r="400" spans="1:11" x14ac:dyDescent="0.2">
      <c r="A400" s="150" t="s">
        <v>606</v>
      </c>
      <c r="B400" s="151" t="s">
        <v>97</v>
      </c>
      <c r="C400" s="150" t="s">
        <v>143</v>
      </c>
      <c r="D400" s="152">
        <v>41341</v>
      </c>
      <c r="E400" s="165">
        <f t="shared" ca="1" si="6"/>
        <v>11</v>
      </c>
      <c r="F400" s="166" t="s">
        <v>207</v>
      </c>
      <c r="G400" s="167" t="s">
        <v>185</v>
      </c>
      <c r="H400" s="168">
        <v>27136</v>
      </c>
      <c r="I400" s="169"/>
      <c r="J400" s="169"/>
      <c r="K400" s="151">
        <v>1</v>
      </c>
    </row>
    <row r="401" spans="1:11" x14ac:dyDescent="0.2">
      <c r="A401" s="150" t="s">
        <v>607</v>
      </c>
      <c r="B401" s="151" t="s">
        <v>96</v>
      </c>
      <c r="C401" s="150" t="s">
        <v>143</v>
      </c>
      <c r="D401" s="152">
        <v>42124</v>
      </c>
      <c r="E401" s="165">
        <f t="shared" ca="1" si="6"/>
        <v>9</v>
      </c>
      <c r="F401" s="166" t="s">
        <v>184</v>
      </c>
      <c r="G401" s="167" t="s">
        <v>185</v>
      </c>
      <c r="H401" s="168">
        <v>112476</v>
      </c>
      <c r="I401" s="169"/>
      <c r="J401" s="169"/>
      <c r="K401" s="151">
        <v>3</v>
      </c>
    </row>
    <row r="402" spans="1:11" x14ac:dyDescent="0.2">
      <c r="A402" s="150" t="s">
        <v>608</v>
      </c>
      <c r="B402" s="151" t="s">
        <v>200</v>
      </c>
      <c r="C402" s="150" t="s">
        <v>143</v>
      </c>
      <c r="D402" s="152">
        <v>37039</v>
      </c>
      <c r="E402" s="165">
        <f t="shared" ca="1" si="6"/>
        <v>23</v>
      </c>
      <c r="F402" s="166" t="s">
        <v>184</v>
      </c>
      <c r="G402" s="167" t="s">
        <v>185</v>
      </c>
      <c r="H402" s="168">
        <v>110665</v>
      </c>
      <c r="I402" s="169"/>
      <c r="J402" s="169"/>
      <c r="K402" s="151">
        <v>5</v>
      </c>
    </row>
    <row r="403" spans="1:11" x14ac:dyDescent="0.2">
      <c r="A403" s="150" t="s">
        <v>609</v>
      </c>
      <c r="B403" s="151" t="s">
        <v>191</v>
      </c>
      <c r="C403" s="150" t="s">
        <v>143</v>
      </c>
      <c r="D403" s="152">
        <v>41411</v>
      </c>
      <c r="E403" s="165">
        <f t="shared" ca="1" si="6"/>
        <v>11</v>
      </c>
      <c r="F403" s="166" t="s">
        <v>189</v>
      </c>
      <c r="G403" s="167"/>
      <c r="H403" s="168">
        <v>43634</v>
      </c>
      <c r="I403" s="169"/>
      <c r="J403" s="169"/>
      <c r="K403" s="151">
        <v>4</v>
      </c>
    </row>
    <row r="404" spans="1:11" x14ac:dyDescent="0.2">
      <c r="A404" s="150" t="s">
        <v>610</v>
      </c>
      <c r="B404" s="151" t="s">
        <v>96</v>
      </c>
      <c r="C404" s="150" t="s">
        <v>143</v>
      </c>
      <c r="D404" s="152">
        <v>38881</v>
      </c>
      <c r="E404" s="165">
        <f t="shared" ca="1" si="6"/>
        <v>18</v>
      </c>
      <c r="F404" s="166" t="s">
        <v>189</v>
      </c>
      <c r="G404" s="167"/>
      <c r="H404" s="168">
        <v>48152</v>
      </c>
      <c r="I404" s="169"/>
      <c r="J404" s="169"/>
      <c r="K404" s="151">
        <v>3</v>
      </c>
    </row>
    <row r="405" spans="1:11" x14ac:dyDescent="0.2">
      <c r="A405" s="150" t="s">
        <v>611</v>
      </c>
      <c r="B405" s="151" t="s">
        <v>193</v>
      </c>
      <c r="C405" s="150" t="s">
        <v>143</v>
      </c>
      <c r="D405" s="152">
        <v>38905</v>
      </c>
      <c r="E405" s="165">
        <f t="shared" ca="1" si="6"/>
        <v>18</v>
      </c>
      <c r="F405" s="166" t="s">
        <v>197</v>
      </c>
      <c r="G405" s="167"/>
      <c r="H405" s="168">
        <v>37753</v>
      </c>
      <c r="I405" s="169"/>
      <c r="J405" s="169"/>
      <c r="K405" s="151">
        <v>4</v>
      </c>
    </row>
    <row r="406" spans="1:11" x14ac:dyDescent="0.2">
      <c r="A406" s="150" t="s">
        <v>612</v>
      </c>
      <c r="B406" s="151" t="s">
        <v>200</v>
      </c>
      <c r="C406" s="150" t="s">
        <v>143</v>
      </c>
      <c r="D406" s="152">
        <v>41450</v>
      </c>
      <c r="E406" s="165">
        <f t="shared" ca="1" si="6"/>
        <v>11</v>
      </c>
      <c r="F406" s="166" t="s">
        <v>197</v>
      </c>
      <c r="G406" s="167"/>
      <c r="H406" s="168">
        <v>37487</v>
      </c>
      <c r="I406" s="169"/>
      <c r="J406" s="169"/>
      <c r="K406" s="151">
        <v>2</v>
      </c>
    </row>
    <row r="407" spans="1:11" x14ac:dyDescent="0.2">
      <c r="A407" s="150" t="s">
        <v>613</v>
      </c>
      <c r="B407" s="151" t="s">
        <v>99</v>
      </c>
      <c r="C407" s="150" t="s">
        <v>143</v>
      </c>
      <c r="D407" s="152">
        <v>37125</v>
      </c>
      <c r="E407" s="165">
        <f t="shared" ca="1" si="6"/>
        <v>23</v>
      </c>
      <c r="F407" s="166" t="s">
        <v>197</v>
      </c>
      <c r="G407" s="167"/>
      <c r="H407" s="168">
        <v>38113</v>
      </c>
      <c r="I407" s="169"/>
      <c r="J407" s="169"/>
      <c r="K407" s="151">
        <v>5</v>
      </c>
    </row>
    <row r="408" spans="1:11" x14ac:dyDescent="0.2">
      <c r="A408" s="150" t="s">
        <v>614</v>
      </c>
      <c r="B408" s="151" t="s">
        <v>96</v>
      </c>
      <c r="C408" s="150" t="s">
        <v>143</v>
      </c>
      <c r="D408" s="152">
        <v>42287</v>
      </c>
      <c r="E408" s="165">
        <f t="shared" ca="1" si="6"/>
        <v>9</v>
      </c>
      <c r="F408" s="166" t="s">
        <v>184</v>
      </c>
      <c r="G408" s="167" t="s">
        <v>187</v>
      </c>
      <c r="H408" s="168">
        <v>82363</v>
      </c>
      <c r="I408" s="169"/>
      <c r="J408" s="169"/>
      <c r="K408" s="151">
        <v>1</v>
      </c>
    </row>
    <row r="409" spans="1:11" x14ac:dyDescent="0.2">
      <c r="A409" s="150" t="s">
        <v>615</v>
      </c>
      <c r="B409" s="151" t="s">
        <v>191</v>
      </c>
      <c r="C409" s="150" t="s">
        <v>143</v>
      </c>
      <c r="D409" s="152">
        <v>40089</v>
      </c>
      <c r="E409" s="165">
        <f t="shared" ca="1" si="6"/>
        <v>15</v>
      </c>
      <c r="F409" s="166" t="s">
        <v>197</v>
      </c>
      <c r="G409" s="167"/>
      <c r="H409" s="168">
        <v>36204</v>
      </c>
      <c r="I409" s="169"/>
      <c r="J409" s="169"/>
      <c r="K409" s="151">
        <v>5</v>
      </c>
    </row>
    <row r="410" spans="1:11" x14ac:dyDescent="0.2">
      <c r="A410" s="150" t="s">
        <v>616</v>
      </c>
      <c r="B410" s="151" t="s">
        <v>200</v>
      </c>
      <c r="C410" s="150" t="s">
        <v>143</v>
      </c>
      <c r="D410" s="152">
        <v>37162</v>
      </c>
      <c r="E410" s="165">
        <f t="shared" ca="1" si="6"/>
        <v>23</v>
      </c>
      <c r="F410" s="166" t="s">
        <v>189</v>
      </c>
      <c r="G410" s="167"/>
      <c r="H410" s="168">
        <v>49733</v>
      </c>
      <c r="I410" s="169"/>
      <c r="J410" s="169"/>
      <c r="K410" s="151">
        <v>4</v>
      </c>
    </row>
    <row r="411" spans="1:11" x14ac:dyDescent="0.2">
      <c r="A411" s="150" t="s">
        <v>617</v>
      </c>
      <c r="B411" s="151" t="s">
        <v>200</v>
      </c>
      <c r="C411" s="150" t="s">
        <v>143</v>
      </c>
      <c r="D411" s="152">
        <v>41572</v>
      </c>
      <c r="E411" s="165">
        <f t="shared" ca="1" si="6"/>
        <v>11</v>
      </c>
      <c r="F411" s="166" t="s">
        <v>189</v>
      </c>
      <c r="G411" s="167"/>
      <c r="H411" s="168">
        <v>57361</v>
      </c>
      <c r="I411" s="169"/>
      <c r="J411" s="169"/>
      <c r="K411" s="151">
        <v>3</v>
      </c>
    </row>
    <row r="412" spans="1:11" x14ac:dyDescent="0.2">
      <c r="A412" s="150" t="s">
        <v>618</v>
      </c>
      <c r="B412" s="151" t="s">
        <v>193</v>
      </c>
      <c r="C412" s="150" t="s">
        <v>143</v>
      </c>
      <c r="D412" s="152">
        <v>37544</v>
      </c>
      <c r="E412" s="165">
        <f t="shared" ca="1" si="6"/>
        <v>22</v>
      </c>
      <c r="F412" s="166" t="s">
        <v>184</v>
      </c>
      <c r="G412" s="167" t="s">
        <v>215</v>
      </c>
      <c r="H412" s="168">
        <v>88353</v>
      </c>
      <c r="I412" s="169"/>
      <c r="J412" s="169"/>
      <c r="K412" s="151">
        <v>5</v>
      </c>
    </row>
    <row r="413" spans="1:11" x14ac:dyDescent="0.2">
      <c r="A413" s="150" t="s">
        <v>619</v>
      </c>
      <c r="B413" s="151" t="s">
        <v>99</v>
      </c>
      <c r="C413" s="150" t="s">
        <v>143</v>
      </c>
      <c r="D413" s="152">
        <v>38314</v>
      </c>
      <c r="E413" s="165">
        <f t="shared" ca="1" si="6"/>
        <v>20</v>
      </c>
      <c r="F413" s="166" t="s">
        <v>189</v>
      </c>
      <c r="G413" s="167"/>
      <c r="H413" s="168">
        <v>43030</v>
      </c>
      <c r="I413" s="169"/>
      <c r="J413" s="169"/>
      <c r="K413" s="151">
        <v>4</v>
      </c>
    </row>
    <row r="414" spans="1:11" x14ac:dyDescent="0.2">
      <c r="A414" s="150" t="s">
        <v>620</v>
      </c>
      <c r="B414" s="151" t="s">
        <v>97</v>
      </c>
      <c r="C414" s="150" t="s">
        <v>143</v>
      </c>
      <c r="D414" s="152">
        <v>41611</v>
      </c>
      <c r="E414" s="165">
        <f t="shared" ca="1" si="6"/>
        <v>11</v>
      </c>
      <c r="F414" s="166" t="s">
        <v>184</v>
      </c>
      <c r="G414" s="167" t="s">
        <v>205</v>
      </c>
      <c r="H414" s="168">
        <v>64793</v>
      </c>
      <c r="I414" s="169"/>
      <c r="J414" s="169"/>
      <c r="K414" s="151">
        <v>5</v>
      </c>
    </row>
    <row r="415" spans="1:11" x14ac:dyDescent="0.2">
      <c r="A415" s="150" t="s">
        <v>621</v>
      </c>
      <c r="B415" s="151" t="s">
        <v>99</v>
      </c>
      <c r="C415" s="150" t="s">
        <v>334</v>
      </c>
      <c r="D415" s="152">
        <v>39816</v>
      </c>
      <c r="E415" s="165">
        <f t="shared" ca="1" si="6"/>
        <v>16</v>
      </c>
      <c r="F415" s="166" t="s">
        <v>197</v>
      </c>
      <c r="G415" s="167"/>
      <c r="H415" s="168">
        <v>21001</v>
      </c>
      <c r="I415" s="169"/>
      <c r="J415" s="169"/>
      <c r="K415" s="151">
        <v>5</v>
      </c>
    </row>
    <row r="416" spans="1:11" x14ac:dyDescent="0.2">
      <c r="A416" s="150" t="s">
        <v>622</v>
      </c>
      <c r="B416" s="151" t="s">
        <v>99</v>
      </c>
      <c r="C416" s="150" t="s">
        <v>334</v>
      </c>
      <c r="D416" s="152">
        <v>40600</v>
      </c>
      <c r="E416" s="165">
        <f t="shared" ca="1" si="6"/>
        <v>13</v>
      </c>
      <c r="F416" s="166" t="s">
        <v>197</v>
      </c>
      <c r="G416" s="167"/>
      <c r="H416" s="168">
        <v>21744</v>
      </c>
      <c r="I416" s="169"/>
      <c r="J416" s="169"/>
      <c r="K416" s="151">
        <v>2</v>
      </c>
    </row>
    <row r="417" spans="1:11" x14ac:dyDescent="0.2">
      <c r="A417" s="150" t="s">
        <v>623</v>
      </c>
      <c r="B417" s="151" t="s">
        <v>96</v>
      </c>
      <c r="C417" s="150" t="s">
        <v>334</v>
      </c>
      <c r="D417" s="152">
        <v>40275</v>
      </c>
      <c r="E417" s="165">
        <f t="shared" ca="1" si="6"/>
        <v>14</v>
      </c>
      <c r="F417" s="166" t="s">
        <v>184</v>
      </c>
      <c r="G417" s="167" t="s">
        <v>185</v>
      </c>
      <c r="H417" s="168">
        <v>102929</v>
      </c>
      <c r="I417" s="169"/>
      <c r="J417" s="169"/>
      <c r="K417" s="151">
        <v>4</v>
      </c>
    </row>
    <row r="418" spans="1:11" x14ac:dyDescent="0.2">
      <c r="A418" s="150" t="s">
        <v>624</v>
      </c>
      <c r="B418" s="151" t="s">
        <v>200</v>
      </c>
      <c r="C418" s="150" t="s">
        <v>334</v>
      </c>
      <c r="D418" s="152">
        <v>39932</v>
      </c>
      <c r="E418" s="165">
        <f t="shared" ca="1" si="6"/>
        <v>15</v>
      </c>
      <c r="F418" s="166" t="s">
        <v>189</v>
      </c>
      <c r="G418" s="167"/>
      <c r="H418" s="168">
        <v>49419</v>
      </c>
      <c r="I418" s="169"/>
      <c r="J418" s="169"/>
      <c r="K418" s="151">
        <v>3</v>
      </c>
    </row>
    <row r="419" spans="1:11" x14ac:dyDescent="0.2">
      <c r="A419" s="150" t="s">
        <v>625</v>
      </c>
      <c r="B419" s="151" t="s">
        <v>99</v>
      </c>
      <c r="C419" s="150" t="s">
        <v>626</v>
      </c>
      <c r="D419" s="152">
        <v>42003</v>
      </c>
      <c r="E419" s="165">
        <f t="shared" ca="1" si="6"/>
        <v>10</v>
      </c>
      <c r="F419" s="166" t="s">
        <v>184</v>
      </c>
      <c r="G419" s="167" t="s">
        <v>215</v>
      </c>
      <c r="H419" s="168">
        <v>83272</v>
      </c>
      <c r="I419" s="169"/>
      <c r="J419" s="169"/>
      <c r="K419" s="151">
        <v>5</v>
      </c>
    </row>
    <row r="420" spans="1:11" x14ac:dyDescent="0.2">
      <c r="A420" s="150" t="s">
        <v>627</v>
      </c>
      <c r="B420" s="151" t="s">
        <v>97</v>
      </c>
      <c r="C420" s="150" t="s">
        <v>626</v>
      </c>
      <c r="D420" s="152">
        <v>40163</v>
      </c>
      <c r="E420" s="165">
        <f t="shared" ca="1" si="6"/>
        <v>15</v>
      </c>
      <c r="F420" s="166" t="s">
        <v>184</v>
      </c>
      <c r="G420" s="167" t="s">
        <v>185</v>
      </c>
      <c r="H420" s="168">
        <v>62768</v>
      </c>
      <c r="I420" s="169"/>
      <c r="J420" s="169"/>
      <c r="K420" s="151">
        <v>1</v>
      </c>
    </row>
    <row r="421" spans="1:11" x14ac:dyDescent="0.2">
      <c r="A421" s="150" t="s">
        <v>628</v>
      </c>
      <c r="B421" s="151" t="s">
        <v>99</v>
      </c>
      <c r="C421" s="150" t="s">
        <v>626</v>
      </c>
      <c r="D421" s="152">
        <v>42019</v>
      </c>
      <c r="E421" s="165">
        <f t="shared" ca="1" si="6"/>
        <v>10</v>
      </c>
      <c r="F421" s="166" t="s">
        <v>207</v>
      </c>
      <c r="G421" s="167" t="s">
        <v>185</v>
      </c>
      <c r="H421" s="168">
        <v>26057</v>
      </c>
      <c r="I421" s="169"/>
      <c r="J421" s="169"/>
      <c r="K421" s="151">
        <v>3</v>
      </c>
    </row>
    <row r="422" spans="1:11" x14ac:dyDescent="0.2">
      <c r="A422" s="150" t="s">
        <v>629</v>
      </c>
      <c r="B422" s="151" t="s">
        <v>96</v>
      </c>
      <c r="C422" s="150" t="s">
        <v>626</v>
      </c>
      <c r="D422" s="152">
        <v>42025</v>
      </c>
      <c r="E422" s="165">
        <f t="shared" ca="1" si="6"/>
        <v>10</v>
      </c>
      <c r="F422" s="166" t="s">
        <v>184</v>
      </c>
      <c r="G422" s="167" t="s">
        <v>185</v>
      </c>
      <c r="H422" s="168">
        <v>111847</v>
      </c>
      <c r="I422" s="169"/>
      <c r="J422" s="169"/>
      <c r="K422" s="151">
        <v>5</v>
      </c>
    </row>
    <row r="423" spans="1:11" x14ac:dyDescent="0.2">
      <c r="A423" s="150" t="s">
        <v>630</v>
      </c>
      <c r="B423" s="151" t="s">
        <v>96</v>
      </c>
      <c r="C423" s="150" t="s">
        <v>626</v>
      </c>
      <c r="D423" s="152">
        <v>40198</v>
      </c>
      <c r="E423" s="165">
        <f t="shared" ca="1" si="6"/>
        <v>15</v>
      </c>
      <c r="F423" s="166" t="s">
        <v>184</v>
      </c>
      <c r="G423" s="167" t="s">
        <v>185</v>
      </c>
      <c r="H423" s="168">
        <v>115916</v>
      </c>
      <c r="I423" s="169"/>
      <c r="J423" s="169"/>
      <c r="K423" s="151">
        <v>5</v>
      </c>
    </row>
    <row r="424" spans="1:11" x14ac:dyDescent="0.2">
      <c r="A424" s="150" t="s">
        <v>631</v>
      </c>
      <c r="B424" s="151" t="s">
        <v>193</v>
      </c>
      <c r="C424" s="150" t="s">
        <v>626</v>
      </c>
      <c r="D424" s="152">
        <v>40201</v>
      </c>
      <c r="E424" s="165">
        <f t="shared" ca="1" si="6"/>
        <v>15</v>
      </c>
      <c r="F424" s="166" t="s">
        <v>184</v>
      </c>
      <c r="G424" s="167" t="s">
        <v>194</v>
      </c>
      <c r="H424" s="168">
        <v>96237</v>
      </c>
      <c r="I424" s="169"/>
      <c r="J424" s="169"/>
      <c r="K424" s="151">
        <v>5</v>
      </c>
    </row>
    <row r="425" spans="1:11" x14ac:dyDescent="0.2">
      <c r="A425" s="150" t="s">
        <v>632</v>
      </c>
      <c r="B425" s="151" t="s">
        <v>97</v>
      </c>
      <c r="C425" s="150" t="s">
        <v>626</v>
      </c>
      <c r="D425" s="152">
        <v>41324</v>
      </c>
      <c r="E425" s="165">
        <f t="shared" ca="1" si="6"/>
        <v>11</v>
      </c>
      <c r="F425" s="166" t="s">
        <v>184</v>
      </c>
      <c r="G425" s="167" t="s">
        <v>215</v>
      </c>
      <c r="H425" s="168">
        <v>71913</v>
      </c>
      <c r="I425" s="169"/>
      <c r="J425" s="169"/>
      <c r="K425" s="151">
        <v>1</v>
      </c>
    </row>
    <row r="426" spans="1:11" x14ac:dyDescent="0.2">
      <c r="A426" s="150" t="s">
        <v>633</v>
      </c>
      <c r="B426" s="151" t="s">
        <v>200</v>
      </c>
      <c r="C426" s="150" t="s">
        <v>626</v>
      </c>
      <c r="D426" s="152">
        <v>38789</v>
      </c>
      <c r="E426" s="165">
        <f t="shared" ca="1" si="6"/>
        <v>18</v>
      </c>
      <c r="F426" s="166" t="s">
        <v>197</v>
      </c>
      <c r="G426" s="167"/>
      <c r="H426" s="168">
        <v>35151</v>
      </c>
      <c r="I426" s="169"/>
      <c r="J426" s="169"/>
      <c r="K426" s="151">
        <v>3</v>
      </c>
    </row>
    <row r="427" spans="1:11" x14ac:dyDescent="0.2">
      <c r="A427" s="150" t="s">
        <v>634</v>
      </c>
      <c r="B427" s="151" t="s">
        <v>96</v>
      </c>
      <c r="C427" s="150" t="s">
        <v>626</v>
      </c>
      <c r="D427" s="152">
        <v>39885</v>
      </c>
      <c r="E427" s="165">
        <f t="shared" ca="1" si="6"/>
        <v>15</v>
      </c>
      <c r="F427" s="166" t="s">
        <v>184</v>
      </c>
      <c r="G427" s="167" t="s">
        <v>185</v>
      </c>
      <c r="H427" s="168">
        <v>74004</v>
      </c>
      <c r="I427" s="169"/>
      <c r="J427" s="169"/>
      <c r="K427" s="151">
        <v>5</v>
      </c>
    </row>
    <row r="428" spans="1:11" x14ac:dyDescent="0.2">
      <c r="A428" s="150" t="s">
        <v>635</v>
      </c>
      <c r="B428" s="151" t="s">
        <v>191</v>
      </c>
      <c r="C428" s="150" t="s">
        <v>626</v>
      </c>
      <c r="D428" s="152">
        <v>41698</v>
      </c>
      <c r="E428" s="165">
        <f t="shared" ca="1" si="6"/>
        <v>10</v>
      </c>
      <c r="F428" s="166" t="s">
        <v>189</v>
      </c>
      <c r="G428" s="167"/>
      <c r="H428" s="168">
        <v>57674</v>
      </c>
      <c r="I428" s="169"/>
      <c r="J428" s="169"/>
      <c r="K428" s="151">
        <v>3</v>
      </c>
    </row>
    <row r="429" spans="1:11" x14ac:dyDescent="0.2">
      <c r="A429" s="150" t="s">
        <v>636</v>
      </c>
      <c r="B429" s="151" t="s">
        <v>96</v>
      </c>
      <c r="C429" s="150" t="s">
        <v>626</v>
      </c>
      <c r="D429" s="152">
        <v>36981</v>
      </c>
      <c r="E429" s="165">
        <f t="shared" ca="1" si="6"/>
        <v>23</v>
      </c>
      <c r="F429" s="166" t="s">
        <v>207</v>
      </c>
      <c r="G429" s="167" t="s">
        <v>185</v>
      </c>
      <c r="H429" s="168">
        <v>25849</v>
      </c>
      <c r="I429" s="169"/>
      <c r="J429" s="169"/>
      <c r="K429" s="151">
        <v>3</v>
      </c>
    </row>
    <row r="430" spans="1:11" x14ac:dyDescent="0.2">
      <c r="A430" s="150" t="s">
        <v>637</v>
      </c>
      <c r="B430" s="151" t="s">
        <v>200</v>
      </c>
      <c r="C430" s="150" t="s">
        <v>626</v>
      </c>
      <c r="D430" s="152">
        <v>37701</v>
      </c>
      <c r="E430" s="165">
        <f t="shared" ca="1" si="6"/>
        <v>21</v>
      </c>
      <c r="F430" s="166" t="s">
        <v>197</v>
      </c>
      <c r="G430" s="167"/>
      <c r="H430" s="168">
        <v>27985</v>
      </c>
      <c r="I430" s="169"/>
      <c r="J430" s="169"/>
      <c r="K430" s="151">
        <v>4</v>
      </c>
    </row>
    <row r="431" spans="1:11" x14ac:dyDescent="0.2">
      <c r="A431" s="150" t="s">
        <v>638</v>
      </c>
      <c r="B431" s="151" t="s">
        <v>200</v>
      </c>
      <c r="C431" s="150" t="s">
        <v>626</v>
      </c>
      <c r="D431" s="152">
        <v>40302</v>
      </c>
      <c r="E431" s="165">
        <f t="shared" ca="1" si="6"/>
        <v>14</v>
      </c>
      <c r="F431" s="166" t="s">
        <v>184</v>
      </c>
      <c r="G431" s="167" t="s">
        <v>215</v>
      </c>
      <c r="H431" s="168">
        <v>66292</v>
      </c>
      <c r="I431" s="169"/>
      <c r="J431" s="169"/>
      <c r="K431" s="151">
        <v>3</v>
      </c>
    </row>
    <row r="432" spans="1:11" x14ac:dyDescent="0.2">
      <c r="A432" s="150" t="s">
        <v>639</v>
      </c>
      <c r="B432" s="151" t="s">
        <v>97</v>
      </c>
      <c r="C432" s="150" t="s">
        <v>626</v>
      </c>
      <c r="D432" s="152">
        <v>36999</v>
      </c>
      <c r="E432" s="165">
        <f t="shared" ca="1" si="6"/>
        <v>23</v>
      </c>
      <c r="F432" s="166" t="s">
        <v>189</v>
      </c>
      <c r="G432" s="167"/>
      <c r="H432" s="168">
        <v>51143</v>
      </c>
      <c r="I432" s="169"/>
      <c r="J432" s="169"/>
      <c r="K432" s="151">
        <v>3</v>
      </c>
    </row>
    <row r="433" spans="1:11" x14ac:dyDescent="0.2">
      <c r="A433" s="150" t="s">
        <v>640</v>
      </c>
      <c r="B433" s="151" t="s">
        <v>191</v>
      </c>
      <c r="C433" s="150" t="s">
        <v>626</v>
      </c>
      <c r="D433" s="152">
        <v>40694</v>
      </c>
      <c r="E433" s="165">
        <f t="shared" ca="1" si="6"/>
        <v>13</v>
      </c>
      <c r="F433" s="166" t="s">
        <v>197</v>
      </c>
      <c r="G433" s="167"/>
      <c r="H433" s="168">
        <v>24219</v>
      </c>
      <c r="I433" s="169"/>
      <c r="J433" s="169"/>
      <c r="K433" s="151">
        <v>3</v>
      </c>
    </row>
    <row r="434" spans="1:11" x14ac:dyDescent="0.2">
      <c r="A434" s="150" t="s">
        <v>641</v>
      </c>
      <c r="B434" s="151" t="s">
        <v>200</v>
      </c>
      <c r="C434" s="150" t="s">
        <v>626</v>
      </c>
      <c r="D434" s="152">
        <v>37047</v>
      </c>
      <c r="E434" s="165">
        <f t="shared" ca="1" si="6"/>
        <v>23</v>
      </c>
      <c r="F434" s="166" t="s">
        <v>184</v>
      </c>
      <c r="G434" s="167" t="s">
        <v>185</v>
      </c>
      <c r="H434" s="168">
        <v>114318</v>
      </c>
      <c r="I434" s="169"/>
      <c r="J434" s="169"/>
      <c r="K434" s="151">
        <v>4</v>
      </c>
    </row>
    <row r="435" spans="1:11" x14ac:dyDescent="0.2">
      <c r="A435" s="150" t="s">
        <v>642</v>
      </c>
      <c r="B435" s="151" t="s">
        <v>200</v>
      </c>
      <c r="C435" s="150" t="s">
        <v>626</v>
      </c>
      <c r="D435" s="152">
        <v>37407</v>
      </c>
      <c r="E435" s="165">
        <f t="shared" ca="1" si="6"/>
        <v>22</v>
      </c>
      <c r="F435" s="166" t="s">
        <v>189</v>
      </c>
      <c r="G435" s="167"/>
      <c r="H435" s="168">
        <v>50063</v>
      </c>
      <c r="I435" s="169"/>
      <c r="J435" s="169"/>
      <c r="K435" s="151">
        <v>3</v>
      </c>
    </row>
    <row r="436" spans="1:11" x14ac:dyDescent="0.2">
      <c r="A436" s="150" t="s">
        <v>643</v>
      </c>
      <c r="B436" s="151" t="s">
        <v>96</v>
      </c>
      <c r="C436" s="150" t="s">
        <v>626</v>
      </c>
      <c r="D436" s="152">
        <v>37773</v>
      </c>
      <c r="E436" s="165">
        <f t="shared" ca="1" si="6"/>
        <v>21</v>
      </c>
      <c r="F436" s="166" t="s">
        <v>207</v>
      </c>
      <c r="G436" s="167" t="s">
        <v>215</v>
      </c>
      <c r="H436" s="168">
        <v>26463</v>
      </c>
      <c r="I436" s="169"/>
      <c r="J436" s="169"/>
      <c r="K436" s="151">
        <v>1</v>
      </c>
    </row>
    <row r="437" spans="1:11" x14ac:dyDescent="0.2">
      <c r="A437" s="150" t="s">
        <v>644</v>
      </c>
      <c r="B437" s="151" t="s">
        <v>96</v>
      </c>
      <c r="C437" s="150" t="s">
        <v>626</v>
      </c>
      <c r="D437" s="152">
        <v>39222</v>
      </c>
      <c r="E437" s="165">
        <f t="shared" ca="1" si="6"/>
        <v>17</v>
      </c>
      <c r="F437" s="166" t="s">
        <v>189</v>
      </c>
      <c r="G437" s="167"/>
      <c r="H437" s="168">
        <v>45041</v>
      </c>
      <c r="I437" s="169"/>
      <c r="J437" s="169"/>
      <c r="K437" s="151">
        <v>1</v>
      </c>
    </row>
    <row r="438" spans="1:11" x14ac:dyDescent="0.2">
      <c r="A438" s="150" t="s">
        <v>645</v>
      </c>
      <c r="B438" s="151" t="s">
        <v>96</v>
      </c>
      <c r="C438" s="150" t="s">
        <v>626</v>
      </c>
      <c r="D438" s="152">
        <v>42194</v>
      </c>
      <c r="E438" s="165">
        <f t="shared" ca="1" si="6"/>
        <v>9</v>
      </c>
      <c r="F438" s="166" t="s">
        <v>197</v>
      </c>
      <c r="G438" s="167"/>
      <c r="H438" s="168">
        <v>30868</v>
      </c>
      <c r="I438" s="169"/>
      <c r="J438" s="169"/>
      <c r="K438" s="151">
        <v>4</v>
      </c>
    </row>
    <row r="439" spans="1:11" x14ac:dyDescent="0.2">
      <c r="A439" s="150" t="s">
        <v>646</v>
      </c>
      <c r="B439" s="151" t="s">
        <v>200</v>
      </c>
      <c r="C439" s="150" t="s">
        <v>626</v>
      </c>
      <c r="D439" s="152">
        <v>40362</v>
      </c>
      <c r="E439" s="165">
        <f t="shared" ca="1" si="6"/>
        <v>14</v>
      </c>
      <c r="F439" s="166" t="s">
        <v>184</v>
      </c>
      <c r="G439" s="167" t="s">
        <v>185</v>
      </c>
      <c r="H439" s="168">
        <v>72484</v>
      </c>
      <c r="I439" s="169"/>
      <c r="J439" s="169"/>
      <c r="K439" s="151">
        <v>3</v>
      </c>
    </row>
    <row r="440" spans="1:11" x14ac:dyDescent="0.2">
      <c r="A440" s="150" t="s">
        <v>647</v>
      </c>
      <c r="B440" s="151" t="s">
        <v>96</v>
      </c>
      <c r="C440" s="150" t="s">
        <v>626</v>
      </c>
      <c r="D440" s="152">
        <v>39994</v>
      </c>
      <c r="E440" s="165">
        <f t="shared" ca="1" si="6"/>
        <v>15</v>
      </c>
      <c r="F440" s="166" t="s">
        <v>207</v>
      </c>
      <c r="G440" s="167" t="s">
        <v>187</v>
      </c>
      <c r="H440" s="168">
        <v>27020</v>
      </c>
      <c r="I440" s="169"/>
      <c r="J440" s="169"/>
      <c r="K440" s="151">
        <v>3</v>
      </c>
    </row>
    <row r="441" spans="1:11" x14ac:dyDescent="0.2">
      <c r="A441" s="150" t="s">
        <v>648</v>
      </c>
      <c r="B441" s="151" t="s">
        <v>99</v>
      </c>
      <c r="C441" s="150" t="s">
        <v>626</v>
      </c>
      <c r="D441" s="152">
        <v>40735</v>
      </c>
      <c r="E441" s="165">
        <f t="shared" ca="1" si="6"/>
        <v>13</v>
      </c>
      <c r="F441" s="166" t="s">
        <v>184</v>
      </c>
      <c r="G441" s="167" t="s">
        <v>205</v>
      </c>
      <c r="H441" s="168">
        <v>119430</v>
      </c>
      <c r="I441" s="169"/>
      <c r="J441" s="169"/>
      <c r="K441" s="151">
        <v>1</v>
      </c>
    </row>
    <row r="442" spans="1:11" x14ac:dyDescent="0.2">
      <c r="A442" s="150" t="s">
        <v>649</v>
      </c>
      <c r="B442" s="151" t="s">
        <v>191</v>
      </c>
      <c r="C442" s="150" t="s">
        <v>626</v>
      </c>
      <c r="D442" s="152">
        <v>41448</v>
      </c>
      <c r="E442" s="165">
        <f t="shared" ca="1" si="6"/>
        <v>11</v>
      </c>
      <c r="F442" s="166" t="s">
        <v>184</v>
      </c>
      <c r="G442" s="167" t="s">
        <v>185</v>
      </c>
      <c r="H442" s="168">
        <v>81269</v>
      </c>
      <c r="I442" s="169"/>
      <c r="J442" s="169"/>
      <c r="K442" s="151">
        <v>4</v>
      </c>
    </row>
    <row r="443" spans="1:11" x14ac:dyDescent="0.2">
      <c r="A443" s="150" t="s">
        <v>650</v>
      </c>
      <c r="B443" s="151" t="s">
        <v>96</v>
      </c>
      <c r="C443" s="150" t="s">
        <v>626</v>
      </c>
      <c r="D443" s="152">
        <v>41840</v>
      </c>
      <c r="E443" s="165">
        <f t="shared" ca="1" si="6"/>
        <v>10</v>
      </c>
      <c r="F443" s="166" t="s">
        <v>184</v>
      </c>
      <c r="G443" s="167" t="s">
        <v>194</v>
      </c>
      <c r="H443" s="168">
        <v>88867</v>
      </c>
      <c r="I443" s="169"/>
      <c r="J443" s="169"/>
      <c r="K443" s="151">
        <v>5</v>
      </c>
    </row>
    <row r="444" spans="1:11" x14ac:dyDescent="0.2">
      <c r="A444" s="150" t="s">
        <v>651</v>
      </c>
      <c r="B444" s="151" t="s">
        <v>99</v>
      </c>
      <c r="C444" s="150" t="s">
        <v>626</v>
      </c>
      <c r="D444" s="152">
        <v>38548</v>
      </c>
      <c r="E444" s="165">
        <f t="shared" ca="1" si="6"/>
        <v>19</v>
      </c>
      <c r="F444" s="166" t="s">
        <v>184</v>
      </c>
      <c r="G444" s="167" t="s">
        <v>185</v>
      </c>
      <c r="H444" s="168">
        <v>122122</v>
      </c>
      <c r="I444" s="169"/>
      <c r="J444" s="169"/>
      <c r="K444" s="151">
        <v>5</v>
      </c>
    </row>
    <row r="445" spans="1:11" x14ac:dyDescent="0.2">
      <c r="A445" s="150" t="s">
        <v>652</v>
      </c>
      <c r="B445" s="151" t="s">
        <v>200</v>
      </c>
      <c r="C445" s="150" t="s">
        <v>626</v>
      </c>
      <c r="D445" s="152">
        <v>39305</v>
      </c>
      <c r="E445" s="165">
        <f t="shared" ca="1" si="6"/>
        <v>17</v>
      </c>
      <c r="F445" s="166" t="s">
        <v>184</v>
      </c>
      <c r="G445" s="167" t="s">
        <v>215</v>
      </c>
      <c r="H445" s="168">
        <v>121549</v>
      </c>
      <c r="I445" s="169"/>
      <c r="J445" s="169"/>
      <c r="K445" s="151">
        <v>1</v>
      </c>
    </row>
    <row r="446" spans="1:11" x14ac:dyDescent="0.2">
      <c r="A446" s="150" t="s">
        <v>653</v>
      </c>
      <c r="B446" s="151" t="s">
        <v>191</v>
      </c>
      <c r="C446" s="150" t="s">
        <v>626</v>
      </c>
      <c r="D446" s="152">
        <v>40377</v>
      </c>
      <c r="E446" s="165">
        <f t="shared" ca="1" si="6"/>
        <v>14</v>
      </c>
      <c r="F446" s="166" t="s">
        <v>184</v>
      </c>
      <c r="G446" s="167" t="s">
        <v>205</v>
      </c>
      <c r="H446" s="168">
        <v>119928</v>
      </c>
      <c r="I446" s="169"/>
      <c r="J446" s="169"/>
      <c r="K446" s="151">
        <v>3</v>
      </c>
    </row>
    <row r="447" spans="1:11" x14ac:dyDescent="0.2">
      <c r="A447" s="150" t="s">
        <v>654</v>
      </c>
      <c r="B447" s="151" t="s">
        <v>193</v>
      </c>
      <c r="C447" s="150" t="s">
        <v>626</v>
      </c>
      <c r="D447" s="152">
        <v>40756</v>
      </c>
      <c r="E447" s="165">
        <f t="shared" ca="1" si="6"/>
        <v>13</v>
      </c>
      <c r="F447" s="166" t="s">
        <v>184</v>
      </c>
      <c r="G447" s="167" t="s">
        <v>215</v>
      </c>
      <c r="H447" s="168">
        <v>79427</v>
      </c>
      <c r="I447" s="169"/>
      <c r="J447" s="169"/>
      <c r="K447" s="151">
        <v>1</v>
      </c>
    </row>
    <row r="448" spans="1:11" x14ac:dyDescent="0.2">
      <c r="A448" s="150" t="s">
        <v>655</v>
      </c>
      <c r="B448" s="151" t="s">
        <v>193</v>
      </c>
      <c r="C448" s="150" t="s">
        <v>626</v>
      </c>
      <c r="D448" s="152">
        <v>41471</v>
      </c>
      <c r="E448" s="165">
        <f t="shared" ca="1" si="6"/>
        <v>11</v>
      </c>
      <c r="F448" s="166" t="s">
        <v>184</v>
      </c>
      <c r="G448" s="167" t="s">
        <v>185</v>
      </c>
      <c r="H448" s="168">
        <v>117406</v>
      </c>
      <c r="I448" s="169"/>
      <c r="J448" s="169"/>
      <c r="K448" s="151">
        <v>1</v>
      </c>
    </row>
    <row r="449" spans="1:11" x14ac:dyDescent="0.2">
      <c r="A449" s="150" t="s">
        <v>656</v>
      </c>
      <c r="B449" s="151" t="s">
        <v>99</v>
      </c>
      <c r="C449" s="150" t="s">
        <v>626</v>
      </c>
      <c r="D449" s="152">
        <v>41481</v>
      </c>
      <c r="E449" s="165">
        <f t="shared" ca="1" si="6"/>
        <v>11</v>
      </c>
      <c r="F449" s="166" t="s">
        <v>197</v>
      </c>
      <c r="G449" s="167"/>
      <c r="H449" s="168">
        <v>36275</v>
      </c>
      <c r="I449" s="169"/>
      <c r="J449" s="169"/>
      <c r="K449" s="151">
        <v>3</v>
      </c>
    </row>
    <row r="450" spans="1:11" x14ac:dyDescent="0.2">
      <c r="A450" s="150" t="s">
        <v>657</v>
      </c>
      <c r="B450" s="151" t="s">
        <v>200</v>
      </c>
      <c r="C450" s="150" t="s">
        <v>626</v>
      </c>
      <c r="D450" s="152">
        <v>41885</v>
      </c>
      <c r="E450" s="165">
        <f t="shared" ca="1" si="6"/>
        <v>10</v>
      </c>
      <c r="F450" s="166" t="s">
        <v>184</v>
      </c>
      <c r="G450" s="167" t="s">
        <v>187</v>
      </c>
      <c r="H450" s="168">
        <v>86617</v>
      </c>
      <c r="I450" s="169"/>
      <c r="J450" s="169"/>
      <c r="K450" s="151">
        <v>3</v>
      </c>
    </row>
    <row r="451" spans="1:11" x14ac:dyDescent="0.2">
      <c r="A451" s="150" t="s">
        <v>658</v>
      </c>
      <c r="B451" s="151" t="s">
        <v>96</v>
      </c>
      <c r="C451" s="150" t="s">
        <v>626</v>
      </c>
      <c r="D451" s="152">
        <v>42261</v>
      </c>
      <c r="E451" s="165">
        <f t="shared" ref="E451:E514" ca="1" si="7">DATEDIF(D451,TODAY(),"Y")</f>
        <v>9</v>
      </c>
      <c r="F451" s="166" t="s">
        <v>184</v>
      </c>
      <c r="G451" s="167" t="s">
        <v>205</v>
      </c>
      <c r="H451" s="168">
        <v>69672</v>
      </c>
      <c r="I451" s="169"/>
      <c r="J451" s="169"/>
      <c r="K451" s="151">
        <v>5</v>
      </c>
    </row>
    <row r="452" spans="1:11" x14ac:dyDescent="0.2">
      <c r="A452" s="150" t="s">
        <v>659</v>
      </c>
      <c r="B452" s="151" t="s">
        <v>200</v>
      </c>
      <c r="C452" s="150" t="s">
        <v>626</v>
      </c>
      <c r="D452" s="152">
        <v>42264</v>
      </c>
      <c r="E452" s="165">
        <f t="shared" ca="1" si="7"/>
        <v>9</v>
      </c>
      <c r="F452" s="166" t="s">
        <v>207</v>
      </c>
      <c r="G452" s="167" t="s">
        <v>205</v>
      </c>
      <c r="H452" s="168">
        <v>28486</v>
      </c>
      <c r="I452" s="169"/>
      <c r="J452" s="169"/>
      <c r="K452" s="151">
        <v>5</v>
      </c>
    </row>
    <row r="453" spans="1:11" x14ac:dyDescent="0.2">
      <c r="A453" s="150" t="s">
        <v>660</v>
      </c>
      <c r="B453" s="151" t="s">
        <v>191</v>
      </c>
      <c r="C453" s="150" t="s">
        <v>626</v>
      </c>
      <c r="D453" s="152">
        <v>40809</v>
      </c>
      <c r="E453" s="165">
        <f t="shared" ca="1" si="7"/>
        <v>13</v>
      </c>
      <c r="F453" s="166" t="s">
        <v>184</v>
      </c>
      <c r="G453" s="167" t="s">
        <v>185</v>
      </c>
      <c r="H453" s="168">
        <v>122589</v>
      </c>
      <c r="I453" s="169"/>
      <c r="J453" s="169"/>
      <c r="K453" s="151">
        <v>3</v>
      </c>
    </row>
    <row r="454" spans="1:11" x14ac:dyDescent="0.2">
      <c r="A454" s="150" t="s">
        <v>661</v>
      </c>
      <c r="B454" s="151" t="s">
        <v>99</v>
      </c>
      <c r="C454" s="150" t="s">
        <v>626</v>
      </c>
      <c r="D454" s="152">
        <v>41530</v>
      </c>
      <c r="E454" s="165">
        <f t="shared" ca="1" si="7"/>
        <v>11</v>
      </c>
      <c r="F454" s="166" t="s">
        <v>184</v>
      </c>
      <c r="G454" s="167" t="s">
        <v>215</v>
      </c>
      <c r="H454" s="168">
        <v>81656</v>
      </c>
      <c r="I454" s="169"/>
      <c r="J454" s="169"/>
      <c r="K454" s="151">
        <v>1</v>
      </c>
    </row>
    <row r="455" spans="1:11" x14ac:dyDescent="0.2">
      <c r="A455" s="150" t="s">
        <v>662</v>
      </c>
      <c r="B455" s="151" t="s">
        <v>200</v>
      </c>
      <c r="C455" s="150" t="s">
        <v>626</v>
      </c>
      <c r="D455" s="152">
        <v>41530</v>
      </c>
      <c r="E455" s="165">
        <f t="shared" ca="1" si="7"/>
        <v>11</v>
      </c>
      <c r="F455" s="166" t="s">
        <v>189</v>
      </c>
      <c r="G455" s="167"/>
      <c r="H455" s="168">
        <v>46892</v>
      </c>
      <c r="I455" s="169"/>
      <c r="J455" s="169"/>
      <c r="K455" s="151">
        <v>5</v>
      </c>
    </row>
    <row r="456" spans="1:11" x14ac:dyDescent="0.2">
      <c r="A456" s="150" t="s">
        <v>663</v>
      </c>
      <c r="B456" s="151" t="s">
        <v>191</v>
      </c>
      <c r="C456" s="150" t="s">
        <v>626</v>
      </c>
      <c r="D456" s="152">
        <v>41546</v>
      </c>
      <c r="E456" s="165">
        <f t="shared" ca="1" si="7"/>
        <v>11</v>
      </c>
      <c r="F456" s="166" t="s">
        <v>197</v>
      </c>
      <c r="G456" s="167"/>
      <c r="H456" s="168">
        <v>28872</v>
      </c>
      <c r="I456" s="169"/>
      <c r="J456" s="169"/>
      <c r="K456" s="151">
        <v>4</v>
      </c>
    </row>
    <row r="457" spans="1:11" x14ac:dyDescent="0.2">
      <c r="A457" s="150" t="s">
        <v>664</v>
      </c>
      <c r="B457" s="151" t="s">
        <v>96</v>
      </c>
      <c r="C457" s="150" t="s">
        <v>626</v>
      </c>
      <c r="D457" s="152">
        <v>42311</v>
      </c>
      <c r="E457" s="165">
        <f t="shared" ca="1" si="7"/>
        <v>9</v>
      </c>
      <c r="F457" s="166" t="s">
        <v>184</v>
      </c>
      <c r="G457" s="167" t="s">
        <v>187</v>
      </c>
      <c r="H457" s="168">
        <v>119082</v>
      </c>
      <c r="I457" s="169"/>
      <c r="J457" s="169"/>
      <c r="K457" s="151">
        <v>2</v>
      </c>
    </row>
    <row r="458" spans="1:11" x14ac:dyDescent="0.2">
      <c r="A458" s="150" t="s">
        <v>665</v>
      </c>
      <c r="B458" s="151" t="s">
        <v>96</v>
      </c>
      <c r="C458" s="150" t="s">
        <v>626</v>
      </c>
      <c r="D458" s="152">
        <v>41570</v>
      </c>
      <c r="E458" s="165">
        <f t="shared" ca="1" si="7"/>
        <v>11</v>
      </c>
      <c r="F458" s="166" t="s">
        <v>184</v>
      </c>
      <c r="G458" s="167" t="s">
        <v>205</v>
      </c>
      <c r="H458" s="168">
        <v>74560</v>
      </c>
      <c r="I458" s="169"/>
      <c r="J458" s="169"/>
      <c r="K458" s="151">
        <v>4</v>
      </c>
    </row>
    <row r="459" spans="1:11" x14ac:dyDescent="0.2">
      <c r="A459" s="150" t="s">
        <v>666</v>
      </c>
      <c r="B459" s="151" t="s">
        <v>96</v>
      </c>
      <c r="C459" s="150" t="s">
        <v>626</v>
      </c>
      <c r="D459" s="152">
        <v>40482</v>
      </c>
      <c r="E459" s="165">
        <f t="shared" ca="1" si="7"/>
        <v>14</v>
      </c>
      <c r="F459" s="166" t="s">
        <v>184</v>
      </c>
      <c r="G459" s="167" t="s">
        <v>194</v>
      </c>
      <c r="H459" s="168">
        <v>112299</v>
      </c>
      <c r="I459" s="169"/>
      <c r="J459" s="169"/>
      <c r="K459" s="151">
        <v>2</v>
      </c>
    </row>
    <row r="460" spans="1:11" x14ac:dyDescent="0.2">
      <c r="A460" s="150" t="s">
        <v>667</v>
      </c>
      <c r="B460" s="151" t="s">
        <v>200</v>
      </c>
      <c r="C460" s="150" t="s">
        <v>626</v>
      </c>
      <c r="D460" s="152">
        <v>41961</v>
      </c>
      <c r="E460" s="165">
        <f t="shared" ca="1" si="7"/>
        <v>10</v>
      </c>
      <c r="F460" s="166" t="s">
        <v>184</v>
      </c>
      <c r="G460" s="167" t="s">
        <v>185</v>
      </c>
      <c r="H460" s="168">
        <v>125668</v>
      </c>
      <c r="I460" s="169"/>
      <c r="J460" s="169"/>
      <c r="K460" s="151">
        <v>2</v>
      </c>
    </row>
    <row r="461" spans="1:11" x14ac:dyDescent="0.2">
      <c r="A461" s="150" t="s">
        <v>668</v>
      </c>
      <c r="B461" s="151" t="s">
        <v>200</v>
      </c>
      <c r="C461" s="150" t="s">
        <v>626</v>
      </c>
      <c r="D461" s="152">
        <v>41603</v>
      </c>
      <c r="E461" s="165">
        <f t="shared" ca="1" si="7"/>
        <v>11</v>
      </c>
      <c r="F461" s="166" t="s">
        <v>184</v>
      </c>
      <c r="G461" s="167" t="s">
        <v>187</v>
      </c>
      <c r="H461" s="168">
        <v>118895</v>
      </c>
      <c r="I461" s="169"/>
      <c r="J461" s="169"/>
      <c r="K461" s="151">
        <v>4</v>
      </c>
    </row>
    <row r="462" spans="1:11" x14ac:dyDescent="0.2">
      <c r="A462" s="150" t="s">
        <v>669</v>
      </c>
      <c r="B462" s="151" t="s">
        <v>97</v>
      </c>
      <c r="C462" s="150" t="s">
        <v>626</v>
      </c>
      <c r="D462" s="152">
        <v>40861</v>
      </c>
      <c r="E462" s="165">
        <f t="shared" ca="1" si="7"/>
        <v>13</v>
      </c>
      <c r="F462" s="166" t="s">
        <v>197</v>
      </c>
      <c r="G462" s="167"/>
      <c r="H462" s="168">
        <v>25892</v>
      </c>
      <c r="I462" s="169"/>
      <c r="J462" s="169"/>
      <c r="K462" s="151">
        <v>4</v>
      </c>
    </row>
    <row r="463" spans="1:11" x14ac:dyDescent="0.2">
      <c r="A463" s="150" t="s">
        <v>670</v>
      </c>
      <c r="B463" s="151" t="s">
        <v>96</v>
      </c>
      <c r="C463" s="150" t="s">
        <v>671</v>
      </c>
      <c r="D463" s="152">
        <v>41629</v>
      </c>
      <c r="E463" s="165">
        <f t="shared" ca="1" si="7"/>
        <v>11</v>
      </c>
      <c r="F463" s="166" t="s">
        <v>184</v>
      </c>
      <c r="G463" s="167" t="s">
        <v>185</v>
      </c>
      <c r="H463" s="168">
        <v>88343</v>
      </c>
      <c r="I463" s="169"/>
      <c r="J463" s="169"/>
      <c r="K463" s="151">
        <v>2</v>
      </c>
    </row>
    <row r="464" spans="1:11" x14ac:dyDescent="0.2">
      <c r="A464" s="150" t="s">
        <v>672</v>
      </c>
      <c r="B464" s="151" t="s">
        <v>96</v>
      </c>
      <c r="C464" s="150" t="s">
        <v>671</v>
      </c>
      <c r="D464" s="152">
        <v>41663</v>
      </c>
      <c r="E464" s="165">
        <f t="shared" ca="1" si="7"/>
        <v>11</v>
      </c>
      <c r="F464" s="166" t="s">
        <v>184</v>
      </c>
      <c r="G464" s="167" t="s">
        <v>185</v>
      </c>
      <c r="H464" s="168">
        <v>124288</v>
      </c>
      <c r="I464" s="169"/>
      <c r="J464" s="169"/>
      <c r="K464" s="151">
        <v>2</v>
      </c>
    </row>
    <row r="465" spans="1:11" x14ac:dyDescent="0.2">
      <c r="A465" s="150" t="s">
        <v>673</v>
      </c>
      <c r="B465" s="151" t="s">
        <v>191</v>
      </c>
      <c r="C465" s="150" t="s">
        <v>671</v>
      </c>
      <c r="D465" s="152">
        <v>41669</v>
      </c>
      <c r="E465" s="165">
        <f t="shared" ca="1" si="7"/>
        <v>11</v>
      </c>
      <c r="F465" s="166" t="s">
        <v>189</v>
      </c>
      <c r="G465" s="167"/>
      <c r="H465" s="168">
        <v>63463</v>
      </c>
      <c r="I465" s="169"/>
      <c r="J465" s="169"/>
      <c r="K465" s="151">
        <v>5</v>
      </c>
    </row>
    <row r="466" spans="1:11" x14ac:dyDescent="0.2">
      <c r="A466" s="150" t="s">
        <v>674</v>
      </c>
      <c r="B466" s="151" t="s">
        <v>200</v>
      </c>
      <c r="C466" s="150" t="s">
        <v>671</v>
      </c>
      <c r="D466" s="152">
        <v>41703</v>
      </c>
      <c r="E466" s="165">
        <f t="shared" ca="1" si="7"/>
        <v>10</v>
      </c>
      <c r="F466" s="166" t="s">
        <v>184</v>
      </c>
      <c r="G466" s="167" t="s">
        <v>205</v>
      </c>
      <c r="H466" s="168">
        <v>82275</v>
      </c>
      <c r="I466" s="169"/>
      <c r="J466" s="169"/>
      <c r="K466" s="151">
        <v>1</v>
      </c>
    </row>
    <row r="467" spans="1:11" x14ac:dyDescent="0.2">
      <c r="A467" s="150" t="s">
        <v>675</v>
      </c>
      <c r="B467" s="151" t="s">
        <v>96</v>
      </c>
      <c r="C467" s="150" t="s">
        <v>671</v>
      </c>
      <c r="D467" s="152">
        <v>41732</v>
      </c>
      <c r="E467" s="165">
        <f t="shared" ca="1" si="7"/>
        <v>10</v>
      </c>
      <c r="F467" s="166" t="s">
        <v>207</v>
      </c>
      <c r="G467" s="167" t="s">
        <v>205</v>
      </c>
      <c r="H467" s="168">
        <v>26272</v>
      </c>
      <c r="I467" s="169"/>
      <c r="J467" s="169"/>
      <c r="K467" s="151">
        <v>5</v>
      </c>
    </row>
    <row r="468" spans="1:11" x14ac:dyDescent="0.2">
      <c r="A468" s="150" t="s">
        <v>676</v>
      </c>
      <c r="B468" s="151" t="s">
        <v>200</v>
      </c>
      <c r="C468" s="150" t="s">
        <v>671</v>
      </c>
      <c r="D468" s="152">
        <v>41823</v>
      </c>
      <c r="E468" s="165">
        <f t="shared" ca="1" si="7"/>
        <v>10</v>
      </c>
      <c r="F468" s="166" t="s">
        <v>184</v>
      </c>
      <c r="G468" s="167" t="s">
        <v>185</v>
      </c>
      <c r="H468" s="168">
        <v>117715</v>
      </c>
      <c r="I468" s="169"/>
      <c r="J468" s="169"/>
      <c r="K468" s="151">
        <v>5</v>
      </c>
    </row>
    <row r="469" spans="1:11" x14ac:dyDescent="0.2">
      <c r="A469" s="150" t="s">
        <v>677</v>
      </c>
      <c r="B469" s="151" t="s">
        <v>96</v>
      </c>
      <c r="C469" s="150" t="s">
        <v>671</v>
      </c>
      <c r="D469" s="152">
        <v>40765</v>
      </c>
      <c r="E469" s="165">
        <f t="shared" ca="1" si="7"/>
        <v>13</v>
      </c>
      <c r="F469" s="166" t="s">
        <v>184</v>
      </c>
      <c r="G469" s="167" t="s">
        <v>194</v>
      </c>
      <c r="H469" s="168">
        <v>74910</v>
      </c>
      <c r="I469" s="169"/>
      <c r="J469" s="169"/>
      <c r="K469" s="151">
        <v>4</v>
      </c>
    </row>
    <row r="470" spans="1:11" x14ac:dyDescent="0.2">
      <c r="A470" s="150" t="s">
        <v>678</v>
      </c>
      <c r="B470" s="151" t="s">
        <v>200</v>
      </c>
      <c r="C470" s="150" t="s">
        <v>671</v>
      </c>
      <c r="D470" s="152">
        <v>40766</v>
      </c>
      <c r="E470" s="165">
        <f t="shared" ca="1" si="7"/>
        <v>13</v>
      </c>
      <c r="F470" s="166" t="s">
        <v>207</v>
      </c>
      <c r="G470" s="167" t="s">
        <v>185</v>
      </c>
      <c r="H470" s="168">
        <v>28852</v>
      </c>
      <c r="I470" s="169"/>
      <c r="J470" s="169"/>
      <c r="K470" s="151">
        <v>5</v>
      </c>
    </row>
    <row r="471" spans="1:11" x14ac:dyDescent="0.2">
      <c r="A471" s="150" t="s">
        <v>679</v>
      </c>
      <c r="B471" s="151" t="s">
        <v>200</v>
      </c>
      <c r="C471" s="150" t="s">
        <v>671</v>
      </c>
      <c r="D471" s="152">
        <v>41843</v>
      </c>
      <c r="E471" s="165">
        <f t="shared" ca="1" si="7"/>
        <v>10</v>
      </c>
      <c r="F471" s="166" t="s">
        <v>184</v>
      </c>
      <c r="G471" s="167" t="s">
        <v>215</v>
      </c>
      <c r="H471" s="168">
        <v>83926</v>
      </c>
      <c r="I471" s="169"/>
      <c r="J471" s="169"/>
      <c r="K471" s="151">
        <v>4</v>
      </c>
    </row>
    <row r="472" spans="1:11" x14ac:dyDescent="0.2">
      <c r="A472" s="150" t="s">
        <v>680</v>
      </c>
      <c r="B472" s="151" t="s">
        <v>96</v>
      </c>
      <c r="C472" s="150" t="s">
        <v>671</v>
      </c>
      <c r="D472" s="152">
        <v>40811</v>
      </c>
      <c r="E472" s="165">
        <f t="shared" ca="1" si="7"/>
        <v>13</v>
      </c>
      <c r="F472" s="166" t="s">
        <v>197</v>
      </c>
      <c r="G472" s="167"/>
      <c r="H472" s="168">
        <v>38032</v>
      </c>
      <c r="I472" s="169"/>
      <c r="J472" s="169"/>
      <c r="K472" s="151">
        <v>3</v>
      </c>
    </row>
    <row r="473" spans="1:11" x14ac:dyDescent="0.2">
      <c r="A473" s="150" t="s">
        <v>681</v>
      </c>
      <c r="B473" s="151" t="s">
        <v>99</v>
      </c>
      <c r="C473" s="150" t="s">
        <v>671</v>
      </c>
      <c r="D473" s="152">
        <v>40813</v>
      </c>
      <c r="E473" s="165">
        <f t="shared" ca="1" si="7"/>
        <v>13</v>
      </c>
      <c r="F473" s="166" t="s">
        <v>184</v>
      </c>
      <c r="G473" s="167" t="s">
        <v>187</v>
      </c>
      <c r="H473" s="168">
        <v>73842</v>
      </c>
      <c r="I473" s="169"/>
      <c r="J473" s="169"/>
      <c r="K473" s="151">
        <v>1</v>
      </c>
    </row>
    <row r="474" spans="1:11" x14ac:dyDescent="0.2">
      <c r="A474" s="150" t="s">
        <v>682</v>
      </c>
      <c r="B474" s="151" t="s">
        <v>193</v>
      </c>
      <c r="C474" s="150" t="s">
        <v>671</v>
      </c>
      <c r="D474" s="152">
        <v>41896</v>
      </c>
      <c r="E474" s="165">
        <f t="shared" ca="1" si="7"/>
        <v>10</v>
      </c>
      <c r="F474" s="166" t="s">
        <v>184</v>
      </c>
      <c r="G474" s="167" t="s">
        <v>194</v>
      </c>
      <c r="H474" s="168">
        <v>78867</v>
      </c>
      <c r="I474" s="169"/>
      <c r="J474" s="169"/>
      <c r="K474" s="151">
        <v>1</v>
      </c>
    </row>
    <row r="475" spans="1:11" x14ac:dyDescent="0.2">
      <c r="A475" s="150" t="s">
        <v>683</v>
      </c>
      <c r="B475" s="151" t="s">
        <v>200</v>
      </c>
      <c r="C475" s="150" t="s">
        <v>671</v>
      </c>
      <c r="D475" s="152">
        <v>41919</v>
      </c>
      <c r="E475" s="165">
        <f t="shared" ca="1" si="7"/>
        <v>10</v>
      </c>
      <c r="F475" s="166" t="s">
        <v>184</v>
      </c>
      <c r="G475" s="167" t="s">
        <v>185</v>
      </c>
      <c r="H475" s="168">
        <v>91587</v>
      </c>
      <c r="I475" s="169"/>
      <c r="J475" s="169"/>
      <c r="K475" s="151">
        <v>4</v>
      </c>
    </row>
    <row r="476" spans="1:11" x14ac:dyDescent="0.2">
      <c r="A476" s="150" t="s">
        <v>684</v>
      </c>
      <c r="B476" s="151" t="s">
        <v>193</v>
      </c>
      <c r="C476" s="150" t="s">
        <v>671</v>
      </c>
      <c r="D476" s="152">
        <v>40832</v>
      </c>
      <c r="E476" s="165">
        <f t="shared" ca="1" si="7"/>
        <v>13</v>
      </c>
      <c r="F476" s="166" t="s">
        <v>184</v>
      </c>
      <c r="G476" s="167" t="s">
        <v>215</v>
      </c>
      <c r="H476" s="168">
        <v>124722</v>
      </c>
      <c r="I476" s="169"/>
      <c r="J476" s="169"/>
      <c r="K476" s="151">
        <v>3</v>
      </c>
    </row>
    <row r="477" spans="1:11" x14ac:dyDescent="0.2">
      <c r="A477" s="150" t="s">
        <v>685</v>
      </c>
      <c r="B477" s="151" t="s">
        <v>96</v>
      </c>
      <c r="C477" s="150" t="s">
        <v>671</v>
      </c>
      <c r="D477" s="152">
        <v>40839</v>
      </c>
      <c r="E477" s="165">
        <f t="shared" ca="1" si="7"/>
        <v>13</v>
      </c>
      <c r="F477" s="166" t="s">
        <v>184</v>
      </c>
      <c r="G477" s="167" t="s">
        <v>185</v>
      </c>
      <c r="H477" s="168">
        <v>78409</v>
      </c>
      <c r="I477" s="169"/>
      <c r="J477" s="169"/>
      <c r="K477" s="151">
        <v>4</v>
      </c>
    </row>
    <row r="478" spans="1:11" x14ac:dyDescent="0.2">
      <c r="A478" s="150" t="s">
        <v>686</v>
      </c>
      <c r="B478" s="151" t="s">
        <v>99</v>
      </c>
      <c r="C478" s="150" t="s">
        <v>671</v>
      </c>
      <c r="D478" s="152">
        <v>41971</v>
      </c>
      <c r="E478" s="165">
        <f t="shared" ca="1" si="7"/>
        <v>10</v>
      </c>
      <c r="F478" s="166" t="s">
        <v>184</v>
      </c>
      <c r="G478" s="167" t="s">
        <v>215</v>
      </c>
      <c r="H478" s="168">
        <v>61718</v>
      </c>
      <c r="I478" s="169"/>
      <c r="J478" s="169"/>
      <c r="K478" s="151">
        <v>1</v>
      </c>
    </row>
    <row r="479" spans="1:11" x14ac:dyDescent="0.2">
      <c r="A479" s="150" t="s">
        <v>687</v>
      </c>
      <c r="B479" s="151" t="s">
        <v>200</v>
      </c>
      <c r="C479" s="150" t="s">
        <v>688</v>
      </c>
      <c r="D479" s="152">
        <v>40187</v>
      </c>
      <c r="E479" s="165">
        <f t="shared" ca="1" si="7"/>
        <v>15</v>
      </c>
      <c r="F479" s="166" t="s">
        <v>189</v>
      </c>
      <c r="G479" s="167"/>
      <c r="H479" s="168">
        <v>61734</v>
      </c>
      <c r="I479" s="169"/>
      <c r="J479" s="169"/>
      <c r="K479" s="151">
        <v>2</v>
      </c>
    </row>
    <row r="480" spans="1:11" x14ac:dyDescent="0.2">
      <c r="A480" s="150" t="s">
        <v>689</v>
      </c>
      <c r="B480" s="151" t="s">
        <v>99</v>
      </c>
      <c r="C480" s="150" t="s">
        <v>688</v>
      </c>
      <c r="D480" s="152">
        <v>41286</v>
      </c>
      <c r="E480" s="165">
        <f t="shared" ca="1" si="7"/>
        <v>12</v>
      </c>
      <c r="F480" s="166" t="s">
        <v>207</v>
      </c>
      <c r="G480" s="167" t="s">
        <v>187</v>
      </c>
      <c r="H480" s="168">
        <v>23184</v>
      </c>
      <c r="I480" s="169"/>
      <c r="J480" s="169"/>
      <c r="K480" s="151">
        <v>3</v>
      </c>
    </row>
    <row r="481" spans="1:11" x14ac:dyDescent="0.2">
      <c r="A481" s="150" t="s">
        <v>690</v>
      </c>
      <c r="B481" s="151" t="s">
        <v>99</v>
      </c>
      <c r="C481" s="150" t="s">
        <v>688</v>
      </c>
      <c r="D481" s="152">
        <v>36899</v>
      </c>
      <c r="E481" s="165">
        <f t="shared" ca="1" si="7"/>
        <v>24</v>
      </c>
      <c r="F481" s="166" t="s">
        <v>207</v>
      </c>
      <c r="G481" s="167" t="s">
        <v>194</v>
      </c>
      <c r="H481" s="168">
        <v>29907</v>
      </c>
      <c r="I481" s="169"/>
      <c r="J481" s="169"/>
      <c r="K481" s="151">
        <v>4</v>
      </c>
    </row>
    <row r="482" spans="1:11" x14ac:dyDescent="0.2">
      <c r="A482" s="150" t="s">
        <v>691</v>
      </c>
      <c r="B482" s="151" t="s">
        <v>97</v>
      </c>
      <c r="C482" s="150" t="s">
        <v>688</v>
      </c>
      <c r="D482" s="152">
        <v>36904</v>
      </c>
      <c r="E482" s="165">
        <f t="shared" ca="1" si="7"/>
        <v>24</v>
      </c>
      <c r="F482" s="166" t="s">
        <v>184</v>
      </c>
      <c r="G482" s="167" t="s">
        <v>185</v>
      </c>
      <c r="H482" s="168">
        <v>80732</v>
      </c>
      <c r="I482" s="169"/>
      <c r="J482" s="169"/>
      <c r="K482" s="151">
        <v>1</v>
      </c>
    </row>
    <row r="483" spans="1:11" x14ac:dyDescent="0.2">
      <c r="A483" s="150" t="s">
        <v>692</v>
      </c>
      <c r="B483" s="151" t="s">
        <v>200</v>
      </c>
      <c r="C483" s="150" t="s">
        <v>688</v>
      </c>
      <c r="D483" s="152">
        <v>37614</v>
      </c>
      <c r="E483" s="165">
        <f t="shared" ca="1" si="7"/>
        <v>22</v>
      </c>
      <c r="F483" s="166" t="s">
        <v>184</v>
      </c>
      <c r="G483" s="167" t="s">
        <v>185</v>
      </c>
      <c r="H483" s="168">
        <v>60408</v>
      </c>
      <c r="I483" s="169"/>
      <c r="J483" s="169"/>
      <c r="K483" s="151">
        <v>4</v>
      </c>
    </row>
    <row r="484" spans="1:11" x14ac:dyDescent="0.2">
      <c r="A484" s="150" t="s">
        <v>693</v>
      </c>
      <c r="B484" s="151" t="s">
        <v>193</v>
      </c>
      <c r="C484" s="150" t="s">
        <v>688</v>
      </c>
      <c r="D484" s="152">
        <v>39801</v>
      </c>
      <c r="E484" s="165">
        <f t="shared" ca="1" si="7"/>
        <v>16</v>
      </c>
      <c r="F484" s="166" t="s">
        <v>184</v>
      </c>
      <c r="G484" s="167" t="s">
        <v>215</v>
      </c>
      <c r="H484" s="168">
        <v>120404</v>
      </c>
      <c r="I484" s="169"/>
      <c r="J484" s="169"/>
      <c r="K484" s="151">
        <v>5</v>
      </c>
    </row>
    <row r="485" spans="1:11" x14ac:dyDescent="0.2">
      <c r="A485" s="150" t="s">
        <v>694</v>
      </c>
      <c r="B485" s="151" t="s">
        <v>99</v>
      </c>
      <c r="C485" s="150" t="s">
        <v>688</v>
      </c>
      <c r="D485" s="152">
        <v>42021</v>
      </c>
      <c r="E485" s="165">
        <f t="shared" ca="1" si="7"/>
        <v>10</v>
      </c>
      <c r="F485" s="166" t="s">
        <v>189</v>
      </c>
      <c r="G485" s="167"/>
      <c r="H485" s="168">
        <v>52449</v>
      </c>
      <c r="I485" s="169"/>
      <c r="J485" s="169"/>
      <c r="K485" s="151">
        <v>4</v>
      </c>
    </row>
    <row r="486" spans="1:11" x14ac:dyDescent="0.2">
      <c r="A486" s="150" t="s">
        <v>695</v>
      </c>
      <c r="B486" s="151" t="s">
        <v>99</v>
      </c>
      <c r="C486" s="150" t="s">
        <v>688</v>
      </c>
      <c r="D486" s="152">
        <v>42041</v>
      </c>
      <c r="E486" s="165">
        <f t="shared" ca="1" si="7"/>
        <v>9</v>
      </c>
      <c r="F486" s="166" t="s">
        <v>197</v>
      </c>
      <c r="G486" s="167"/>
      <c r="H486" s="168">
        <v>22732</v>
      </c>
      <c r="I486" s="169"/>
      <c r="J486" s="169"/>
      <c r="K486" s="151">
        <v>3</v>
      </c>
    </row>
    <row r="487" spans="1:11" x14ac:dyDescent="0.2">
      <c r="A487" s="150" t="s">
        <v>696</v>
      </c>
      <c r="B487" s="151" t="s">
        <v>200</v>
      </c>
      <c r="C487" s="150" t="s">
        <v>688</v>
      </c>
      <c r="D487" s="152">
        <v>37273</v>
      </c>
      <c r="E487" s="165">
        <f t="shared" ca="1" si="7"/>
        <v>23</v>
      </c>
      <c r="F487" s="166" t="s">
        <v>184</v>
      </c>
      <c r="G487" s="167" t="s">
        <v>194</v>
      </c>
      <c r="H487" s="168">
        <v>93778</v>
      </c>
      <c r="I487" s="169"/>
      <c r="J487" s="169"/>
      <c r="K487" s="151">
        <v>4</v>
      </c>
    </row>
    <row r="488" spans="1:11" x14ac:dyDescent="0.2">
      <c r="A488" s="150" t="s">
        <v>697</v>
      </c>
      <c r="B488" s="151" t="s">
        <v>97</v>
      </c>
      <c r="C488" s="150" t="s">
        <v>688</v>
      </c>
      <c r="D488" s="152">
        <v>37295</v>
      </c>
      <c r="E488" s="165">
        <f t="shared" ca="1" si="7"/>
        <v>22</v>
      </c>
      <c r="F488" s="166" t="s">
        <v>207</v>
      </c>
      <c r="G488" s="167" t="s">
        <v>215</v>
      </c>
      <c r="H488" s="168">
        <v>27046</v>
      </c>
      <c r="I488" s="169"/>
      <c r="J488" s="169"/>
      <c r="K488" s="151">
        <v>2</v>
      </c>
    </row>
    <row r="489" spans="1:11" x14ac:dyDescent="0.2">
      <c r="A489" s="150" t="s">
        <v>698</v>
      </c>
      <c r="B489" s="151" t="s">
        <v>96</v>
      </c>
      <c r="C489" s="150" t="s">
        <v>688</v>
      </c>
      <c r="D489" s="152">
        <v>40942</v>
      </c>
      <c r="E489" s="165">
        <f t="shared" ca="1" si="7"/>
        <v>13</v>
      </c>
      <c r="F489" s="166" t="s">
        <v>184</v>
      </c>
      <c r="G489" s="167" t="s">
        <v>185</v>
      </c>
      <c r="H489" s="168">
        <v>72894</v>
      </c>
      <c r="I489" s="169"/>
      <c r="J489" s="169"/>
      <c r="K489" s="151">
        <v>2</v>
      </c>
    </row>
    <row r="490" spans="1:11" x14ac:dyDescent="0.2">
      <c r="A490" s="150" t="s">
        <v>699</v>
      </c>
      <c r="B490" s="151" t="s">
        <v>99</v>
      </c>
      <c r="C490" s="150" t="s">
        <v>688</v>
      </c>
      <c r="D490" s="152">
        <v>42054</v>
      </c>
      <c r="E490" s="165">
        <f t="shared" ca="1" si="7"/>
        <v>9</v>
      </c>
      <c r="F490" s="166" t="s">
        <v>184</v>
      </c>
      <c r="G490" s="167" t="s">
        <v>185</v>
      </c>
      <c r="H490" s="168">
        <v>104893</v>
      </c>
      <c r="I490" s="169"/>
      <c r="J490" s="169"/>
      <c r="K490" s="151">
        <v>1</v>
      </c>
    </row>
    <row r="491" spans="1:11" x14ac:dyDescent="0.2">
      <c r="A491" s="150" t="s">
        <v>700</v>
      </c>
      <c r="B491" s="151" t="s">
        <v>96</v>
      </c>
      <c r="C491" s="150" t="s">
        <v>688</v>
      </c>
      <c r="D491" s="152">
        <v>41337</v>
      </c>
      <c r="E491" s="165">
        <f t="shared" ca="1" si="7"/>
        <v>11</v>
      </c>
      <c r="F491" s="166" t="s">
        <v>197</v>
      </c>
      <c r="G491" s="167"/>
      <c r="H491" s="168">
        <v>39645</v>
      </c>
      <c r="I491" s="169"/>
      <c r="J491" s="169"/>
      <c r="K491" s="151">
        <v>4</v>
      </c>
    </row>
    <row r="492" spans="1:11" x14ac:dyDescent="0.2">
      <c r="A492" s="150" t="s">
        <v>701</v>
      </c>
      <c r="B492" s="151" t="s">
        <v>99</v>
      </c>
      <c r="C492" s="150" t="s">
        <v>688</v>
      </c>
      <c r="D492" s="152">
        <v>41342</v>
      </c>
      <c r="E492" s="165">
        <f t="shared" ca="1" si="7"/>
        <v>11</v>
      </c>
      <c r="F492" s="166" t="s">
        <v>184</v>
      </c>
      <c r="G492" s="167" t="s">
        <v>205</v>
      </c>
      <c r="H492" s="168">
        <v>81594</v>
      </c>
      <c r="I492" s="169"/>
      <c r="J492" s="169"/>
      <c r="K492" s="151">
        <v>2</v>
      </c>
    </row>
    <row r="493" spans="1:11" x14ac:dyDescent="0.2">
      <c r="A493" s="150" t="s">
        <v>702</v>
      </c>
      <c r="B493" s="151" t="s">
        <v>96</v>
      </c>
      <c r="C493" s="150" t="s">
        <v>688</v>
      </c>
      <c r="D493" s="152">
        <v>38779</v>
      </c>
      <c r="E493" s="165">
        <f t="shared" ca="1" si="7"/>
        <v>18</v>
      </c>
      <c r="F493" s="166" t="s">
        <v>207</v>
      </c>
      <c r="G493" s="167" t="s">
        <v>187</v>
      </c>
      <c r="H493" s="168">
        <v>23438</v>
      </c>
      <c r="I493" s="169"/>
      <c r="J493" s="169"/>
      <c r="K493" s="151">
        <v>3</v>
      </c>
    </row>
    <row r="494" spans="1:11" x14ac:dyDescent="0.2">
      <c r="A494" s="150" t="s">
        <v>703</v>
      </c>
      <c r="B494" s="151" t="s">
        <v>193</v>
      </c>
      <c r="C494" s="150" t="s">
        <v>688</v>
      </c>
      <c r="D494" s="152">
        <v>40597</v>
      </c>
      <c r="E494" s="165">
        <f t="shared" ca="1" si="7"/>
        <v>13</v>
      </c>
      <c r="F494" s="166" t="s">
        <v>184</v>
      </c>
      <c r="G494" s="167" t="s">
        <v>205</v>
      </c>
      <c r="H494" s="168">
        <v>89002</v>
      </c>
      <c r="I494" s="169"/>
      <c r="J494" s="169"/>
      <c r="K494" s="151">
        <v>1</v>
      </c>
    </row>
    <row r="495" spans="1:11" x14ac:dyDescent="0.2">
      <c r="A495" s="150" t="s">
        <v>704</v>
      </c>
      <c r="B495" s="151" t="s">
        <v>193</v>
      </c>
      <c r="C495" s="150" t="s">
        <v>688</v>
      </c>
      <c r="D495" s="152">
        <v>39868</v>
      </c>
      <c r="E495" s="165">
        <f t="shared" ca="1" si="7"/>
        <v>15</v>
      </c>
      <c r="F495" s="166" t="s">
        <v>207</v>
      </c>
      <c r="G495" s="167" t="s">
        <v>187</v>
      </c>
      <c r="H495" s="168">
        <v>30049</v>
      </c>
      <c r="I495" s="169"/>
      <c r="J495" s="169"/>
      <c r="K495" s="151">
        <v>4</v>
      </c>
    </row>
    <row r="496" spans="1:11" x14ac:dyDescent="0.2">
      <c r="A496" s="150" t="s">
        <v>705</v>
      </c>
      <c r="B496" s="151" t="s">
        <v>99</v>
      </c>
      <c r="C496" s="150" t="s">
        <v>688</v>
      </c>
      <c r="D496" s="152">
        <v>40977</v>
      </c>
      <c r="E496" s="165">
        <f t="shared" ca="1" si="7"/>
        <v>12</v>
      </c>
      <c r="F496" s="166" t="s">
        <v>184</v>
      </c>
      <c r="G496" s="167" t="s">
        <v>185</v>
      </c>
      <c r="H496" s="168">
        <v>101346</v>
      </c>
      <c r="I496" s="169"/>
      <c r="J496" s="169"/>
      <c r="K496" s="151">
        <v>2</v>
      </c>
    </row>
    <row r="497" spans="1:11" x14ac:dyDescent="0.2">
      <c r="A497" s="150" t="s">
        <v>706</v>
      </c>
      <c r="B497" s="151" t="s">
        <v>191</v>
      </c>
      <c r="C497" s="150" t="s">
        <v>688</v>
      </c>
      <c r="D497" s="152">
        <v>41332</v>
      </c>
      <c r="E497" s="165">
        <f t="shared" ca="1" si="7"/>
        <v>11</v>
      </c>
      <c r="F497" s="166" t="s">
        <v>184</v>
      </c>
      <c r="G497" s="167" t="s">
        <v>215</v>
      </c>
      <c r="H497" s="168">
        <v>110700</v>
      </c>
      <c r="I497" s="169"/>
      <c r="J497" s="169"/>
      <c r="K497" s="151">
        <v>2</v>
      </c>
    </row>
    <row r="498" spans="1:11" x14ac:dyDescent="0.2">
      <c r="A498" s="150" t="s">
        <v>707</v>
      </c>
      <c r="B498" s="151" t="s">
        <v>200</v>
      </c>
      <c r="C498" s="150" t="s">
        <v>688</v>
      </c>
      <c r="D498" s="152">
        <v>41702</v>
      </c>
      <c r="E498" s="165">
        <f t="shared" ca="1" si="7"/>
        <v>10</v>
      </c>
      <c r="F498" s="166" t="s">
        <v>184</v>
      </c>
      <c r="G498" s="167" t="s">
        <v>205</v>
      </c>
      <c r="H498" s="168">
        <v>118902</v>
      </c>
      <c r="I498" s="169"/>
      <c r="J498" s="169"/>
      <c r="K498" s="151">
        <v>4</v>
      </c>
    </row>
    <row r="499" spans="1:11" x14ac:dyDescent="0.2">
      <c r="A499" s="150" t="s">
        <v>708</v>
      </c>
      <c r="B499" s="151" t="s">
        <v>200</v>
      </c>
      <c r="C499" s="150" t="s">
        <v>688</v>
      </c>
      <c r="D499" s="152">
        <v>40252</v>
      </c>
      <c r="E499" s="165">
        <f t="shared" ca="1" si="7"/>
        <v>14</v>
      </c>
      <c r="F499" s="166" t="s">
        <v>184</v>
      </c>
      <c r="G499" s="167" t="s">
        <v>185</v>
      </c>
      <c r="H499" s="168">
        <v>75430</v>
      </c>
      <c r="I499" s="169"/>
      <c r="J499" s="169"/>
      <c r="K499" s="151">
        <v>2</v>
      </c>
    </row>
    <row r="500" spans="1:11" x14ac:dyDescent="0.2">
      <c r="A500" s="150" t="s">
        <v>709</v>
      </c>
      <c r="B500" s="151" t="s">
        <v>99</v>
      </c>
      <c r="C500" s="150" t="s">
        <v>688</v>
      </c>
      <c r="D500" s="152">
        <v>40254</v>
      </c>
      <c r="E500" s="165">
        <f t="shared" ca="1" si="7"/>
        <v>14</v>
      </c>
      <c r="F500" s="166" t="s">
        <v>184</v>
      </c>
      <c r="G500" s="167" t="s">
        <v>215</v>
      </c>
      <c r="H500" s="168">
        <v>103697</v>
      </c>
      <c r="I500" s="169"/>
      <c r="J500" s="169"/>
      <c r="K500" s="151">
        <v>1</v>
      </c>
    </row>
    <row r="501" spans="1:11" x14ac:dyDescent="0.2">
      <c r="A501" s="150" t="s">
        <v>710</v>
      </c>
      <c r="B501" s="151" t="s">
        <v>96</v>
      </c>
      <c r="C501" s="150" t="s">
        <v>688</v>
      </c>
      <c r="D501" s="152">
        <v>41360</v>
      </c>
      <c r="E501" s="165">
        <f t="shared" ca="1" si="7"/>
        <v>11</v>
      </c>
      <c r="F501" s="166" t="s">
        <v>184</v>
      </c>
      <c r="G501" s="167" t="s">
        <v>205</v>
      </c>
      <c r="H501" s="168">
        <v>66777</v>
      </c>
      <c r="I501" s="169"/>
      <c r="J501" s="169"/>
      <c r="K501" s="151">
        <v>1</v>
      </c>
    </row>
    <row r="502" spans="1:11" x14ac:dyDescent="0.2">
      <c r="A502" s="150" t="s">
        <v>711</v>
      </c>
      <c r="B502" s="151" t="s">
        <v>96</v>
      </c>
      <c r="C502" s="150" t="s">
        <v>688</v>
      </c>
      <c r="D502" s="152">
        <v>39893</v>
      </c>
      <c r="E502" s="165">
        <f t="shared" ca="1" si="7"/>
        <v>15</v>
      </c>
      <c r="F502" s="166" t="s">
        <v>184</v>
      </c>
      <c r="G502" s="167" t="s">
        <v>185</v>
      </c>
      <c r="H502" s="168">
        <v>72944</v>
      </c>
      <c r="I502" s="169"/>
      <c r="J502" s="169"/>
      <c r="K502" s="151">
        <v>5</v>
      </c>
    </row>
    <row r="503" spans="1:11" x14ac:dyDescent="0.2">
      <c r="A503" s="150" t="s">
        <v>712</v>
      </c>
      <c r="B503" s="151" t="s">
        <v>99</v>
      </c>
      <c r="C503" s="150" t="s">
        <v>688</v>
      </c>
      <c r="D503" s="152">
        <v>39906</v>
      </c>
      <c r="E503" s="165">
        <f t="shared" ca="1" si="7"/>
        <v>15</v>
      </c>
      <c r="F503" s="166" t="s">
        <v>197</v>
      </c>
      <c r="G503" s="167"/>
      <c r="H503" s="168">
        <v>24230</v>
      </c>
      <c r="I503" s="169"/>
      <c r="J503" s="169"/>
      <c r="K503" s="151">
        <v>1</v>
      </c>
    </row>
    <row r="504" spans="1:11" x14ac:dyDescent="0.2">
      <c r="A504" s="150" t="s">
        <v>713</v>
      </c>
      <c r="B504" s="151" t="s">
        <v>193</v>
      </c>
      <c r="C504" s="150" t="s">
        <v>688</v>
      </c>
      <c r="D504" s="152">
        <v>41371</v>
      </c>
      <c r="E504" s="165">
        <f t="shared" ca="1" si="7"/>
        <v>11</v>
      </c>
      <c r="F504" s="166" t="s">
        <v>184</v>
      </c>
      <c r="G504" s="167" t="s">
        <v>185</v>
      </c>
      <c r="H504" s="168">
        <v>72942</v>
      </c>
      <c r="I504" s="169"/>
      <c r="J504" s="169"/>
      <c r="K504" s="151">
        <v>3</v>
      </c>
    </row>
    <row r="505" spans="1:11" x14ac:dyDescent="0.2">
      <c r="A505" s="150" t="s">
        <v>714</v>
      </c>
      <c r="B505" s="151" t="s">
        <v>200</v>
      </c>
      <c r="C505" s="150" t="s">
        <v>688</v>
      </c>
      <c r="D505" s="152">
        <v>41744</v>
      </c>
      <c r="E505" s="165">
        <f t="shared" ca="1" si="7"/>
        <v>10</v>
      </c>
      <c r="F505" s="166" t="s">
        <v>184</v>
      </c>
      <c r="G505" s="167" t="s">
        <v>185</v>
      </c>
      <c r="H505" s="168">
        <v>83936</v>
      </c>
      <c r="I505" s="169"/>
      <c r="J505" s="169"/>
      <c r="K505" s="151">
        <v>5</v>
      </c>
    </row>
    <row r="506" spans="1:11" x14ac:dyDescent="0.2">
      <c r="A506" s="150" t="s">
        <v>715</v>
      </c>
      <c r="B506" s="151" t="s">
        <v>200</v>
      </c>
      <c r="C506" s="150" t="s">
        <v>688</v>
      </c>
      <c r="D506" s="152">
        <v>40670</v>
      </c>
      <c r="E506" s="165">
        <f t="shared" ca="1" si="7"/>
        <v>13</v>
      </c>
      <c r="F506" s="166" t="s">
        <v>197</v>
      </c>
      <c r="G506" s="167"/>
      <c r="H506" s="168">
        <v>37257</v>
      </c>
      <c r="I506" s="169"/>
      <c r="J506" s="169"/>
      <c r="K506" s="151">
        <v>4</v>
      </c>
    </row>
    <row r="507" spans="1:11" x14ac:dyDescent="0.2">
      <c r="A507" s="150" t="s">
        <v>716</v>
      </c>
      <c r="B507" s="151" t="s">
        <v>191</v>
      </c>
      <c r="C507" s="150" t="s">
        <v>688</v>
      </c>
      <c r="D507" s="152">
        <v>36996</v>
      </c>
      <c r="E507" s="165">
        <f t="shared" ca="1" si="7"/>
        <v>23</v>
      </c>
      <c r="F507" s="166" t="s">
        <v>207</v>
      </c>
      <c r="G507" s="167" t="s">
        <v>187</v>
      </c>
      <c r="H507" s="168">
        <v>26281</v>
      </c>
      <c r="I507" s="169"/>
      <c r="J507" s="169"/>
      <c r="K507" s="151">
        <v>1</v>
      </c>
    </row>
    <row r="508" spans="1:11" x14ac:dyDescent="0.2">
      <c r="A508" s="150" t="s">
        <v>717</v>
      </c>
      <c r="B508" s="151" t="s">
        <v>99</v>
      </c>
      <c r="C508" s="150" t="s">
        <v>688</v>
      </c>
      <c r="D508" s="152">
        <v>37024</v>
      </c>
      <c r="E508" s="165">
        <f t="shared" ca="1" si="7"/>
        <v>23</v>
      </c>
      <c r="F508" s="166" t="s">
        <v>197</v>
      </c>
      <c r="G508" s="167"/>
      <c r="H508" s="168">
        <v>38841</v>
      </c>
      <c r="I508" s="169"/>
      <c r="J508" s="169"/>
      <c r="K508" s="151">
        <v>5</v>
      </c>
    </row>
    <row r="509" spans="1:11" x14ac:dyDescent="0.2">
      <c r="A509" s="150" t="s">
        <v>718</v>
      </c>
      <c r="B509" s="151" t="s">
        <v>200</v>
      </c>
      <c r="C509" s="150" t="s">
        <v>688</v>
      </c>
      <c r="D509" s="152">
        <v>37375</v>
      </c>
      <c r="E509" s="165">
        <f t="shared" ca="1" si="7"/>
        <v>22</v>
      </c>
      <c r="F509" s="166" t="s">
        <v>189</v>
      </c>
      <c r="G509" s="167"/>
      <c r="H509" s="168">
        <v>43661</v>
      </c>
      <c r="I509" s="169"/>
      <c r="J509" s="169"/>
      <c r="K509" s="151">
        <v>3</v>
      </c>
    </row>
    <row r="510" spans="1:11" x14ac:dyDescent="0.2">
      <c r="A510" s="150" t="s">
        <v>719</v>
      </c>
      <c r="B510" s="151" t="s">
        <v>200</v>
      </c>
      <c r="C510" s="150" t="s">
        <v>688</v>
      </c>
      <c r="D510" s="152">
        <v>37751</v>
      </c>
      <c r="E510" s="165">
        <f t="shared" ca="1" si="7"/>
        <v>21</v>
      </c>
      <c r="F510" s="166" t="s">
        <v>184</v>
      </c>
      <c r="G510" s="167" t="s">
        <v>205</v>
      </c>
      <c r="H510" s="168">
        <v>89725</v>
      </c>
      <c r="I510" s="169"/>
      <c r="J510" s="169"/>
      <c r="K510" s="151">
        <v>3</v>
      </c>
    </row>
    <row r="511" spans="1:11" x14ac:dyDescent="0.2">
      <c r="A511" s="150" t="s">
        <v>720</v>
      </c>
      <c r="B511" s="151" t="s">
        <v>200</v>
      </c>
      <c r="C511" s="150" t="s">
        <v>688</v>
      </c>
      <c r="D511" s="152">
        <v>38482</v>
      </c>
      <c r="E511" s="165">
        <f t="shared" ca="1" si="7"/>
        <v>19</v>
      </c>
      <c r="F511" s="166" t="s">
        <v>197</v>
      </c>
      <c r="G511" s="167"/>
      <c r="H511" s="168">
        <v>33070</v>
      </c>
      <c r="I511" s="169"/>
      <c r="J511" s="169"/>
      <c r="K511" s="151">
        <v>2</v>
      </c>
    </row>
    <row r="512" spans="1:11" x14ac:dyDescent="0.2">
      <c r="A512" s="150" t="s">
        <v>721</v>
      </c>
      <c r="B512" s="151" t="s">
        <v>193</v>
      </c>
      <c r="C512" s="150" t="s">
        <v>688</v>
      </c>
      <c r="D512" s="152">
        <v>40295</v>
      </c>
      <c r="E512" s="165">
        <f t="shared" ca="1" si="7"/>
        <v>14</v>
      </c>
      <c r="F512" s="166" t="s">
        <v>184</v>
      </c>
      <c r="G512" s="167" t="s">
        <v>185</v>
      </c>
      <c r="H512" s="168">
        <v>66579</v>
      </c>
      <c r="I512" s="169"/>
      <c r="J512" s="169"/>
      <c r="K512" s="151">
        <v>4</v>
      </c>
    </row>
    <row r="513" spans="1:11" x14ac:dyDescent="0.2">
      <c r="A513" s="150" t="s">
        <v>722</v>
      </c>
      <c r="B513" s="151" t="s">
        <v>200</v>
      </c>
      <c r="C513" s="150" t="s">
        <v>688</v>
      </c>
      <c r="D513" s="152">
        <v>41785</v>
      </c>
      <c r="E513" s="165">
        <f t="shared" ca="1" si="7"/>
        <v>10</v>
      </c>
      <c r="F513" s="166" t="s">
        <v>197</v>
      </c>
      <c r="G513" s="167"/>
      <c r="H513" s="168">
        <v>39576</v>
      </c>
      <c r="I513" s="169"/>
      <c r="J513" s="169"/>
      <c r="K513" s="151">
        <v>2</v>
      </c>
    </row>
    <row r="514" spans="1:11" x14ac:dyDescent="0.2">
      <c r="A514" s="150" t="s">
        <v>723</v>
      </c>
      <c r="B514" s="151" t="s">
        <v>96</v>
      </c>
      <c r="C514" s="150" t="s">
        <v>688</v>
      </c>
      <c r="D514" s="152">
        <v>40340</v>
      </c>
      <c r="E514" s="165">
        <f t="shared" ca="1" si="7"/>
        <v>14</v>
      </c>
      <c r="F514" s="166" t="s">
        <v>207</v>
      </c>
      <c r="G514" s="167" t="s">
        <v>205</v>
      </c>
      <c r="H514" s="168">
        <v>25490</v>
      </c>
      <c r="I514" s="169"/>
      <c r="J514" s="169"/>
      <c r="K514" s="151">
        <v>2</v>
      </c>
    </row>
    <row r="515" spans="1:11" x14ac:dyDescent="0.2">
      <c r="A515" s="150" t="s">
        <v>724</v>
      </c>
      <c r="B515" s="151" t="s">
        <v>200</v>
      </c>
      <c r="C515" s="150" t="s">
        <v>688</v>
      </c>
      <c r="D515" s="152">
        <v>41410</v>
      </c>
      <c r="E515" s="165">
        <f t="shared" ref="E515:E578" ca="1" si="8">DATEDIF(D515,TODAY(),"Y")</f>
        <v>11</v>
      </c>
      <c r="F515" s="166" t="s">
        <v>184</v>
      </c>
      <c r="G515" s="167" t="s">
        <v>185</v>
      </c>
      <c r="H515" s="168">
        <v>101055</v>
      </c>
      <c r="I515" s="169"/>
      <c r="J515" s="169"/>
      <c r="K515" s="151">
        <v>2</v>
      </c>
    </row>
    <row r="516" spans="1:11" x14ac:dyDescent="0.2">
      <c r="A516" s="150" t="s">
        <v>725</v>
      </c>
      <c r="B516" s="151" t="s">
        <v>96</v>
      </c>
      <c r="C516" s="150" t="s">
        <v>688</v>
      </c>
      <c r="D516" s="152">
        <v>37036</v>
      </c>
      <c r="E516" s="165">
        <f t="shared" ca="1" si="8"/>
        <v>23</v>
      </c>
      <c r="F516" s="166" t="s">
        <v>184</v>
      </c>
      <c r="G516" s="167" t="s">
        <v>215</v>
      </c>
      <c r="H516" s="168">
        <v>68213</v>
      </c>
      <c r="I516" s="169"/>
      <c r="J516" s="169"/>
      <c r="K516" s="151">
        <v>3</v>
      </c>
    </row>
    <row r="517" spans="1:11" x14ac:dyDescent="0.2">
      <c r="A517" s="150" t="s">
        <v>726</v>
      </c>
      <c r="B517" s="151" t="s">
        <v>96</v>
      </c>
      <c r="C517" s="150" t="s">
        <v>688</v>
      </c>
      <c r="D517" s="152">
        <v>37418</v>
      </c>
      <c r="E517" s="165">
        <f t="shared" ca="1" si="8"/>
        <v>22</v>
      </c>
      <c r="F517" s="166" t="s">
        <v>189</v>
      </c>
      <c r="G517" s="167"/>
      <c r="H517" s="168">
        <v>49756</v>
      </c>
      <c r="I517" s="169"/>
      <c r="J517" s="169"/>
      <c r="K517" s="151">
        <v>5</v>
      </c>
    </row>
    <row r="518" spans="1:11" x14ac:dyDescent="0.2">
      <c r="A518" s="150" t="s">
        <v>727</v>
      </c>
      <c r="B518" s="151" t="s">
        <v>200</v>
      </c>
      <c r="C518" s="150" t="s">
        <v>688</v>
      </c>
      <c r="D518" s="152">
        <v>40360</v>
      </c>
      <c r="E518" s="165">
        <f t="shared" ca="1" si="8"/>
        <v>14</v>
      </c>
      <c r="F518" s="166" t="s">
        <v>184</v>
      </c>
      <c r="G518" s="167" t="s">
        <v>194</v>
      </c>
      <c r="H518" s="168">
        <v>108185</v>
      </c>
      <c r="I518" s="169"/>
      <c r="J518" s="169"/>
      <c r="K518" s="151">
        <v>3</v>
      </c>
    </row>
    <row r="519" spans="1:11" x14ac:dyDescent="0.2">
      <c r="A519" s="150" t="s">
        <v>728</v>
      </c>
      <c r="B519" s="151" t="s">
        <v>96</v>
      </c>
      <c r="C519" s="150" t="s">
        <v>688</v>
      </c>
      <c r="D519" s="152">
        <v>39981</v>
      </c>
      <c r="E519" s="165">
        <f t="shared" ca="1" si="8"/>
        <v>15</v>
      </c>
      <c r="F519" s="166" t="s">
        <v>184</v>
      </c>
      <c r="G519" s="167" t="s">
        <v>215</v>
      </c>
      <c r="H519" s="168">
        <v>124966</v>
      </c>
      <c r="I519" s="169"/>
      <c r="J519" s="169"/>
      <c r="K519" s="151">
        <v>2</v>
      </c>
    </row>
    <row r="520" spans="1:11" x14ac:dyDescent="0.2">
      <c r="A520" s="150" t="s">
        <v>729</v>
      </c>
      <c r="B520" s="151" t="s">
        <v>200</v>
      </c>
      <c r="C520" s="150" t="s">
        <v>688</v>
      </c>
      <c r="D520" s="152">
        <v>37068</v>
      </c>
      <c r="E520" s="165">
        <f t="shared" ca="1" si="8"/>
        <v>23</v>
      </c>
      <c r="F520" s="166" t="s">
        <v>184</v>
      </c>
      <c r="G520" s="167" t="s">
        <v>205</v>
      </c>
      <c r="H520" s="168">
        <v>108629</v>
      </c>
      <c r="I520" s="169"/>
      <c r="J520" s="169"/>
      <c r="K520" s="151">
        <v>1</v>
      </c>
    </row>
    <row r="521" spans="1:11" x14ac:dyDescent="0.2">
      <c r="A521" s="150" t="s">
        <v>730</v>
      </c>
      <c r="B521" s="151" t="s">
        <v>96</v>
      </c>
      <c r="C521" s="150" t="s">
        <v>688</v>
      </c>
      <c r="D521" s="152">
        <v>39251</v>
      </c>
      <c r="E521" s="165">
        <f t="shared" ca="1" si="8"/>
        <v>17</v>
      </c>
      <c r="F521" s="166" t="s">
        <v>207</v>
      </c>
      <c r="G521" s="167" t="s">
        <v>215</v>
      </c>
      <c r="H521" s="168">
        <v>24125</v>
      </c>
      <c r="I521" s="169"/>
      <c r="J521" s="169"/>
      <c r="K521" s="151">
        <v>4</v>
      </c>
    </row>
    <row r="522" spans="1:11" x14ac:dyDescent="0.2">
      <c r="A522" s="150" t="s">
        <v>731</v>
      </c>
      <c r="B522" s="151" t="s">
        <v>200</v>
      </c>
      <c r="C522" s="150" t="s">
        <v>688</v>
      </c>
      <c r="D522" s="152">
        <v>40751</v>
      </c>
      <c r="E522" s="165">
        <f t="shared" ca="1" si="8"/>
        <v>13</v>
      </c>
      <c r="F522" s="166" t="s">
        <v>207</v>
      </c>
      <c r="G522" s="167" t="s">
        <v>185</v>
      </c>
      <c r="H522" s="168">
        <v>23185</v>
      </c>
      <c r="I522" s="169"/>
      <c r="J522" s="169"/>
      <c r="K522" s="151">
        <v>2</v>
      </c>
    </row>
    <row r="523" spans="1:11" x14ac:dyDescent="0.2">
      <c r="A523" s="150" t="s">
        <v>732</v>
      </c>
      <c r="B523" s="151" t="s">
        <v>200</v>
      </c>
      <c r="C523" s="150" t="s">
        <v>688</v>
      </c>
      <c r="D523" s="152">
        <v>41843</v>
      </c>
      <c r="E523" s="165">
        <f t="shared" ca="1" si="8"/>
        <v>10</v>
      </c>
      <c r="F523" s="166" t="s">
        <v>184</v>
      </c>
      <c r="G523" s="167" t="s">
        <v>194</v>
      </c>
      <c r="H523" s="168">
        <v>117457</v>
      </c>
      <c r="I523" s="169"/>
      <c r="J523" s="169"/>
      <c r="K523" s="151">
        <v>3</v>
      </c>
    </row>
    <row r="524" spans="1:11" x14ac:dyDescent="0.2">
      <c r="A524" s="150" t="s">
        <v>733</v>
      </c>
      <c r="B524" s="151" t="s">
        <v>97</v>
      </c>
      <c r="C524" s="150" t="s">
        <v>688</v>
      </c>
      <c r="D524" s="152">
        <v>40376</v>
      </c>
      <c r="E524" s="165">
        <f t="shared" ca="1" si="8"/>
        <v>14</v>
      </c>
      <c r="F524" s="166" t="s">
        <v>189</v>
      </c>
      <c r="G524" s="167"/>
      <c r="H524" s="168">
        <v>58832</v>
      </c>
      <c r="I524" s="169"/>
      <c r="J524" s="169"/>
      <c r="K524" s="151">
        <v>5</v>
      </c>
    </row>
    <row r="525" spans="1:11" x14ac:dyDescent="0.2">
      <c r="A525" s="150" t="s">
        <v>734</v>
      </c>
      <c r="B525" s="151" t="s">
        <v>99</v>
      </c>
      <c r="C525" s="150" t="s">
        <v>688</v>
      </c>
      <c r="D525" s="152">
        <v>41477</v>
      </c>
      <c r="E525" s="165">
        <f t="shared" ca="1" si="8"/>
        <v>11</v>
      </c>
      <c r="F525" s="166" t="s">
        <v>184</v>
      </c>
      <c r="G525" s="167" t="s">
        <v>187</v>
      </c>
      <c r="H525" s="168">
        <v>92231</v>
      </c>
      <c r="I525" s="169"/>
      <c r="J525" s="169"/>
      <c r="K525" s="151">
        <v>3</v>
      </c>
    </row>
    <row r="526" spans="1:11" x14ac:dyDescent="0.2">
      <c r="A526" s="150" t="s">
        <v>735</v>
      </c>
      <c r="B526" s="151" t="s">
        <v>96</v>
      </c>
      <c r="C526" s="150" t="s">
        <v>688</v>
      </c>
      <c r="D526" s="152">
        <v>41492</v>
      </c>
      <c r="E526" s="165">
        <f t="shared" ca="1" si="8"/>
        <v>11</v>
      </c>
      <c r="F526" s="166" t="s">
        <v>197</v>
      </c>
      <c r="G526" s="167"/>
      <c r="H526" s="168">
        <v>34358</v>
      </c>
      <c r="I526" s="169"/>
      <c r="J526" s="169"/>
      <c r="K526" s="151">
        <v>2</v>
      </c>
    </row>
    <row r="527" spans="1:11" x14ac:dyDescent="0.2">
      <c r="A527" s="150" t="s">
        <v>736</v>
      </c>
      <c r="B527" s="151" t="s">
        <v>96</v>
      </c>
      <c r="C527" s="150" t="s">
        <v>688</v>
      </c>
      <c r="D527" s="152">
        <v>37106</v>
      </c>
      <c r="E527" s="165">
        <f t="shared" ca="1" si="8"/>
        <v>23</v>
      </c>
      <c r="F527" s="166" t="s">
        <v>189</v>
      </c>
      <c r="G527" s="167"/>
      <c r="H527" s="168">
        <v>50510</v>
      </c>
      <c r="I527" s="169"/>
      <c r="J527" s="169"/>
      <c r="K527" s="151">
        <v>5</v>
      </c>
    </row>
    <row r="528" spans="1:11" x14ac:dyDescent="0.2">
      <c r="A528" s="150" t="s">
        <v>737</v>
      </c>
      <c r="B528" s="151" t="s">
        <v>193</v>
      </c>
      <c r="C528" s="150" t="s">
        <v>688</v>
      </c>
      <c r="D528" s="152">
        <v>37453</v>
      </c>
      <c r="E528" s="165">
        <f t="shared" ca="1" si="8"/>
        <v>22</v>
      </c>
      <c r="F528" s="166" t="s">
        <v>197</v>
      </c>
      <c r="G528" s="167"/>
      <c r="H528" s="168">
        <v>35730</v>
      </c>
      <c r="I528" s="169"/>
      <c r="J528" s="169"/>
      <c r="K528" s="151">
        <v>2</v>
      </c>
    </row>
    <row r="529" spans="1:11" x14ac:dyDescent="0.2">
      <c r="A529" s="150" t="s">
        <v>738</v>
      </c>
      <c r="B529" s="151" t="s">
        <v>200</v>
      </c>
      <c r="C529" s="150" t="s">
        <v>688</v>
      </c>
      <c r="D529" s="152">
        <v>37458</v>
      </c>
      <c r="E529" s="165">
        <f t="shared" ca="1" si="8"/>
        <v>22</v>
      </c>
      <c r="F529" s="166" t="s">
        <v>197</v>
      </c>
      <c r="G529" s="167"/>
      <c r="H529" s="168">
        <v>40917</v>
      </c>
      <c r="I529" s="169"/>
      <c r="J529" s="169"/>
      <c r="K529" s="151">
        <v>4</v>
      </c>
    </row>
    <row r="530" spans="1:11" x14ac:dyDescent="0.2">
      <c r="A530" s="150" t="s">
        <v>739</v>
      </c>
      <c r="B530" s="151" t="s">
        <v>200</v>
      </c>
      <c r="C530" s="150" t="s">
        <v>688</v>
      </c>
      <c r="D530" s="152">
        <v>37471</v>
      </c>
      <c r="E530" s="165">
        <f t="shared" ca="1" si="8"/>
        <v>22</v>
      </c>
      <c r="F530" s="166" t="s">
        <v>184</v>
      </c>
      <c r="G530" s="167" t="s">
        <v>215</v>
      </c>
      <c r="H530" s="168">
        <v>95313</v>
      </c>
      <c r="I530" s="169"/>
      <c r="J530" s="169"/>
      <c r="K530" s="151">
        <v>2</v>
      </c>
    </row>
    <row r="531" spans="1:11" x14ac:dyDescent="0.2">
      <c r="A531" s="150" t="s">
        <v>740</v>
      </c>
      <c r="B531" s="151" t="s">
        <v>97</v>
      </c>
      <c r="C531" s="150" t="s">
        <v>688</v>
      </c>
      <c r="D531" s="152">
        <v>38926</v>
      </c>
      <c r="E531" s="165">
        <f t="shared" ca="1" si="8"/>
        <v>18</v>
      </c>
      <c r="F531" s="166" t="s">
        <v>184</v>
      </c>
      <c r="G531" s="167" t="s">
        <v>187</v>
      </c>
      <c r="H531" s="168">
        <v>100295</v>
      </c>
      <c r="I531" s="169"/>
      <c r="J531" s="169"/>
      <c r="K531" s="151">
        <v>4</v>
      </c>
    </row>
    <row r="532" spans="1:11" x14ac:dyDescent="0.2">
      <c r="A532" s="150" t="s">
        <v>741</v>
      </c>
      <c r="B532" s="151" t="s">
        <v>200</v>
      </c>
      <c r="C532" s="150" t="s">
        <v>688</v>
      </c>
      <c r="D532" s="152">
        <v>41482</v>
      </c>
      <c r="E532" s="165">
        <f t="shared" ca="1" si="8"/>
        <v>11</v>
      </c>
      <c r="F532" s="166" t="s">
        <v>189</v>
      </c>
      <c r="G532" s="167"/>
      <c r="H532" s="168">
        <v>54308</v>
      </c>
      <c r="I532" s="169"/>
      <c r="J532" s="169"/>
      <c r="K532" s="151">
        <v>2</v>
      </c>
    </row>
    <row r="533" spans="1:11" x14ac:dyDescent="0.2">
      <c r="A533" s="150" t="s">
        <v>742</v>
      </c>
      <c r="B533" s="151" t="s">
        <v>99</v>
      </c>
      <c r="C533" s="150" t="s">
        <v>688</v>
      </c>
      <c r="D533" s="152">
        <v>41488</v>
      </c>
      <c r="E533" s="165">
        <f t="shared" ca="1" si="8"/>
        <v>11</v>
      </c>
      <c r="F533" s="166" t="s">
        <v>189</v>
      </c>
      <c r="G533" s="167"/>
      <c r="H533" s="168">
        <v>41759</v>
      </c>
      <c r="I533" s="169"/>
      <c r="J533" s="169"/>
      <c r="K533" s="151">
        <v>3</v>
      </c>
    </row>
    <row r="534" spans="1:11" x14ac:dyDescent="0.2">
      <c r="A534" s="150" t="s">
        <v>743</v>
      </c>
      <c r="B534" s="151" t="s">
        <v>99</v>
      </c>
      <c r="C534" s="150" t="s">
        <v>688</v>
      </c>
      <c r="D534" s="152">
        <v>41499</v>
      </c>
      <c r="E534" s="165">
        <f t="shared" ca="1" si="8"/>
        <v>11</v>
      </c>
      <c r="F534" s="166" t="s">
        <v>207</v>
      </c>
      <c r="G534" s="167" t="s">
        <v>187</v>
      </c>
      <c r="H534" s="168">
        <v>26194</v>
      </c>
      <c r="I534" s="169"/>
      <c r="J534" s="169"/>
      <c r="K534" s="151">
        <v>3</v>
      </c>
    </row>
    <row r="535" spans="1:11" x14ac:dyDescent="0.2">
      <c r="A535" s="150" t="s">
        <v>744</v>
      </c>
      <c r="B535" s="151" t="s">
        <v>96</v>
      </c>
      <c r="C535" s="150" t="s">
        <v>688</v>
      </c>
      <c r="D535" s="152">
        <v>40781</v>
      </c>
      <c r="E535" s="165">
        <f t="shared" ca="1" si="8"/>
        <v>13</v>
      </c>
      <c r="F535" s="166" t="s">
        <v>184</v>
      </c>
      <c r="G535" s="167" t="s">
        <v>194</v>
      </c>
      <c r="H535" s="168">
        <v>119001</v>
      </c>
      <c r="I535" s="169"/>
      <c r="J535" s="169"/>
      <c r="K535" s="151">
        <v>2</v>
      </c>
    </row>
    <row r="536" spans="1:11" x14ac:dyDescent="0.2">
      <c r="A536" s="150" t="s">
        <v>745</v>
      </c>
      <c r="B536" s="151" t="s">
        <v>200</v>
      </c>
      <c r="C536" s="150" t="s">
        <v>688</v>
      </c>
      <c r="D536" s="152">
        <v>41893</v>
      </c>
      <c r="E536" s="165">
        <f t="shared" ca="1" si="8"/>
        <v>10</v>
      </c>
      <c r="F536" s="166" t="s">
        <v>184</v>
      </c>
      <c r="G536" s="167" t="s">
        <v>187</v>
      </c>
      <c r="H536" s="168">
        <v>124817</v>
      </c>
      <c r="I536" s="169"/>
      <c r="J536" s="169"/>
      <c r="K536" s="151">
        <v>3</v>
      </c>
    </row>
    <row r="537" spans="1:11" x14ac:dyDescent="0.2">
      <c r="A537" s="150" t="s">
        <v>746</v>
      </c>
      <c r="B537" s="151" t="s">
        <v>200</v>
      </c>
      <c r="C537" s="150" t="s">
        <v>688</v>
      </c>
      <c r="D537" s="152">
        <v>40413</v>
      </c>
      <c r="E537" s="165">
        <f t="shared" ca="1" si="8"/>
        <v>14</v>
      </c>
      <c r="F537" s="166" t="s">
        <v>184</v>
      </c>
      <c r="G537" s="167" t="s">
        <v>185</v>
      </c>
      <c r="H537" s="168">
        <v>60907</v>
      </c>
      <c r="I537" s="169"/>
      <c r="J537" s="169"/>
      <c r="K537" s="151">
        <v>2</v>
      </c>
    </row>
    <row r="538" spans="1:11" x14ac:dyDescent="0.2">
      <c r="A538" s="150" t="s">
        <v>747</v>
      </c>
      <c r="B538" s="151" t="s">
        <v>96</v>
      </c>
      <c r="C538" s="150" t="s">
        <v>688</v>
      </c>
      <c r="D538" s="152">
        <v>40058</v>
      </c>
      <c r="E538" s="165">
        <f t="shared" ca="1" si="8"/>
        <v>15</v>
      </c>
      <c r="F538" s="166" t="s">
        <v>207</v>
      </c>
      <c r="G538" s="167" t="s">
        <v>187</v>
      </c>
      <c r="H538" s="168">
        <v>25380</v>
      </c>
      <c r="I538" s="169"/>
      <c r="J538" s="169"/>
      <c r="K538" s="151">
        <v>2</v>
      </c>
    </row>
    <row r="539" spans="1:11" x14ac:dyDescent="0.2">
      <c r="A539" s="150" t="s">
        <v>748</v>
      </c>
      <c r="B539" s="151" t="s">
        <v>191</v>
      </c>
      <c r="C539" s="150" t="s">
        <v>688</v>
      </c>
      <c r="D539" s="152">
        <v>40064</v>
      </c>
      <c r="E539" s="165">
        <f t="shared" ca="1" si="8"/>
        <v>15</v>
      </c>
      <c r="F539" s="166" t="s">
        <v>189</v>
      </c>
      <c r="G539" s="167"/>
      <c r="H539" s="168">
        <v>42299</v>
      </c>
      <c r="I539" s="169"/>
      <c r="J539" s="169"/>
      <c r="K539" s="151">
        <v>4</v>
      </c>
    </row>
    <row r="540" spans="1:11" x14ac:dyDescent="0.2">
      <c r="A540" s="150" t="s">
        <v>749</v>
      </c>
      <c r="B540" s="151" t="s">
        <v>96</v>
      </c>
      <c r="C540" s="150" t="s">
        <v>688</v>
      </c>
      <c r="D540" s="152">
        <v>37865</v>
      </c>
      <c r="E540" s="165">
        <f t="shared" ca="1" si="8"/>
        <v>21</v>
      </c>
      <c r="F540" s="166" t="s">
        <v>197</v>
      </c>
      <c r="G540" s="167"/>
      <c r="H540" s="168">
        <v>21137</v>
      </c>
      <c r="I540" s="169"/>
      <c r="J540" s="169"/>
      <c r="K540" s="151">
        <v>5</v>
      </c>
    </row>
    <row r="541" spans="1:11" x14ac:dyDescent="0.2">
      <c r="A541" s="150" t="s">
        <v>750</v>
      </c>
      <c r="B541" s="151" t="s">
        <v>200</v>
      </c>
      <c r="C541" s="150" t="s">
        <v>688</v>
      </c>
      <c r="D541" s="152">
        <v>38216</v>
      </c>
      <c r="E541" s="165">
        <f t="shared" ca="1" si="8"/>
        <v>20</v>
      </c>
      <c r="F541" s="166" t="s">
        <v>207</v>
      </c>
      <c r="G541" s="167" t="s">
        <v>185</v>
      </c>
      <c r="H541" s="168">
        <v>22137</v>
      </c>
      <c r="I541" s="169"/>
      <c r="J541" s="169"/>
      <c r="K541" s="151">
        <v>2</v>
      </c>
    </row>
    <row r="542" spans="1:11" x14ac:dyDescent="0.2">
      <c r="A542" s="150" t="s">
        <v>751</v>
      </c>
      <c r="B542" s="151" t="s">
        <v>96</v>
      </c>
      <c r="C542" s="150" t="s">
        <v>688</v>
      </c>
      <c r="D542" s="152">
        <v>38604</v>
      </c>
      <c r="E542" s="165">
        <f t="shared" ca="1" si="8"/>
        <v>19</v>
      </c>
      <c r="F542" s="166" t="s">
        <v>189</v>
      </c>
      <c r="G542" s="167"/>
      <c r="H542" s="168">
        <v>48847</v>
      </c>
      <c r="I542" s="169"/>
      <c r="J542" s="169"/>
      <c r="K542" s="151">
        <v>5</v>
      </c>
    </row>
    <row r="543" spans="1:11" x14ac:dyDescent="0.2">
      <c r="A543" s="150" t="s">
        <v>752</v>
      </c>
      <c r="B543" s="151" t="s">
        <v>96</v>
      </c>
      <c r="C543" s="150" t="s">
        <v>688</v>
      </c>
      <c r="D543" s="152">
        <v>41516</v>
      </c>
      <c r="E543" s="165">
        <f t="shared" ca="1" si="8"/>
        <v>11</v>
      </c>
      <c r="F543" s="166" t="s">
        <v>184</v>
      </c>
      <c r="G543" s="167" t="s">
        <v>194</v>
      </c>
      <c r="H543" s="168">
        <v>79158</v>
      </c>
      <c r="I543" s="169"/>
      <c r="J543" s="169"/>
      <c r="K543" s="151">
        <v>1</v>
      </c>
    </row>
    <row r="544" spans="1:11" x14ac:dyDescent="0.2">
      <c r="A544" s="150" t="s">
        <v>753</v>
      </c>
      <c r="B544" s="151" t="s">
        <v>99</v>
      </c>
      <c r="C544" s="150" t="s">
        <v>688</v>
      </c>
      <c r="D544" s="152">
        <v>40820</v>
      </c>
      <c r="E544" s="165">
        <f t="shared" ca="1" si="8"/>
        <v>13</v>
      </c>
      <c r="F544" s="166" t="s">
        <v>189</v>
      </c>
      <c r="G544" s="167"/>
      <c r="H544" s="168">
        <v>55819</v>
      </c>
      <c r="I544" s="169"/>
      <c r="J544" s="169"/>
      <c r="K544" s="151">
        <v>4</v>
      </c>
    </row>
    <row r="545" spans="1:11" x14ac:dyDescent="0.2">
      <c r="A545" s="150" t="s">
        <v>754</v>
      </c>
      <c r="B545" s="151" t="s">
        <v>200</v>
      </c>
      <c r="C545" s="150" t="s">
        <v>688</v>
      </c>
      <c r="D545" s="152">
        <v>41898</v>
      </c>
      <c r="E545" s="165">
        <f t="shared" ca="1" si="8"/>
        <v>10</v>
      </c>
      <c r="F545" s="166" t="s">
        <v>197</v>
      </c>
      <c r="G545" s="167"/>
      <c r="H545" s="168">
        <v>28535</v>
      </c>
      <c r="I545" s="169"/>
      <c r="J545" s="169"/>
      <c r="K545" s="151">
        <v>3</v>
      </c>
    </row>
    <row r="546" spans="1:11" x14ac:dyDescent="0.2">
      <c r="A546" s="150" t="s">
        <v>755</v>
      </c>
      <c r="B546" s="151" t="s">
        <v>200</v>
      </c>
      <c r="C546" s="150" t="s">
        <v>688</v>
      </c>
      <c r="D546" s="152">
        <v>41909</v>
      </c>
      <c r="E546" s="165">
        <f t="shared" ca="1" si="8"/>
        <v>10</v>
      </c>
      <c r="F546" s="166" t="s">
        <v>184</v>
      </c>
      <c r="G546" s="167" t="s">
        <v>194</v>
      </c>
      <c r="H546" s="168">
        <v>111762</v>
      </c>
      <c r="I546" s="169"/>
      <c r="J546" s="169"/>
      <c r="K546" s="151">
        <v>4</v>
      </c>
    </row>
    <row r="547" spans="1:11" x14ac:dyDescent="0.2">
      <c r="A547" s="150" t="s">
        <v>756</v>
      </c>
      <c r="B547" s="151" t="s">
        <v>99</v>
      </c>
      <c r="C547" s="150" t="s">
        <v>688</v>
      </c>
      <c r="D547" s="152">
        <v>40450</v>
      </c>
      <c r="E547" s="165">
        <f t="shared" ca="1" si="8"/>
        <v>14</v>
      </c>
      <c r="F547" s="166" t="s">
        <v>184</v>
      </c>
      <c r="G547" s="167" t="s">
        <v>185</v>
      </c>
      <c r="H547" s="168">
        <v>74933</v>
      </c>
      <c r="I547" s="169"/>
      <c r="J547" s="169"/>
      <c r="K547" s="151">
        <v>4</v>
      </c>
    </row>
    <row r="548" spans="1:11" x14ac:dyDescent="0.2">
      <c r="A548" s="150" t="s">
        <v>757</v>
      </c>
      <c r="B548" s="151" t="s">
        <v>96</v>
      </c>
      <c r="C548" s="150" t="s">
        <v>688</v>
      </c>
      <c r="D548" s="152">
        <v>37162</v>
      </c>
      <c r="E548" s="165">
        <f t="shared" ca="1" si="8"/>
        <v>23</v>
      </c>
      <c r="F548" s="166" t="s">
        <v>184</v>
      </c>
      <c r="G548" s="167" t="s">
        <v>187</v>
      </c>
      <c r="H548" s="168">
        <v>80700</v>
      </c>
      <c r="I548" s="169"/>
      <c r="J548" s="169"/>
      <c r="K548" s="151">
        <v>4</v>
      </c>
    </row>
    <row r="549" spans="1:11" x14ac:dyDescent="0.2">
      <c r="A549" s="150" t="s">
        <v>758</v>
      </c>
      <c r="B549" s="151" t="s">
        <v>99</v>
      </c>
      <c r="C549" s="150" t="s">
        <v>688</v>
      </c>
      <c r="D549" s="152">
        <v>37164</v>
      </c>
      <c r="E549" s="165">
        <f t="shared" ca="1" si="8"/>
        <v>23</v>
      </c>
      <c r="F549" s="166" t="s">
        <v>197</v>
      </c>
      <c r="G549" s="167"/>
      <c r="H549" s="168">
        <v>23065</v>
      </c>
      <c r="I549" s="169"/>
      <c r="J549" s="169"/>
      <c r="K549" s="151">
        <v>2</v>
      </c>
    </row>
    <row r="550" spans="1:11" x14ac:dyDescent="0.2">
      <c r="A550" s="150" t="s">
        <v>759</v>
      </c>
      <c r="B550" s="151" t="s">
        <v>200</v>
      </c>
      <c r="C550" s="150" t="s">
        <v>688</v>
      </c>
      <c r="D550" s="152">
        <v>37166</v>
      </c>
      <c r="E550" s="165">
        <f t="shared" ca="1" si="8"/>
        <v>23</v>
      </c>
      <c r="F550" s="166" t="s">
        <v>207</v>
      </c>
      <c r="G550" s="167" t="s">
        <v>194</v>
      </c>
      <c r="H550" s="168">
        <v>21737</v>
      </c>
      <c r="I550" s="169"/>
      <c r="J550" s="169"/>
      <c r="K550" s="151">
        <v>4</v>
      </c>
    </row>
    <row r="551" spans="1:11" x14ac:dyDescent="0.2">
      <c r="A551" s="150" t="s">
        <v>760</v>
      </c>
      <c r="B551" s="151" t="s">
        <v>96</v>
      </c>
      <c r="C551" s="150" t="s">
        <v>688</v>
      </c>
      <c r="D551" s="152">
        <v>40440</v>
      </c>
      <c r="E551" s="165">
        <f t="shared" ca="1" si="8"/>
        <v>14</v>
      </c>
      <c r="F551" s="166" t="s">
        <v>184</v>
      </c>
      <c r="G551" s="167" t="s">
        <v>187</v>
      </c>
      <c r="H551" s="168">
        <v>97420</v>
      </c>
      <c r="I551" s="169"/>
      <c r="J551" s="169"/>
      <c r="K551" s="151">
        <v>4</v>
      </c>
    </row>
    <row r="552" spans="1:11" x14ac:dyDescent="0.2">
      <c r="A552" s="150" t="s">
        <v>761</v>
      </c>
      <c r="B552" s="151" t="s">
        <v>97</v>
      </c>
      <c r="C552" s="150" t="s">
        <v>688</v>
      </c>
      <c r="D552" s="152">
        <v>40806</v>
      </c>
      <c r="E552" s="165">
        <f t="shared" ca="1" si="8"/>
        <v>13</v>
      </c>
      <c r="F552" s="166" t="s">
        <v>184</v>
      </c>
      <c r="G552" s="167" t="s">
        <v>185</v>
      </c>
      <c r="H552" s="168">
        <v>105708</v>
      </c>
      <c r="I552" s="169"/>
      <c r="J552" s="169"/>
      <c r="K552" s="151">
        <v>3</v>
      </c>
    </row>
    <row r="553" spans="1:11" x14ac:dyDescent="0.2">
      <c r="A553" s="150" t="s">
        <v>762</v>
      </c>
      <c r="B553" s="151" t="s">
        <v>96</v>
      </c>
      <c r="C553" s="150" t="s">
        <v>688</v>
      </c>
      <c r="D553" s="152">
        <v>41555</v>
      </c>
      <c r="E553" s="165">
        <f t="shared" ca="1" si="8"/>
        <v>11</v>
      </c>
      <c r="F553" s="166" t="s">
        <v>207</v>
      </c>
      <c r="G553" s="167" t="s">
        <v>194</v>
      </c>
      <c r="H553" s="168">
        <v>27896</v>
      </c>
      <c r="I553" s="169"/>
      <c r="J553" s="169"/>
      <c r="K553" s="151">
        <v>5</v>
      </c>
    </row>
    <row r="554" spans="1:11" x14ac:dyDescent="0.2">
      <c r="A554" s="150" t="s">
        <v>763</v>
      </c>
      <c r="B554" s="151" t="s">
        <v>96</v>
      </c>
      <c r="C554" s="150" t="s">
        <v>688</v>
      </c>
      <c r="D554" s="152">
        <v>40850</v>
      </c>
      <c r="E554" s="165">
        <f t="shared" ca="1" si="8"/>
        <v>13</v>
      </c>
      <c r="F554" s="166" t="s">
        <v>189</v>
      </c>
      <c r="G554" s="167"/>
      <c r="H554" s="168">
        <v>57538</v>
      </c>
      <c r="I554" s="169"/>
      <c r="J554" s="169"/>
      <c r="K554" s="151">
        <v>3</v>
      </c>
    </row>
    <row r="555" spans="1:11" x14ac:dyDescent="0.2">
      <c r="A555" s="150" t="s">
        <v>764</v>
      </c>
      <c r="B555" s="151" t="s">
        <v>96</v>
      </c>
      <c r="C555" s="150" t="s">
        <v>688</v>
      </c>
      <c r="D555" s="152">
        <v>38646</v>
      </c>
      <c r="E555" s="165">
        <f t="shared" ca="1" si="8"/>
        <v>19</v>
      </c>
      <c r="F555" s="166" t="s">
        <v>184</v>
      </c>
      <c r="G555" s="167" t="s">
        <v>187</v>
      </c>
      <c r="H555" s="168">
        <v>83609</v>
      </c>
      <c r="I555" s="169"/>
      <c r="J555" s="169"/>
      <c r="K555" s="151">
        <v>3</v>
      </c>
    </row>
    <row r="556" spans="1:11" x14ac:dyDescent="0.2">
      <c r="A556" s="150" t="s">
        <v>765</v>
      </c>
      <c r="B556" s="151" t="s">
        <v>200</v>
      </c>
      <c r="C556" s="150" t="s">
        <v>688</v>
      </c>
      <c r="D556" s="152">
        <v>40125</v>
      </c>
      <c r="E556" s="165">
        <f t="shared" ca="1" si="8"/>
        <v>15</v>
      </c>
      <c r="F556" s="166" t="s">
        <v>207</v>
      </c>
      <c r="G556" s="167" t="s">
        <v>215</v>
      </c>
      <c r="H556" s="168">
        <v>23157</v>
      </c>
      <c r="I556" s="169"/>
      <c r="J556" s="169"/>
      <c r="K556" s="151">
        <v>2</v>
      </c>
    </row>
    <row r="557" spans="1:11" x14ac:dyDescent="0.2">
      <c r="A557" s="150" t="s">
        <v>766</v>
      </c>
      <c r="B557" s="151" t="s">
        <v>200</v>
      </c>
      <c r="C557" s="150" t="s">
        <v>688</v>
      </c>
      <c r="D557" s="152">
        <v>41215</v>
      </c>
      <c r="E557" s="165">
        <f t="shared" ca="1" si="8"/>
        <v>12</v>
      </c>
      <c r="F557" s="166" t="s">
        <v>184</v>
      </c>
      <c r="G557" s="167" t="s">
        <v>185</v>
      </c>
      <c r="H557" s="168">
        <v>108854</v>
      </c>
      <c r="I557" s="169"/>
      <c r="J557" s="169"/>
      <c r="K557" s="151">
        <v>5</v>
      </c>
    </row>
    <row r="558" spans="1:11" x14ac:dyDescent="0.2">
      <c r="A558" s="150" t="s">
        <v>767</v>
      </c>
      <c r="B558" s="151" t="s">
        <v>200</v>
      </c>
      <c r="C558" s="150" t="s">
        <v>688</v>
      </c>
      <c r="D558" s="152">
        <v>40887</v>
      </c>
      <c r="E558" s="165">
        <f t="shared" ca="1" si="8"/>
        <v>13</v>
      </c>
      <c r="F558" s="166" t="s">
        <v>189</v>
      </c>
      <c r="G558" s="167"/>
      <c r="H558" s="168">
        <v>47159</v>
      </c>
      <c r="I558" s="169"/>
      <c r="J558" s="169"/>
      <c r="K558" s="151">
        <v>3</v>
      </c>
    </row>
    <row r="559" spans="1:11" x14ac:dyDescent="0.2">
      <c r="A559" s="150" t="s">
        <v>768</v>
      </c>
      <c r="B559" s="151" t="s">
        <v>96</v>
      </c>
      <c r="C559" s="150" t="s">
        <v>688</v>
      </c>
      <c r="D559" s="152">
        <v>41956</v>
      </c>
      <c r="E559" s="165">
        <f t="shared" ca="1" si="8"/>
        <v>10</v>
      </c>
      <c r="F559" s="166" t="s">
        <v>184</v>
      </c>
      <c r="G559" s="167" t="s">
        <v>205</v>
      </c>
      <c r="H559" s="168">
        <v>78034</v>
      </c>
      <c r="I559" s="169"/>
      <c r="J559" s="169"/>
      <c r="K559" s="151">
        <v>5</v>
      </c>
    </row>
    <row r="560" spans="1:11" x14ac:dyDescent="0.2">
      <c r="A560" s="150" t="s">
        <v>769</v>
      </c>
      <c r="B560" s="151" t="s">
        <v>99</v>
      </c>
      <c r="C560" s="150" t="s">
        <v>688</v>
      </c>
      <c r="D560" s="152">
        <v>41961</v>
      </c>
      <c r="E560" s="165">
        <f t="shared" ca="1" si="8"/>
        <v>10</v>
      </c>
      <c r="F560" s="166" t="s">
        <v>189</v>
      </c>
      <c r="G560" s="167"/>
      <c r="H560" s="168">
        <v>60816</v>
      </c>
      <c r="I560" s="169"/>
      <c r="J560" s="169"/>
      <c r="K560" s="151">
        <v>3</v>
      </c>
    </row>
    <row r="561" spans="1:11" x14ac:dyDescent="0.2">
      <c r="A561" s="150" t="s">
        <v>770</v>
      </c>
      <c r="B561" s="151" t="s">
        <v>200</v>
      </c>
      <c r="C561" s="150" t="s">
        <v>688</v>
      </c>
      <c r="D561" s="152">
        <v>42332</v>
      </c>
      <c r="E561" s="165">
        <f t="shared" ca="1" si="8"/>
        <v>9</v>
      </c>
      <c r="F561" s="166" t="s">
        <v>197</v>
      </c>
      <c r="G561" s="167"/>
      <c r="H561" s="168">
        <v>26917</v>
      </c>
      <c r="I561" s="169"/>
      <c r="J561" s="169"/>
      <c r="K561" s="151">
        <v>2</v>
      </c>
    </row>
    <row r="562" spans="1:11" x14ac:dyDescent="0.2">
      <c r="A562" s="150" t="s">
        <v>771</v>
      </c>
      <c r="B562" s="151" t="s">
        <v>97</v>
      </c>
      <c r="C562" s="150" t="s">
        <v>688</v>
      </c>
      <c r="D562" s="152">
        <v>40885</v>
      </c>
      <c r="E562" s="165">
        <f t="shared" ca="1" si="8"/>
        <v>13</v>
      </c>
      <c r="F562" s="166" t="s">
        <v>184</v>
      </c>
      <c r="G562" s="167" t="s">
        <v>187</v>
      </c>
      <c r="H562" s="168">
        <v>119223</v>
      </c>
      <c r="I562" s="169"/>
      <c r="J562" s="169"/>
      <c r="K562" s="151">
        <v>5</v>
      </c>
    </row>
    <row r="563" spans="1:11" x14ac:dyDescent="0.2">
      <c r="A563" s="150" t="s">
        <v>772</v>
      </c>
      <c r="B563" s="151" t="s">
        <v>191</v>
      </c>
      <c r="C563" s="150" t="s">
        <v>688</v>
      </c>
      <c r="D563" s="152">
        <v>37214</v>
      </c>
      <c r="E563" s="165">
        <f t="shared" ca="1" si="8"/>
        <v>23</v>
      </c>
      <c r="F563" s="166" t="s">
        <v>184</v>
      </c>
      <c r="G563" s="167" t="s">
        <v>215</v>
      </c>
      <c r="H563" s="168">
        <v>86756</v>
      </c>
      <c r="I563" s="169"/>
      <c r="J563" s="169"/>
      <c r="K563" s="151">
        <v>5</v>
      </c>
    </row>
    <row r="564" spans="1:11" x14ac:dyDescent="0.2">
      <c r="A564" s="150" t="s">
        <v>773</v>
      </c>
      <c r="B564" s="151" t="s">
        <v>200</v>
      </c>
      <c r="C564" s="150" t="s">
        <v>688</v>
      </c>
      <c r="D564" s="152">
        <v>38327</v>
      </c>
      <c r="E564" s="165">
        <f t="shared" ca="1" si="8"/>
        <v>20</v>
      </c>
      <c r="F564" s="166" t="s">
        <v>184</v>
      </c>
      <c r="G564" s="167" t="s">
        <v>205</v>
      </c>
      <c r="H564" s="168">
        <v>74412</v>
      </c>
      <c r="I564" s="169"/>
      <c r="J564" s="169"/>
      <c r="K564" s="151">
        <v>5</v>
      </c>
    </row>
    <row r="565" spans="1:11" x14ac:dyDescent="0.2">
      <c r="A565" s="150" t="s">
        <v>774</v>
      </c>
      <c r="B565" s="151" t="s">
        <v>96</v>
      </c>
      <c r="C565" s="150" t="s">
        <v>688</v>
      </c>
      <c r="D565" s="152">
        <v>40524</v>
      </c>
      <c r="E565" s="165">
        <f t="shared" ca="1" si="8"/>
        <v>14</v>
      </c>
      <c r="F565" s="166" t="s">
        <v>184</v>
      </c>
      <c r="G565" s="167" t="s">
        <v>185</v>
      </c>
      <c r="H565" s="168">
        <v>79867</v>
      </c>
      <c r="I565" s="169"/>
      <c r="J565" s="169"/>
      <c r="K565" s="151">
        <v>3</v>
      </c>
    </row>
    <row r="566" spans="1:11" x14ac:dyDescent="0.2">
      <c r="A566" s="150" t="s">
        <v>775</v>
      </c>
      <c r="B566" s="151" t="s">
        <v>200</v>
      </c>
      <c r="C566" s="150" t="s">
        <v>688</v>
      </c>
      <c r="D566" s="152">
        <v>41244</v>
      </c>
      <c r="E566" s="165">
        <f t="shared" ca="1" si="8"/>
        <v>12</v>
      </c>
      <c r="F566" s="166" t="s">
        <v>184</v>
      </c>
      <c r="G566" s="167" t="s">
        <v>205</v>
      </c>
      <c r="H566" s="168">
        <v>84524</v>
      </c>
      <c r="I566" s="169"/>
      <c r="J566" s="169"/>
      <c r="K566" s="151">
        <v>1</v>
      </c>
    </row>
    <row r="567" spans="1:11" x14ac:dyDescent="0.2">
      <c r="A567" s="150" t="s">
        <v>776</v>
      </c>
      <c r="B567" s="151" t="s">
        <v>99</v>
      </c>
      <c r="C567" s="150" t="s">
        <v>777</v>
      </c>
      <c r="D567" s="152">
        <v>41639</v>
      </c>
      <c r="E567" s="165">
        <f t="shared" ca="1" si="8"/>
        <v>11</v>
      </c>
      <c r="F567" s="166" t="s">
        <v>189</v>
      </c>
      <c r="G567" s="167"/>
      <c r="H567" s="168">
        <v>53545</v>
      </c>
      <c r="I567" s="169"/>
      <c r="J567" s="169"/>
      <c r="K567" s="151">
        <v>4</v>
      </c>
    </row>
    <row r="568" spans="1:11" x14ac:dyDescent="0.2">
      <c r="A568" s="150" t="s">
        <v>778</v>
      </c>
      <c r="B568" s="151" t="s">
        <v>96</v>
      </c>
      <c r="C568" s="150" t="s">
        <v>777</v>
      </c>
      <c r="D568" s="152">
        <v>41652</v>
      </c>
      <c r="E568" s="165">
        <f t="shared" ca="1" si="8"/>
        <v>11</v>
      </c>
      <c r="F568" s="166" t="s">
        <v>184</v>
      </c>
      <c r="G568" s="167" t="s">
        <v>215</v>
      </c>
      <c r="H568" s="168">
        <v>61979</v>
      </c>
      <c r="I568" s="169"/>
      <c r="J568" s="169"/>
      <c r="K568" s="151">
        <v>1</v>
      </c>
    </row>
    <row r="569" spans="1:11" x14ac:dyDescent="0.2">
      <c r="A569" s="150" t="s">
        <v>779</v>
      </c>
      <c r="B569" s="151" t="s">
        <v>96</v>
      </c>
      <c r="C569" s="150" t="s">
        <v>777</v>
      </c>
      <c r="D569" s="152">
        <v>41987</v>
      </c>
      <c r="E569" s="165">
        <f t="shared" ca="1" si="8"/>
        <v>10</v>
      </c>
      <c r="F569" s="166" t="s">
        <v>184</v>
      </c>
      <c r="G569" s="167" t="s">
        <v>185</v>
      </c>
      <c r="H569" s="168">
        <v>110448</v>
      </c>
      <c r="I569" s="169"/>
      <c r="J569" s="169"/>
      <c r="K569" s="151">
        <v>2</v>
      </c>
    </row>
    <row r="570" spans="1:11" x14ac:dyDescent="0.2">
      <c r="A570" s="150" t="s">
        <v>780</v>
      </c>
      <c r="B570" s="151" t="s">
        <v>200</v>
      </c>
      <c r="C570" s="150" t="s">
        <v>777</v>
      </c>
      <c r="D570" s="152">
        <v>40536</v>
      </c>
      <c r="E570" s="165">
        <f t="shared" ca="1" si="8"/>
        <v>14</v>
      </c>
      <c r="F570" s="166" t="s">
        <v>189</v>
      </c>
      <c r="G570" s="167"/>
      <c r="H570" s="168">
        <v>50879</v>
      </c>
      <c r="I570" s="169"/>
      <c r="J570" s="169"/>
      <c r="K570" s="151">
        <v>4</v>
      </c>
    </row>
    <row r="571" spans="1:11" x14ac:dyDescent="0.2">
      <c r="A571" s="150" t="s">
        <v>781</v>
      </c>
      <c r="B571" s="151" t="s">
        <v>99</v>
      </c>
      <c r="C571" s="150" t="s">
        <v>777</v>
      </c>
      <c r="D571" s="152">
        <v>39816</v>
      </c>
      <c r="E571" s="165">
        <f t="shared" ca="1" si="8"/>
        <v>16</v>
      </c>
      <c r="F571" s="166" t="s">
        <v>184</v>
      </c>
      <c r="G571" s="167" t="s">
        <v>205</v>
      </c>
      <c r="H571" s="168">
        <v>98770</v>
      </c>
      <c r="I571" s="169"/>
      <c r="J571" s="169"/>
      <c r="K571" s="151">
        <v>5</v>
      </c>
    </row>
    <row r="572" spans="1:11" x14ac:dyDescent="0.2">
      <c r="A572" s="150" t="s">
        <v>782</v>
      </c>
      <c r="B572" s="151" t="s">
        <v>200</v>
      </c>
      <c r="C572" s="150" t="s">
        <v>777</v>
      </c>
      <c r="D572" s="152">
        <v>36884</v>
      </c>
      <c r="E572" s="165">
        <f t="shared" ca="1" si="8"/>
        <v>24</v>
      </c>
      <c r="F572" s="166" t="s">
        <v>189</v>
      </c>
      <c r="G572" s="167"/>
      <c r="H572" s="168">
        <v>50124</v>
      </c>
      <c r="I572" s="169"/>
      <c r="J572" s="169"/>
      <c r="K572" s="151">
        <v>5</v>
      </c>
    </row>
    <row r="573" spans="1:11" x14ac:dyDescent="0.2">
      <c r="A573" s="150" t="s">
        <v>783</v>
      </c>
      <c r="B573" s="151" t="s">
        <v>96</v>
      </c>
      <c r="C573" s="150" t="s">
        <v>777</v>
      </c>
      <c r="D573" s="152">
        <v>37604</v>
      </c>
      <c r="E573" s="165">
        <f t="shared" ca="1" si="8"/>
        <v>22</v>
      </c>
      <c r="F573" s="166" t="s">
        <v>184</v>
      </c>
      <c r="G573" s="167" t="s">
        <v>185</v>
      </c>
      <c r="H573" s="168">
        <v>68370</v>
      </c>
      <c r="I573" s="169"/>
      <c r="J573" s="169"/>
      <c r="K573" s="151">
        <v>1</v>
      </c>
    </row>
    <row r="574" spans="1:11" x14ac:dyDescent="0.2">
      <c r="A574" s="150" t="s">
        <v>784</v>
      </c>
      <c r="B574" s="151" t="s">
        <v>200</v>
      </c>
      <c r="C574" s="150" t="s">
        <v>777</v>
      </c>
      <c r="D574" s="152">
        <v>37609</v>
      </c>
      <c r="E574" s="165">
        <f t="shared" ca="1" si="8"/>
        <v>22</v>
      </c>
      <c r="F574" s="166" t="s">
        <v>207</v>
      </c>
      <c r="G574" s="167" t="s">
        <v>194</v>
      </c>
      <c r="H574" s="168">
        <v>26252</v>
      </c>
      <c r="I574" s="169"/>
      <c r="J574" s="169"/>
      <c r="K574" s="151">
        <v>5</v>
      </c>
    </row>
    <row r="575" spans="1:11" x14ac:dyDescent="0.2">
      <c r="A575" s="150" t="s">
        <v>785</v>
      </c>
      <c r="B575" s="151" t="s">
        <v>193</v>
      </c>
      <c r="C575" s="150" t="s">
        <v>777</v>
      </c>
      <c r="D575" s="152">
        <v>38703</v>
      </c>
      <c r="E575" s="165">
        <f t="shared" ca="1" si="8"/>
        <v>19</v>
      </c>
      <c r="F575" s="166" t="s">
        <v>207</v>
      </c>
      <c r="G575" s="167" t="s">
        <v>215</v>
      </c>
      <c r="H575" s="168">
        <v>23570</v>
      </c>
      <c r="I575" s="169"/>
      <c r="J575" s="169"/>
      <c r="K575" s="151">
        <v>1</v>
      </c>
    </row>
    <row r="576" spans="1:11" x14ac:dyDescent="0.2">
      <c r="A576" s="150" t="s">
        <v>786</v>
      </c>
      <c r="B576" s="151" t="s">
        <v>97</v>
      </c>
      <c r="C576" s="150" t="s">
        <v>777</v>
      </c>
      <c r="D576" s="152">
        <v>40526</v>
      </c>
      <c r="E576" s="165">
        <f t="shared" ca="1" si="8"/>
        <v>14</v>
      </c>
      <c r="F576" s="166" t="s">
        <v>184</v>
      </c>
      <c r="G576" s="167" t="s">
        <v>215</v>
      </c>
      <c r="H576" s="168">
        <v>100874</v>
      </c>
      <c r="I576" s="169"/>
      <c r="J576" s="169"/>
      <c r="K576" s="151">
        <v>3</v>
      </c>
    </row>
    <row r="577" spans="1:11" x14ac:dyDescent="0.2">
      <c r="A577" s="150" t="s">
        <v>787</v>
      </c>
      <c r="B577" s="151" t="s">
        <v>99</v>
      </c>
      <c r="C577" s="150" t="s">
        <v>777</v>
      </c>
      <c r="D577" s="152">
        <v>40893</v>
      </c>
      <c r="E577" s="165">
        <f t="shared" ca="1" si="8"/>
        <v>13</v>
      </c>
      <c r="F577" s="166" t="s">
        <v>207</v>
      </c>
      <c r="G577" s="167" t="s">
        <v>215</v>
      </c>
      <c r="H577" s="168">
        <v>29690</v>
      </c>
      <c r="I577" s="169"/>
      <c r="J577" s="169"/>
      <c r="K577" s="151">
        <v>1</v>
      </c>
    </row>
    <row r="578" spans="1:11" x14ac:dyDescent="0.2">
      <c r="A578" s="150" t="s">
        <v>788</v>
      </c>
      <c r="B578" s="151" t="s">
        <v>191</v>
      </c>
      <c r="C578" s="150" t="s">
        <v>777</v>
      </c>
      <c r="D578" s="152">
        <v>41665</v>
      </c>
      <c r="E578" s="165">
        <f t="shared" ca="1" si="8"/>
        <v>11</v>
      </c>
      <c r="F578" s="166" t="s">
        <v>197</v>
      </c>
      <c r="G578" s="167"/>
      <c r="H578" s="168">
        <v>29920</v>
      </c>
      <c r="I578" s="169"/>
      <c r="J578" s="169"/>
      <c r="K578" s="151">
        <v>5</v>
      </c>
    </row>
    <row r="579" spans="1:11" x14ac:dyDescent="0.2">
      <c r="A579" s="150" t="s">
        <v>789</v>
      </c>
      <c r="B579" s="151" t="s">
        <v>99</v>
      </c>
      <c r="C579" s="150" t="s">
        <v>777</v>
      </c>
      <c r="D579" s="152">
        <v>40201</v>
      </c>
      <c r="E579" s="165">
        <f t="shared" ref="E579:E642" ca="1" si="9">DATEDIF(D579,TODAY(),"Y")</f>
        <v>15</v>
      </c>
      <c r="F579" s="166" t="s">
        <v>184</v>
      </c>
      <c r="G579" s="167" t="s">
        <v>185</v>
      </c>
      <c r="H579" s="168">
        <v>73326</v>
      </c>
      <c r="I579" s="169"/>
      <c r="J579" s="169"/>
      <c r="K579" s="151">
        <v>5</v>
      </c>
    </row>
    <row r="580" spans="1:11" x14ac:dyDescent="0.2">
      <c r="A580" s="150" t="s">
        <v>790</v>
      </c>
      <c r="B580" s="151" t="s">
        <v>191</v>
      </c>
      <c r="C580" s="150" t="s">
        <v>777</v>
      </c>
      <c r="D580" s="152">
        <v>40212</v>
      </c>
      <c r="E580" s="165">
        <f t="shared" ca="1" si="9"/>
        <v>15</v>
      </c>
      <c r="F580" s="166" t="s">
        <v>184</v>
      </c>
      <c r="G580" s="167" t="s">
        <v>215</v>
      </c>
      <c r="H580" s="168">
        <v>111686</v>
      </c>
      <c r="I580" s="169"/>
      <c r="J580" s="169"/>
      <c r="K580" s="151">
        <v>5</v>
      </c>
    </row>
    <row r="581" spans="1:11" x14ac:dyDescent="0.2">
      <c r="A581" s="150" t="s">
        <v>791</v>
      </c>
      <c r="B581" s="151" t="s">
        <v>200</v>
      </c>
      <c r="C581" s="150" t="s">
        <v>777</v>
      </c>
      <c r="D581" s="152">
        <v>40219</v>
      </c>
      <c r="E581" s="165">
        <f t="shared" ca="1" si="9"/>
        <v>14</v>
      </c>
      <c r="F581" s="166" t="s">
        <v>184</v>
      </c>
      <c r="G581" s="167" t="s">
        <v>215</v>
      </c>
      <c r="H581" s="168">
        <v>118791</v>
      </c>
      <c r="I581" s="169"/>
      <c r="J581" s="169"/>
      <c r="K581" s="151">
        <v>3</v>
      </c>
    </row>
    <row r="582" spans="1:11" x14ac:dyDescent="0.2">
      <c r="A582" s="150" t="s">
        <v>792</v>
      </c>
      <c r="B582" s="151" t="s">
        <v>200</v>
      </c>
      <c r="C582" s="150" t="s">
        <v>777</v>
      </c>
      <c r="D582" s="152">
        <v>40215</v>
      </c>
      <c r="E582" s="165">
        <f t="shared" ca="1" si="9"/>
        <v>14</v>
      </c>
      <c r="F582" s="166" t="s">
        <v>207</v>
      </c>
      <c r="G582" s="167" t="s">
        <v>185</v>
      </c>
      <c r="H582" s="168">
        <v>27582</v>
      </c>
      <c r="I582" s="169"/>
      <c r="J582" s="169"/>
      <c r="K582" s="151">
        <v>5</v>
      </c>
    </row>
    <row r="583" spans="1:11" x14ac:dyDescent="0.2">
      <c r="A583" s="150" t="s">
        <v>793</v>
      </c>
      <c r="B583" s="151" t="s">
        <v>97</v>
      </c>
      <c r="C583" s="150" t="s">
        <v>777</v>
      </c>
      <c r="D583" s="152">
        <v>36920</v>
      </c>
      <c r="E583" s="165">
        <f t="shared" ca="1" si="9"/>
        <v>24</v>
      </c>
      <c r="F583" s="166" t="s">
        <v>207</v>
      </c>
      <c r="G583" s="167" t="s">
        <v>194</v>
      </c>
      <c r="H583" s="168">
        <v>25718</v>
      </c>
      <c r="I583" s="169"/>
      <c r="J583" s="169"/>
      <c r="K583" s="151">
        <v>1</v>
      </c>
    </row>
    <row r="584" spans="1:11" x14ac:dyDescent="0.2">
      <c r="A584" s="150" t="s">
        <v>794</v>
      </c>
      <c r="B584" s="151" t="s">
        <v>200</v>
      </c>
      <c r="C584" s="150" t="s">
        <v>777</v>
      </c>
      <c r="D584" s="152">
        <v>37274</v>
      </c>
      <c r="E584" s="165">
        <f t="shared" ca="1" si="9"/>
        <v>23</v>
      </c>
      <c r="F584" s="166" t="s">
        <v>184</v>
      </c>
      <c r="G584" s="167" t="s">
        <v>185</v>
      </c>
      <c r="H584" s="168">
        <v>97490</v>
      </c>
      <c r="I584" s="169"/>
      <c r="J584" s="169"/>
      <c r="K584" s="151">
        <v>2</v>
      </c>
    </row>
    <row r="585" spans="1:11" x14ac:dyDescent="0.2">
      <c r="A585" s="150" t="s">
        <v>795</v>
      </c>
      <c r="B585" s="151" t="s">
        <v>96</v>
      </c>
      <c r="C585" s="150" t="s">
        <v>777</v>
      </c>
      <c r="D585" s="152">
        <v>37292</v>
      </c>
      <c r="E585" s="165">
        <f t="shared" ca="1" si="9"/>
        <v>22</v>
      </c>
      <c r="F585" s="166" t="s">
        <v>189</v>
      </c>
      <c r="G585" s="167"/>
      <c r="H585" s="168">
        <v>53550</v>
      </c>
      <c r="I585" s="169"/>
      <c r="J585" s="169"/>
      <c r="K585" s="151">
        <v>2</v>
      </c>
    </row>
    <row r="586" spans="1:11" x14ac:dyDescent="0.2">
      <c r="A586" s="150" t="s">
        <v>796</v>
      </c>
      <c r="B586" s="151" t="s">
        <v>193</v>
      </c>
      <c r="C586" s="150" t="s">
        <v>777</v>
      </c>
      <c r="D586" s="152">
        <v>37635</v>
      </c>
      <c r="E586" s="165">
        <f t="shared" ca="1" si="9"/>
        <v>22</v>
      </c>
      <c r="F586" s="166" t="s">
        <v>197</v>
      </c>
      <c r="G586" s="167"/>
      <c r="H586" s="168">
        <v>34732</v>
      </c>
      <c r="I586" s="169"/>
      <c r="J586" s="169"/>
      <c r="K586" s="151">
        <v>3</v>
      </c>
    </row>
    <row r="587" spans="1:11" x14ac:dyDescent="0.2">
      <c r="A587" s="150" t="s">
        <v>797</v>
      </c>
      <c r="B587" s="151" t="s">
        <v>191</v>
      </c>
      <c r="C587" s="150" t="s">
        <v>777</v>
      </c>
      <c r="D587" s="152">
        <v>39105</v>
      </c>
      <c r="E587" s="165">
        <f t="shared" ca="1" si="9"/>
        <v>18</v>
      </c>
      <c r="F587" s="166" t="s">
        <v>189</v>
      </c>
      <c r="G587" s="167"/>
      <c r="H587" s="168">
        <v>42398</v>
      </c>
      <c r="I587" s="169"/>
      <c r="J587" s="169"/>
      <c r="K587" s="151">
        <v>3</v>
      </c>
    </row>
    <row r="588" spans="1:11" x14ac:dyDescent="0.2">
      <c r="A588" s="150" t="s">
        <v>798</v>
      </c>
      <c r="B588" s="151" t="s">
        <v>96</v>
      </c>
      <c r="C588" s="150" t="s">
        <v>777</v>
      </c>
      <c r="D588" s="152">
        <v>41659</v>
      </c>
      <c r="E588" s="165">
        <f t="shared" ca="1" si="9"/>
        <v>11</v>
      </c>
      <c r="F588" s="166" t="s">
        <v>184</v>
      </c>
      <c r="G588" s="167" t="s">
        <v>194</v>
      </c>
      <c r="H588" s="168">
        <v>111472</v>
      </c>
      <c r="I588" s="169"/>
      <c r="J588" s="169"/>
      <c r="K588" s="151">
        <v>5</v>
      </c>
    </row>
    <row r="589" spans="1:11" x14ac:dyDescent="0.2">
      <c r="A589" s="150" t="s">
        <v>799</v>
      </c>
      <c r="B589" s="151" t="s">
        <v>96</v>
      </c>
      <c r="C589" s="150" t="s">
        <v>777</v>
      </c>
      <c r="D589" s="152">
        <v>42068</v>
      </c>
      <c r="E589" s="165">
        <f t="shared" ca="1" si="9"/>
        <v>9</v>
      </c>
      <c r="F589" s="166" t="s">
        <v>207</v>
      </c>
      <c r="G589" s="167" t="s">
        <v>185</v>
      </c>
      <c r="H589" s="168">
        <v>21779</v>
      </c>
      <c r="I589" s="169"/>
      <c r="J589" s="169"/>
      <c r="K589" s="151">
        <v>1</v>
      </c>
    </row>
    <row r="590" spans="1:11" x14ac:dyDescent="0.2">
      <c r="A590" s="150" t="s">
        <v>800</v>
      </c>
      <c r="B590" s="151" t="s">
        <v>96</v>
      </c>
      <c r="C590" s="150" t="s">
        <v>777</v>
      </c>
      <c r="D590" s="152">
        <v>39862</v>
      </c>
      <c r="E590" s="165">
        <f t="shared" ca="1" si="9"/>
        <v>15</v>
      </c>
      <c r="F590" s="166" t="s">
        <v>184</v>
      </c>
      <c r="G590" s="167" t="s">
        <v>185</v>
      </c>
      <c r="H590" s="168">
        <v>122616</v>
      </c>
      <c r="I590" s="169"/>
      <c r="J590" s="169"/>
      <c r="K590" s="151">
        <v>3</v>
      </c>
    </row>
    <row r="591" spans="1:11" x14ac:dyDescent="0.2">
      <c r="A591" s="150" t="s">
        <v>801</v>
      </c>
      <c r="B591" s="151" t="s">
        <v>200</v>
      </c>
      <c r="C591" s="150" t="s">
        <v>777</v>
      </c>
      <c r="D591" s="152">
        <v>36939</v>
      </c>
      <c r="E591" s="165">
        <f t="shared" ca="1" si="9"/>
        <v>23</v>
      </c>
      <c r="F591" s="166" t="s">
        <v>197</v>
      </c>
      <c r="G591" s="167"/>
      <c r="H591" s="168">
        <v>36440</v>
      </c>
      <c r="I591" s="169"/>
      <c r="J591" s="169"/>
      <c r="K591" s="151">
        <v>5</v>
      </c>
    </row>
    <row r="592" spans="1:11" x14ac:dyDescent="0.2">
      <c r="A592" s="150" t="s">
        <v>802</v>
      </c>
      <c r="B592" s="151" t="s">
        <v>99</v>
      </c>
      <c r="C592" s="150" t="s">
        <v>777</v>
      </c>
      <c r="D592" s="152">
        <v>36947</v>
      </c>
      <c r="E592" s="165">
        <f t="shared" ca="1" si="9"/>
        <v>23</v>
      </c>
      <c r="F592" s="166" t="s">
        <v>197</v>
      </c>
      <c r="G592" s="167"/>
      <c r="H592" s="168">
        <v>22198</v>
      </c>
      <c r="I592" s="169"/>
      <c r="J592" s="169"/>
      <c r="K592" s="151">
        <v>1</v>
      </c>
    </row>
    <row r="593" spans="1:11" x14ac:dyDescent="0.2">
      <c r="A593" s="150" t="s">
        <v>803</v>
      </c>
      <c r="B593" s="151" t="s">
        <v>96</v>
      </c>
      <c r="C593" s="150" t="s">
        <v>777</v>
      </c>
      <c r="D593" s="152">
        <v>37323</v>
      </c>
      <c r="E593" s="165">
        <f t="shared" ca="1" si="9"/>
        <v>22</v>
      </c>
      <c r="F593" s="166" t="s">
        <v>207</v>
      </c>
      <c r="G593" s="167" t="s">
        <v>185</v>
      </c>
      <c r="H593" s="168">
        <v>23402</v>
      </c>
      <c r="I593" s="169"/>
      <c r="J593" s="169"/>
      <c r="K593" s="151">
        <v>4</v>
      </c>
    </row>
    <row r="594" spans="1:11" x14ac:dyDescent="0.2">
      <c r="A594" s="150" t="s">
        <v>804</v>
      </c>
      <c r="B594" s="151" t="s">
        <v>96</v>
      </c>
      <c r="C594" s="150" t="s">
        <v>777</v>
      </c>
      <c r="D594" s="152">
        <v>39871</v>
      </c>
      <c r="E594" s="165">
        <f t="shared" ca="1" si="9"/>
        <v>15</v>
      </c>
      <c r="F594" s="166" t="s">
        <v>189</v>
      </c>
      <c r="G594" s="167"/>
      <c r="H594" s="168">
        <v>55349</v>
      </c>
      <c r="I594" s="169"/>
      <c r="J594" s="169"/>
      <c r="K594" s="151">
        <v>5</v>
      </c>
    </row>
    <row r="595" spans="1:11" x14ac:dyDescent="0.2">
      <c r="A595" s="150" t="s">
        <v>805</v>
      </c>
      <c r="B595" s="151" t="s">
        <v>99</v>
      </c>
      <c r="C595" s="150" t="s">
        <v>777</v>
      </c>
      <c r="D595" s="152">
        <v>40231</v>
      </c>
      <c r="E595" s="165">
        <f t="shared" ca="1" si="9"/>
        <v>14</v>
      </c>
      <c r="F595" s="166" t="s">
        <v>184</v>
      </c>
      <c r="G595" s="167" t="s">
        <v>215</v>
      </c>
      <c r="H595" s="168">
        <v>71466</v>
      </c>
      <c r="I595" s="169"/>
      <c r="J595" s="169"/>
      <c r="K595" s="151">
        <v>5</v>
      </c>
    </row>
    <row r="596" spans="1:11" x14ac:dyDescent="0.2">
      <c r="A596" s="150" t="s">
        <v>806</v>
      </c>
      <c r="B596" s="151" t="s">
        <v>96</v>
      </c>
      <c r="C596" s="150" t="s">
        <v>777</v>
      </c>
      <c r="D596" s="152">
        <v>42094</v>
      </c>
      <c r="E596" s="165">
        <f t="shared" ca="1" si="9"/>
        <v>9</v>
      </c>
      <c r="F596" s="166" t="s">
        <v>207</v>
      </c>
      <c r="G596" s="167" t="s">
        <v>185</v>
      </c>
      <c r="H596" s="168">
        <v>25625</v>
      </c>
      <c r="I596" s="169"/>
      <c r="J596" s="169"/>
      <c r="K596" s="151">
        <v>5</v>
      </c>
    </row>
    <row r="597" spans="1:11" x14ac:dyDescent="0.2">
      <c r="A597" s="150" t="s">
        <v>807</v>
      </c>
      <c r="B597" s="151" t="s">
        <v>96</v>
      </c>
      <c r="C597" s="150" t="s">
        <v>777</v>
      </c>
      <c r="D597" s="152">
        <v>40261</v>
      </c>
      <c r="E597" s="165">
        <f t="shared" ca="1" si="9"/>
        <v>14</v>
      </c>
      <c r="F597" s="166" t="s">
        <v>184</v>
      </c>
      <c r="G597" s="167" t="s">
        <v>187</v>
      </c>
      <c r="H597" s="168">
        <v>76713</v>
      </c>
      <c r="I597" s="169"/>
      <c r="J597" s="169"/>
      <c r="K597" s="151">
        <v>1</v>
      </c>
    </row>
    <row r="598" spans="1:11" x14ac:dyDescent="0.2">
      <c r="A598" s="150" t="s">
        <v>808</v>
      </c>
      <c r="B598" s="151" t="s">
        <v>96</v>
      </c>
      <c r="C598" s="150" t="s">
        <v>777</v>
      </c>
      <c r="D598" s="152">
        <v>36974</v>
      </c>
      <c r="E598" s="165">
        <f t="shared" ca="1" si="9"/>
        <v>23</v>
      </c>
      <c r="F598" s="166" t="s">
        <v>184</v>
      </c>
      <c r="G598" s="167" t="s">
        <v>215</v>
      </c>
      <c r="H598" s="168">
        <v>70171</v>
      </c>
      <c r="I598" s="169"/>
      <c r="J598" s="169"/>
      <c r="K598" s="151">
        <v>2</v>
      </c>
    </row>
    <row r="599" spans="1:11" x14ac:dyDescent="0.2">
      <c r="A599" s="150" t="s">
        <v>809</v>
      </c>
      <c r="B599" s="151" t="s">
        <v>200</v>
      </c>
      <c r="C599" s="150" t="s">
        <v>777</v>
      </c>
      <c r="D599" s="152">
        <v>37720</v>
      </c>
      <c r="E599" s="165">
        <f t="shared" ca="1" si="9"/>
        <v>21</v>
      </c>
      <c r="F599" s="166" t="s">
        <v>189</v>
      </c>
      <c r="G599" s="167"/>
      <c r="H599" s="168">
        <v>48553</v>
      </c>
      <c r="I599" s="169"/>
      <c r="J599" s="169"/>
      <c r="K599" s="151">
        <v>4</v>
      </c>
    </row>
    <row r="600" spans="1:11" x14ac:dyDescent="0.2">
      <c r="A600" s="150" t="s">
        <v>810</v>
      </c>
      <c r="B600" s="151" t="s">
        <v>96</v>
      </c>
      <c r="C600" s="150" t="s">
        <v>777</v>
      </c>
      <c r="D600" s="152">
        <v>39934</v>
      </c>
      <c r="E600" s="165">
        <f t="shared" ca="1" si="9"/>
        <v>15</v>
      </c>
      <c r="F600" s="166" t="s">
        <v>184</v>
      </c>
      <c r="G600" s="167" t="s">
        <v>215</v>
      </c>
      <c r="H600" s="168">
        <v>79550</v>
      </c>
      <c r="I600" s="169"/>
      <c r="J600" s="169"/>
      <c r="K600" s="151">
        <v>5</v>
      </c>
    </row>
    <row r="601" spans="1:11" x14ac:dyDescent="0.2">
      <c r="A601" s="150" t="s">
        <v>811</v>
      </c>
      <c r="B601" s="151" t="s">
        <v>99</v>
      </c>
      <c r="C601" s="150" t="s">
        <v>777</v>
      </c>
      <c r="D601" s="152">
        <v>37368</v>
      </c>
      <c r="E601" s="165">
        <f t="shared" ca="1" si="9"/>
        <v>22</v>
      </c>
      <c r="F601" s="166" t="s">
        <v>184</v>
      </c>
      <c r="G601" s="167" t="s">
        <v>215</v>
      </c>
      <c r="H601" s="168">
        <v>85241</v>
      </c>
      <c r="I601" s="169"/>
      <c r="J601" s="169"/>
      <c r="K601" s="151">
        <v>5</v>
      </c>
    </row>
    <row r="602" spans="1:11" x14ac:dyDescent="0.2">
      <c r="A602" s="150" t="s">
        <v>812</v>
      </c>
      <c r="B602" s="151" t="s">
        <v>96</v>
      </c>
      <c r="C602" s="150" t="s">
        <v>777</v>
      </c>
      <c r="D602" s="152">
        <v>37390</v>
      </c>
      <c r="E602" s="165">
        <f t="shared" ca="1" si="9"/>
        <v>22</v>
      </c>
      <c r="F602" s="166" t="s">
        <v>184</v>
      </c>
      <c r="G602" s="167" t="s">
        <v>185</v>
      </c>
      <c r="H602" s="168">
        <v>102721</v>
      </c>
      <c r="I602" s="169"/>
      <c r="J602" s="169"/>
      <c r="K602" s="151">
        <v>1</v>
      </c>
    </row>
    <row r="603" spans="1:11" x14ac:dyDescent="0.2">
      <c r="A603" s="150" t="s">
        <v>813</v>
      </c>
      <c r="B603" s="151" t="s">
        <v>99</v>
      </c>
      <c r="C603" s="150" t="s">
        <v>777</v>
      </c>
      <c r="D603" s="152">
        <v>38853</v>
      </c>
      <c r="E603" s="165">
        <f t="shared" ca="1" si="9"/>
        <v>18</v>
      </c>
      <c r="F603" s="166" t="s">
        <v>184</v>
      </c>
      <c r="G603" s="167" t="s">
        <v>187</v>
      </c>
      <c r="H603" s="168">
        <v>60764</v>
      </c>
      <c r="I603" s="169"/>
      <c r="J603" s="169"/>
      <c r="K603" s="151">
        <v>4</v>
      </c>
    </row>
    <row r="604" spans="1:11" x14ac:dyDescent="0.2">
      <c r="A604" s="150" t="s">
        <v>814</v>
      </c>
      <c r="B604" s="151" t="s">
        <v>97</v>
      </c>
      <c r="C604" s="150" t="s">
        <v>777</v>
      </c>
      <c r="D604" s="152">
        <v>38871</v>
      </c>
      <c r="E604" s="165">
        <f t="shared" ca="1" si="9"/>
        <v>18</v>
      </c>
      <c r="F604" s="166" t="s">
        <v>184</v>
      </c>
      <c r="G604" s="167" t="s">
        <v>185</v>
      </c>
      <c r="H604" s="168">
        <v>110815</v>
      </c>
      <c r="I604" s="169"/>
      <c r="J604" s="169"/>
      <c r="K604" s="151">
        <v>2</v>
      </c>
    </row>
    <row r="605" spans="1:11" x14ac:dyDescent="0.2">
      <c r="A605" s="150" t="s">
        <v>815</v>
      </c>
      <c r="B605" s="151" t="s">
        <v>200</v>
      </c>
      <c r="C605" s="150" t="s">
        <v>777</v>
      </c>
      <c r="D605" s="152">
        <v>41428</v>
      </c>
      <c r="E605" s="165">
        <f t="shared" ca="1" si="9"/>
        <v>11</v>
      </c>
      <c r="F605" s="166" t="s">
        <v>189</v>
      </c>
      <c r="G605" s="167"/>
      <c r="H605" s="168">
        <v>50036</v>
      </c>
      <c r="I605" s="169"/>
      <c r="J605" s="169"/>
      <c r="K605" s="151">
        <v>2</v>
      </c>
    </row>
    <row r="606" spans="1:11" x14ac:dyDescent="0.2">
      <c r="A606" s="150" t="s">
        <v>816</v>
      </c>
      <c r="B606" s="151" t="s">
        <v>200</v>
      </c>
      <c r="C606" s="150" t="s">
        <v>777</v>
      </c>
      <c r="D606" s="152">
        <v>41804</v>
      </c>
      <c r="E606" s="165">
        <f t="shared" ca="1" si="9"/>
        <v>10</v>
      </c>
      <c r="F606" s="166" t="s">
        <v>197</v>
      </c>
      <c r="G606" s="167"/>
      <c r="H606" s="168">
        <v>27310</v>
      </c>
      <c r="I606" s="169"/>
      <c r="J606" s="169"/>
      <c r="K606" s="151">
        <v>4</v>
      </c>
    </row>
    <row r="607" spans="1:11" x14ac:dyDescent="0.2">
      <c r="A607" s="150" t="s">
        <v>817</v>
      </c>
      <c r="B607" s="151" t="s">
        <v>96</v>
      </c>
      <c r="C607" s="150" t="s">
        <v>777</v>
      </c>
      <c r="D607" s="152">
        <v>40351</v>
      </c>
      <c r="E607" s="165">
        <f t="shared" ca="1" si="9"/>
        <v>14</v>
      </c>
      <c r="F607" s="166" t="s">
        <v>184</v>
      </c>
      <c r="G607" s="167" t="s">
        <v>185</v>
      </c>
      <c r="H607" s="168">
        <v>65878</v>
      </c>
      <c r="I607" s="169"/>
      <c r="J607" s="169"/>
      <c r="K607" s="151">
        <v>4</v>
      </c>
    </row>
    <row r="608" spans="1:11" x14ac:dyDescent="0.2">
      <c r="A608" s="150" t="s">
        <v>818</v>
      </c>
      <c r="B608" s="151" t="s">
        <v>200</v>
      </c>
      <c r="C608" s="150" t="s">
        <v>777</v>
      </c>
      <c r="D608" s="152">
        <v>40371</v>
      </c>
      <c r="E608" s="165">
        <f t="shared" ca="1" si="9"/>
        <v>14</v>
      </c>
      <c r="F608" s="166" t="s">
        <v>197</v>
      </c>
      <c r="G608" s="167"/>
      <c r="H608" s="168">
        <v>39957</v>
      </c>
      <c r="I608" s="169"/>
      <c r="J608" s="169"/>
      <c r="K608" s="151">
        <v>4</v>
      </c>
    </row>
    <row r="609" spans="1:11" x14ac:dyDescent="0.2">
      <c r="A609" s="150" t="s">
        <v>819</v>
      </c>
      <c r="B609" s="151" t="s">
        <v>99</v>
      </c>
      <c r="C609" s="150" t="s">
        <v>777</v>
      </c>
      <c r="D609" s="152">
        <v>37438</v>
      </c>
      <c r="E609" s="165">
        <f t="shared" ca="1" si="9"/>
        <v>22</v>
      </c>
      <c r="F609" s="166" t="s">
        <v>207</v>
      </c>
      <c r="G609" s="167" t="s">
        <v>215</v>
      </c>
      <c r="H609" s="168">
        <v>27396</v>
      </c>
      <c r="I609" s="169"/>
      <c r="J609" s="169"/>
      <c r="K609" s="151">
        <v>1</v>
      </c>
    </row>
    <row r="610" spans="1:11" x14ac:dyDescent="0.2">
      <c r="A610" s="150" t="s">
        <v>820</v>
      </c>
      <c r="B610" s="151" t="s">
        <v>191</v>
      </c>
      <c r="C610" s="150" t="s">
        <v>777</v>
      </c>
      <c r="D610" s="152">
        <v>38160</v>
      </c>
      <c r="E610" s="165">
        <f t="shared" ca="1" si="9"/>
        <v>20</v>
      </c>
      <c r="F610" s="166" t="s">
        <v>197</v>
      </c>
      <c r="G610" s="167"/>
      <c r="H610" s="168">
        <v>39081</v>
      </c>
      <c r="I610" s="169"/>
      <c r="J610" s="169"/>
      <c r="K610" s="151">
        <v>4</v>
      </c>
    </row>
    <row r="611" spans="1:11" x14ac:dyDescent="0.2">
      <c r="A611" s="150" t="s">
        <v>821</v>
      </c>
      <c r="B611" s="151" t="s">
        <v>97</v>
      </c>
      <c r="C611" s="150" t="s">
        <v>777</v>
      </c>
      <c r="D611" s="152">
        <v>38893</v>
      </c>
      <c r="E611" s="165">
        <f t="shared" ca="1" si="9"/>
        <v>18</v>
      </c>
      <c r="F611" s="166" t="s">
        <v>207</v>
      </c>
      <c r="G611" s="167" t="s">
        <v>185</v>
      </c>
      <c r="H611" s="168">
        <v>21731</v>
      </c>
      <c r="I611" s="169"/>
      <c r="J611" s="169"/>
      <c r="K611" s="151">
        <v>4</v>
      </c>
    </row>
    <row r="612" spans="1:11" x14ac:dyDescent="0.2">
      <c r="A612" s="150" t="s">
        <v>822</v>
      </c>
      <c r="B612" s="151" t="s">
        <v>96</v>
      </c>
      <c r="C612" s="150" t="s">
        <v>777</v>
      </c>
      <c r="D612" s="152">
        <v>39980</v>
      </c>
      <c r="E612" s="165">
        <f t="shared" ca="1" si="9"/>
        <v>15</v>
      </c>
      <c r="F612" s="166" t="s">
        <v>184</v>
      </c>
      <c r="G612" s="167" t="s">
        <v>185</v>
      </c>
      <c r="H612" s="168">
        <v>65258</v>
      </c>
      <c r="I612" s="169"/>
      <c r="J612" s="169"/>
      <c r="K612" s="151">
        <v>5</v>
      </c>
    </row>
    <row r="613" spans="1:11" x14ac:dyDescent="0.2">
      <c r="A613" s="150" t="s">
        <v>823</v>
      </c>
      <c r="B613" s="151" t="s">
        <v>191</v>
      </c>
      <c r="C613" s="150" t="s">
        <v>777</v>
      </c>
      <c r="D613" s="152">
        <v>41837</v>
      </c>
      <c r="E613" s="165">
        <f t="shared" ca="1" si="9"/>
        <v>10</v>
      </c>
      <c r="F613" s="166" t="s">
        <v>184</v>
      </c>
      <c r="G613" s="167" t="s">
        <v>185</v>
      </c>
      <c r="H613" s="168">
        <v>78245</v>
      </c>
      <c r="I613" s="169"/>
      <c r="J613" s="169"/>
      <c r="K613" s="151">
        <v>5</v>
      </c>
    </row>
    <row r="614" spans="1:11" x14ac:dyDescent="0.2">
      <c r="A614" s="150" t="s">
        <v>824</v>
      </c>
      <c r="B614" s="151" t="s">
        <v>200</v>
      </c>
      <c r="C614" s="150" t="s">
        <v>777</v>
      </c>
      <c r="D614" s="152">
        <v>37090</v>
      </c>
      <c r="E614" s="165">
        <f t="shared" ca="1" si="9"/>
        <v>23</v>
      </c>
      <c r="F614" s="166" t="s">
        <v>184</v>
      </c>
      <c r="G614" s="167" t="s">
        <v>187</v>
      </c>
      <c r="H614" s="168">
        <v>77028</v>
      </c>
      <c r="I614" s="169"/>
      <c r="J614" s="169"/>
      <c r="K614" s="151">
        <v>3</v>
      </c>
    </row>
    <row r="615" spans="1:11" x14ac:dyDescent="0.2">
      <c r="A615" s="150" t="s">
        <v>825</v>
      </c>
      <c r="B615" s="151" t="s">
        <v>200</v>
      </c>
      <c r="C615" s="150" t="s">
        <v>777</v>
      </c>
      <c r="D615" s="152">
        <v>42235</v>
      </c>
      <c r="E615" s="165">
        <f t="shared" ca="1" si="9"/>
        <v>9</v>
      </c>
      <c r="F615" s="166" t="s">
        <v>184</v>
      </c>
      <c r="G615" s="167" t="s">
        <v>205</v>
      </c>
      <c r="H615" s="168">
        <v>66268</v>
      </c>
      <c r="I615" s="169"/>
      <c r="J615" s="169"/>
      <c r="K615" s="151">
        <v>2</v>
      </c>
    </row>
    <row r="616" spans="1:11" x14ac:dyDescent="0.2">
      <c r="A616" s="150" t="s">
        <v>826</v>
      </c>
      <c r="B616" s="151" t="s">
        <v>200</v>
      </c>
      <c r="C616" s="150" t="s">
        <v>777</v>
      </c>
      <c r="D616" s="152">
        <v>40053</v>
      </c>
      <c r="E616" s="165">
        <f t="shared" ca="1" si="9"/>
        <v>15</v>
      </c>
      <c r="F616" s="166" t="s">
        <v>184</v>
      </c>
      <c r="G616" s="167" t="s">
        <v>215</v>
      </c>
      <c r="H616" s="168">
        <v>122400</v>
      </c>
      <c r="I616" s="169"/>
      <c r="J616" s="169"/>
      <c r="K616" s="151">
        <v>5</v>
      </c>
    </row>
    <row r="617" spans="1:11" x14ac:dyDescent="0.2">
      <c r="A617" s="150" t="s">
        <v>827</v>
      </c>
      <c r="B617" s="151" t="s">
        <v>200</v>
      </c>
      <c r="C617" s="150" t="s">
        <v>777</v>
      </c>
      <c r="D617" s="152">
        <v>37484</v>
      </c>
      <c r="E617" s="165">
        <f t="shared" ca="1" si="9"/>
        <v>22</v>
      </c>
      <c r="F617" s="166" t="s">
        <v>197</v>
      </c>
      <c r="G617" s="167"/>
      <c r="H617" s="168">
        <v>32071</v>
      </c>
      <c r="I617" s="169"/>
      <c r="J617" s="169"/>
      <c r="K617" s="151">
        <v>4</v>
      </c>
    </row>
    <row r="618" spans="1:11" x14ac:dyDescent="0.2">
      <c r="A618" s="150" t="s">
        <v>828</v>
      </c>
      <c r="B618" s="151" t="s">
        <v>96</v>
      </c>
      <c r="C618" s="150" t="s">
        <v>777</v>
      </c>
      <c r="D618" s="152">
        <v>37485</v>
      </c>
      <c r="E618" s="165">
        <f t="shared" ca="1" si="9"/>
        <v>22</v>
      </c>
      <c r="F618" s="166" t="s">
        <v>184</v>
      </c>
      <c r="G618" s="167" t="s">
        <v>187</v>
      </c>
      <c r="H618" s="168">
        <v>101365</v>
      </c>
      <c r="I618" s="169"/>
      <c r="J618" s="169"/>
      <c r="K618" s="151">
        <v>3</v>
      </c>
    </row>
    <row r="619" spans="1:11" x14ac:dyDescent="0.2">
      <c r="A619" s="150" t="s">
        <v>829</v>
      </c>
      <c r="B619" s="151" t="s">
        <v>96</v>
      </c>
      <c r="C619" s="150" t="s">
        <v>777</v>
      </c>
      <c r="D619" s="152">
        <v>37501</v>
      </c>
      <c r="E619" s="165">
        <f t="shared" ca="1" si="9"/>
        <v>22</v>
      </c>
      <c r="F619" s="166" t="s">
        <v>184</v>
      </c>
      <c r="G619" s="167" t="s">
        <v>205</v>
      </c>
      <c r="H619" s="168">
        <v>81635</v>
      </c>
      <c r="I619" s="169"/>
      <c r="J619" s="169"/>
      <c r="K619" s="151">
        <v>2</v>
      </c>
    </row>
    <row r="620" spans="1:11" x14ac:dyDescent="0.2">
      <c r="A620" s="150" t="s">
        <v>830</v>
      </c>
      <c r="B620" s="151" t="s">
        <v>99</v>
      </c>
      <c r="C620" s="150" t="s">
        <v>777</v>
      </c>
      <c r="D620" s="152">
        <v>39315</v>
      </c>
      <c r="E620" s="165">
        <f t="shared" ca="1" si="9"/>
        <v>17</v>
      </c>
      <c r="F620" s="166" t="s">
        <v>184</v>
      </c>
      <c r="G620" s="167" t="s">
        <v>215</v>
      </c>
      <c r="H620" s="168">
        <v>116549</v>
      </c>
      <c r="I620" s="169"/>
      <c r="J620" s="169"/>
      <c r="K620" s="151">
        <v>2</v>
      </c>
    </row>
    <row r="621" spans="1:11" x14ac:dyDescent="0.2">
      <c r="A621" s="150" t="s">
        <v>831</v>
      </c>
      <c r="B621" s="151" t="s">
        <v>96</v>
      </c>
      <c r="C621" s="150" t="s">
        <v>777</v>
      </c>
      <c r="D621" s="152">
        <v>40798</v>
      </c>
      <c r="E621" s="165">
        <f t="shared" ca="1" si="9"/>
        <v>13</v>
      </c>
      <c r="F621" s="166" t="s">
        <v>189</v>
      </c>
      <c r="G621" s="167"/>
      <c r="H621" s="168">
        <v>48772</v>
      </c>
      <c r="I621" s="169"/>
      <c r="J621" s="169"/>
      <c r="K621" s="151">
        <v>1</v>
      </c>
    </row>
    <row r="622" spans="1:11" x14ac:dyDescent="0.2">
      <c r="A622" s="150" t="s">
        <v>832</v>
      </c>
      <c r="B622" s="151" t="s">
        <v>97</v>
      </c>
      <c r="C622" s="150" t="s">
        <v>777</v>
      </c>
      <c r="D622" s="152">
        <v>41156</v>
      </c>
      <c r="E622" s="165">
        <f t="shared" ca="1" si="9"/>
        <v>12</v>
      </c>
      <c r="F622" s="166" t="s">
        <v>184</v>
      </c>
      <c r="G622" s="167" t="s">
        <v>215</v>
      </c>
      <c r="H622" s="168">
        <v>103256</v>
      </c>
      <c r="I622" s="169"/>
      <c r="J622" s="169"/>
      <c r="K622" s="151">
        <v>1</v>
      </c>
    </row>
    <row r="623" spans="1:11" x14ac:dyDescent="0.2">
      <c r="A623" s="150" t="s">
        <v>833</v>
      </c>
      <c r="B623" s="151" t="s">
        <v>193</v>
      </c>
      <c r="C623" s="150" t="s">
        <v>777</v>
      </c>
      <c r="D623" s="152">
        <v>42273</v>
      </c>
      <c r="E623" s="165">
        <f t="shared" ca="1" si="9"/>
        <v>9</v>
      </c>
      <c r="F623" s="166" t="s">
        <v>207</v>
      </c>
      <c r="G623" s="167" t="s">
        <v>215</v>
      </c>
      <c r="H623" s="168">
        <v>28551</v>
      </c>
      <c r="I623" s="169"/>
      <c r="J623" s="169"/>
      <c r="K623" s="151">
        <v>5</v>
      </c>
    </row>
    <row r="624" spans="1:11" x14ac:dyDescent="0.2">
      <c r="A624" s="150" t="s">
        <v>834</v>
      </c>
      <c r="B624" s="151" t="s">
        <v>200</v>
      </c>
      <c r="C624" s="150" t="s">
        <v>777</v>
      </c>
      <c r="D624" s="152">
        <v>41547</v>
      </c>
      <c r="E624" s="165">
        <f t="shared" ca="1" si="9"/>
        <v>11</v>
      </c>
      <c r="F624" s="166" t="s">
        <v>184</v>
      </c>
      <c r="G624" s="167" t="s">
        <v>187</v>
      </c>
      <c r="H624" s="168">
        <v>62673</v>
      </c>
      <c r="I624" s="169"/>
      <c r="J624" s="169"/>
      <c r="K624" s="151">
        <v>4</v>
      </c>
    </row>
    <row r="625" spans="1:11" x14ac:dyDescent="0.2">
      <c r="A625" s="150" t="s">
        <v>835</v>
      </c>
      <c r="B625" s="151" t="s">
        <v>97</v>
      </c>
      <c r="C625" s="150" t="s">
        <v>777</v>
      </c>
      <c r="D625" s="152">
        <v>40080</v>
      </c>
      <c r="E625" s="165">
        <f t="shared" ca="1" si="9"/>
        <v>15</v>
      </c>
      <c r="F625" s="166" t="s">
        <v>184</v>
      </c>
      <c r="G625" s="167" t="s">
        <v>215</v>
      </c>
      <c r="H625" s="168">
        <v>76284</v>
      </c>
      <c r="I625" s="169"/>
      <c r="J625" s="169"/>
      <c r="K625" s="151">
        <v>5</v>
      </c>
    </row>
    <row r="626" spans="1:11" x14ac:dyDescent="0.2">
      <c r="A626" s="150" t="s">
        <v>836</v>
      </c>
      <c r="B626" s="151" t="s">
        <v>99</v>
      </c>
      <c r="C626" s="150" t="s">
        <v>777</v>
      </c>
      <c r="D626" s="152">
        <v>37148</v>
      </c>
      <c r="E626" s="165">
        <f t="shared" ca="1" si="9"/>
        <v>23</v>
      </c>
      <c r="F626" s="166" t="s">
        <v>197</v>
      </c>
      <c r="G626" s="167"/>
      <c r="H626" s="168">
        <v>29950</v>
      </c>
      <c r="I626" s="169"/>
      <c r="J626" s="169"/>
      <c r="K626" s="151">
        <v>3</v>
      </c>
    </row>
    <row r="627" spans="1:11" x14ac:dyDescent="0.2">
      <c r="A627" s="150" t="s">
        <v>837</v>
      </c>
      <c r="B627" s="151" t="s">
        <v>200</v>
      </c>
      <c r="C627" s="150" t="s">
        <v>777</v>
      </c>
      <c r="D627" s="152">
        <v>37156</v>
      </c>
      <c r="E627" s="165">
        <f t="shared" ca="1" si="9"/>
        <v>23</v>
      </c>
      <c r="F627" s="166" t="s">
        <v>184</v>
      </c>
      <c r="G627" s="167" t="s">
        <v>205</v>
      </c>
      <c r="H627" s="168">
        <v>83558</v>
      </c>
      <c r="I627" s="169"/>
      <c r="J627" s="169"/>
      <c r="K627" s="151">
        <v>2</v>
      </c>
    </row>
    <row r="628" spans="1:11" x14ac:dyDescent="0.2">
      <c r="A628" s="150" t="s">
        <v>838</v>
      </c>
      <c r="B628" s="151" t="s">
        <v>99</v>
      </c>
      <c r="C628" s="150" t="s">
        <v>777</v>
      </c>
      <c r="D628" s="152">
        <v>37159</v>
      </c>
      <c r="E628" s="165">
        <f t="shared" ca="1" si="9"/>
        <v>23</v>
      </c>
      <c r="F628" s="166" t="s">
        <v>184</v>
      </c>
      <c r="G628" s="167" t="s">
        <v>215</v>
      </c>
      <c r="H628" s="168">
        <v>112322</v>
      </c>
      <c r="I628" s="169"/>
      <c r="J628" s="169"/>
      <c r="K628" s="151">
        <v>5</v>
      </c>
    </row>
    <row r="629" spans="1:11" x14ac:dyDescent="0.2">
      <c r="A629" s="150" t="s">
        <v>839</v>
      </c>
      <c r="B629" s="151" t="s">
        <v>96</v>
      </c>
      <c r="C629" s="150" t="s">
        <v>777</v>
      </c>
      <c r="D629" s="152">
        <v>40823</v>
      </c>
      <c r="E629" s="165">
        <f t="shared" ca="1" si="9"/>
        <v>13</v>
      </c>
      <c r="F629" s="166" t="s">
        <v>184</v>
      </c>
      <c r="G629" s="167" t="s">
        <v>215</v>
      </c>
      <c r="H629" s="168">
        <v>96603</v>
      </c>
      <c r="I629" s="169"/>
      <c r="J629" s="169"/>
      <c r="K629" s="151">
        <v>2</v>
      </c>
    </row>
    <row r="630" spans="1:11" x14ac:dyDescent="0.2">
      <c r="A630" s="150" t="s">
        <v>840</v>
      </c>
      <c r="B630" s="151" t="s">
        <v>193</v>
      </c>
      <c r="C630" s="150" t="s">
        <v>777</v>
      </c>
      <c r="D630" s="152">
        <v>41931</v>
      </c>
      <c r="E630" s="165">
        <f t="shared" ca="1" si="9"/>
        <v>10</v>
      </c>
      <c r="F630" s="166" t="s">
        <v>184</v>
      </c>
      <c r="G630" s="167" t="s">
        <v>215</v>
      </c>
      <c r="H630" s="168">
        <v>92784</v>
      </c>
      <c r="I630" s="169"/>
      <c r="J630" s="169"/>
      <c r="K630" s="151">
        <v>5</v>
      </c>
    </row>
    <row r="631" spans="1:11" x14ac:dyDescent="0.2">
      <c r="A631" s="150" t="s">
        <v>841</v>
      </c>
      <c r="B631" s="151" t="s">
        <v>96</v>
      </c>
      <c r="C631" s="150" t="s">
        <v>777</v>
      </c>
      <c r="D631" s="152">
        <v>42297</v>
      </c>
      <c r="E631" s="165">
        <f t="shared" ca="1" si="9"/>
        <v>9</v>
      </c>
      <c r="F631" s="166" t="s">
        <v>197</v>
      </c>
      <c r="G631" s="167"/>
      <c r="H631" s="168">
        <v>36754</v>
      </c>
      <c r="I631" s="169"/>
      <c r="J631" s="169"/>
      <c r="K631" s="151">
        <v>1</v>
      </c>
    </row>
    <row r="632" spans="1:11" x14ac:dyDescent="0.2">
      <c r="A632" s="150" t="s">
        <v>842</v>
      </c>
      <c r="B632" s="151" t="s">
        <v>200</v>
      </c>
      <c r="C632" s="150" t="s">
        <v>777</v>
      </c>
      <c r="D632" s="152">
        <v>40476</v>
      </c>
      <c r="E632" s="165">
        <f t="shared" ca="1" si="9"/>
        <v>14</v>
      </c>
      <c r="F632" s="166" t="s">
        <v>184</v>
      </c>
      <c r="G632" s="167" t="s">
        <v>194</v>
      </c>
      <c r="H632" s="168">
        <v>109943</v>
      </c>
      <c r="I632" s="169"/>
      <c r="J632" s="169"/>
      <c r="K632" s="151">
        <v>2</v>
      </c>
    </row>
    <row r="633" spans="1:11" x14ac:dyDescent="0.2">
      <c r="A633" s="150" t="s">
        <v>843</v>
      </c>
      <c r="B633" s="151" t="s">
        <v>200</v>
      </c>
      <c r="C633" s="150" t="s">
        <v>777</v>
      </c>
      <c r="D633" s="152">
        <v>41564</v>
      </c>
      <c r="E633" s="165">
        <f t="shared" ca="1" si="9"/>
        <v>11</v>
      </c>
      <c r="F633" s="166" t="s">
        <v>207</v>
      </c>
      <c r="G633" s="167" t="s">
        <v>215</v>
      </c>
      <c r="H633" s="168">
        <v>26153</v>
      </c>
      <c r="I633" s="169"/>
      <c r="J633" s="169"/>
      <c r="K633" s="151">
        <v>5</v>
      </c>
    </row>
    <row r="634" spans="1:11" x14ac:dyDescent="0.2">
      <c r="A634" s="150" t="s">
        <v>844</v>
      </c>
      <c r="B634" s="151" t="s">
        <v>96</v>
      </c>
      <c r="C634" s="150" t="s">
        <v>777</v>
      </c>
      <c r="D634" s="152">
        <v>37557</v>
      </c>
      <c r="E634" s="165">
        <f t="shared" ca="1" si="9"/>
        <v>22</v>
      </c>
      <c r="F634" s="166" t="s">
        <v>197</v>
      </c>
      <c r="G634" s="167"/>
      <c r="H634" s="168">
        <v>33886</v>
      </c>
      <c r="I634" s="169"/>
      <c r="J634" s="169"/>
      <c r="K634" s="151">
        <v>2</v>
      </c>
    </row>
    <row r="635" spans="1:11" x14ac:dyDescent="0.2">
      <c r="A635" s="150" t="s">
        <v>845</v>
      </c>
      <c r="B635" s="151" t="s">
        <v>96</v>
      </c>
      <c r="C635" s="150" t="s">
        <v>777</v>
      </c>
      <c r="D635" s="152">
        <v>40875</v>
      </c>
      <c r="E635" s="165">
        <f t="shared" ca="1" si="9"/>
        <v>13</v>
      </c>
      <c r="F635" s="166" t="s">
        <v>184</v>
      </c>
      <c r="G635" s="167" t="s">
        <v>185</v>
      </c>
      <c r="H635" s="168">
        <v>111454</v>
      </c>
      <c r="I635" s="169"/>
      <c r="J635" s="169"/>
      <c r="K635" s="151">
        <v>3</v>
      </c>
    </row>
    <row r="636" spans="1:11" x14ac:dyDescent="0.2">
      <c r="A636" s="150" t="s">
        <v>846</v>
      </c>
      <c r="B636" s="151" t="s">
        <v>193</v>
      </c>
      <c r="C636" s="150" t="s">
        <v>777</v>
      </c>
      <c r="D636" s="152">
        <v>40495</v>
      </c>
      <c r="E636" s="165">
        <f t="shared" ca="1" si="9"/>
        <v>14</v>
      </c>
      <c r="F636" s="166" t="s">
        <v>189</v>
      </c>
      <c r="G636" s="167"/>
      <c r="H636" s="168">
        <v>51161</v>
      </c>
      <c r="I636" s="169"/>
      <c r="J636" s="169"/>
      <c r="K636" s="151">
        <v>4</v>
      </c>
    </row>
    <row r="637" spans="1:11" x14ac:dyDescent="0.2">
      <c r="A637" s="150" t="s">
        <v>847</v>
      </c>
      <c r="B637" s="151" t="s">
        <v>200</v>
      </c>
      <c r="C637" s="150" t="s">
        <v>777</v>
      </c>
      <c r="D637" s="152">
        <v>41593</v>
      </c>
      <c r="E637" s="165">
        <f t="shared" ca="1" si="9"/>
        <v>11</v>
      </c>
      <c r="F637" s="166" t="s">
        <v>197</v>
      </c>
      <c r="G637" s="167"/>
      <c r="H637" s="168">
        <v>27999</v>
      </c>
      <c r="I637" s="169"/>
      <c r="J637" s="169"/>
      <c r="K637" s="151">
        <v>5</v>
      </c>
    </row>
    <row r="638" spans="1:11" x14ac:dyDescent="0.2">
      <c r="A638" s="150" t="s">
        <v>848</v>
      </c>
      <c r="B638" s="151" t="s">
        <v>96</v>
      </c>
      <c r="C638" s="150" t="s">
        <v>777</v>
      </c>
      <c r="D638" s="152">
        <v>41599</v>
      </c>
      <c r="E638" s="165">
        <f t="shared" ca="1" si="9"/>
        <v>11</v>
      </c>
      <c r="F638" s="166" t="s">
        <v>184</v>
      </c>
      <c r="G638" s="167" t="s">
        <v>215</v>
      </c>
      <c r="H638" s="168">
        <v>97922</v>
      </c>
      <c r="I638" s="169"/>
      <c r="J638" s="169"/>
      <c r="K638" s="151">
        <v>4</v>
      </c>
    </row>
    <row r="639" spans="1:11" x14ac:dyDescent="0.2">
      <c r="A639" s="150" t="s">
        <v>849</v>
      </c>
      <c r="B639" s="151" t="s">
        <v>193</v>
      </c>
      <c r="C639" s="150" t="s">
        <v>777</v>
      </c>
      <c r="D639" s="152">
        <v>37592</v>
      </c>
      <c r="E639" s="165">
        <f t="shared" ca="1" si="9"/>
        <v>22</v>
      </c>
      <c r="F639" s="166" t="s">
        <v>207</v>
      </c>
      <c r="G639" s="167" t="s">
        <v>215</v>
      </c>
      <c r="H639" s="168">
        <v>25604</v>
      </c>
      <c r="I639" s="169"/>
      <c r="J639" s="169"/>
      <c r="K639" s="151">
        <v>4</v>
      </c>
    </row>
    <row r="640" spans="1:11" x14ac:dyDescent="0.2">
      <c r="A640" s="150" t="s">
        <v>850</v>
      </c>
      <c r="B640" s="151" t="s">
        <v>96</v>
      </c>
      <c r="C640" s="150" t="s">
        <v>851</v>
      </c>
      <c r="D640" s="152">
        <v>40165</v>
      </c>
      <c r="E640" s="165">
        <f t="shared" ca="1" si="9"/>
        <v>15</v>
      </c>
      <c r="F640" s="166" t="s">
        <v>189</v>
      </c>
      <c r="G640" s="167"/>
      <c r="H640" s="168">
        <v>55917</v>
      </c>
      <c r="I640" s="169"/>
      <c r="J640" s="169"/>
      <c r="K640" s="151">
        <v>5</v>
      </c>
    </row>
    <row r="641" spans="1:11" x14ac:dyDescent="0.2">
      <c r="A641" s="150" t="s">
        <v>852</v>
      </c>
      <c r="B641" s="151" t="s">
        <v>200</v>
      </c>
      <c r="C641" s="150" t="s">
        <v>851</v>
      </c>
      <c r="D641" s="152">
        <v>40168</v>
      </c>
      <c r="E641" s="165">
        <f t="shared" ca="1" si="9"/>
        <v>15</v>
      </c>
      <c r="F641" s="166" t="s">
        <v>189</v>
      </c>
      <c r="G641" s="167"/>
      <c r="H641" s="168">
        <v>48901</v>
      </c>
      <c r="I641" s="169"/>
      <c r="J641" s="169"/>
      <c r="K641" s="151">
        <v>5</v>
      </c>
    </row>
    <row r="642" spans="1:11" x14ac:dyDescent="0.2">
      <c r="A642" s="150" t="s">
        <v>853</v>
      </c>
      <c r="B642" s="151" t="s">
        <v>97</v>
      </c>
      <c r="C642" s="150" t="s">
        <v>851</v>
      </c>
      <c r="D642" s="152">
        <v>40169</v>
      </c>
      <c r="E642" s="165">
        <f t="shared" ca="1" si="9"/>
        <v>15</v>
      </c>
      <c r="F642" s="166" t="s">
        <v>207</v>
      </c>
      <c r="G642" s="167" t="s">
        <v>215</v>
      </c>
      <c r="H642" s="168">
        <v>28659</v>
      </c>
      <c r="I642" s="169"/>
      <c r="J642" s="169"/>
      <c r="K642" s="151">
        <v>5</v>
      </c>
    </row>
    <row r="643" spans="1:11" x14ac:dyDescent="0.2">
      <c r="A643" s="150" t="s">
        <v>854</v>
      </c>
      <c r="B643" s="151" t="s">
        <v>200</v>
      </c>
      <c r="C643" s="150" t="s">
        <v>851</v>
      </c>
      <c r="D643" s="152">
        <v>40184</v>
      </c>
      <c r="E643" s="165">
        <f t="shared" ref="E643:E706" ca="1" si="10">DATEDIF(D643,TODAY(),"Y")</f>
        <v>15</v>
      </c>
      <c r="F643" s="166" t="s">
        <v>197</v>
      </c>
      <c r="G643" s="167"/>
      <c r="H643" s="168">
        <v>37768</v>
      </c>
      <c r="I643" s="169"/>
      <c r="J643" s="169"/>
      <c r="K643" s="151">
        <v>5</v>
      </c>
    </row>
    <row r="644" spans="1:11" x14ac:dyDescent="0.2">
      <c r="A644" s="150" t="s">
        <v>855</v>
      </c>
      <c r="B644" s="151" t="s">
        <v>96</v>
      </c>
      <c r="C644" s="150" t="s">
        <v>851</v>
      </c>
      <c r="D644" s="152">
        <v>36904</v>
      </c>
      <c r="E644" s="165">
        <f t="shared" ca="1" si="10"/>
        <v>24</v>
      </c>
      <c r="F644" s="166" t="s">
        <v>189</v>
      </c>
      <c r="G644" s="167"/>
      <c r="H644" s="168">
        <v>47731</v>
      </c>
      <c r="I644" s="169"/>
      <c r="J644" s="169"/>
      <c r="K644" s="151">
        <v>4</v>
      </c>
    </row>
    <row r="645" spans="1:11" x14ac:dyDescent="0.2">
      <c r="A645" s="150" t="s">
        <v>856</v>
      </c>
      <c r="B645" s="151" t="s">
        <v>96</v>
      </c>
      <c r="C645" s="150" t="s">
        <v>851</v>
      </c>
      <c r="D645" s="152">
        <v>37627</v>
      </c>
      <c r="E645" s="165">
        <f t="shared" ca="1" si="10"/>
        <v>22</v>
      </c>
      <c r="F645" s="166" t="s">
        <v>207</v>
      </c>
      <c r="G645" s="167" t="s">
        <v>215</v>
      </c>
      <c r="H645" s="168">
        <v>22922</v>
      </c>
      <c r="I645" s="169"/>
      <c r="J645" s="169"/>
      <c r="K645" s="151">
        <v>3</v>
      </c>
    </row>
    <row r="646" spans="1:11" x14ac:dyDescent="0.2">
      <c r="A646" s="150" t="s">
        <v>857</v>
      </c>
      <c r="B646" s="151" t="s">
        <v>96</v>
      </c>
      <c r="C646" s="150" t="s">
        <v>851</v>
      </c>
      <c r="D646" s="152">
        <v>37996</v>
      </c>
      <c r="E646" s="165">
        <f t="shared" ca="1" si="10"/>
        <v>21</v>
      </c>
      <c r="F646" s="166" t="s">
        <v>184</v>
      </c>
      <c r="G646" s="167" t="s">
        <v>185</v>
      </c>
      <c r="H646" s="168">
        <v>73248</v>
      </c>
      <c r="I646" s="169"/>
      <c r="J646" s="169"/>
      <c r="K646" s="151">
        <v>3</v>
      </c>
    </row>
    <row r="647" spans="1:11" x14ac:dyDescent="0.2">
      <c r="A647" s="150" t="s">
        <v>858</v>
      </c>
      <c r="B647" s="151" t="s">
        <v>96</v>
      </c>
      <c r="C647" s="150" t="s">
        <v>851</v>
      </c>
      <c r="D647" s="152">
        <v>41641</v>
      </c>
      <c r="E647" s="165">
        <f t="shared" ca="1" si="10"/>
        <v>11</v>
      </c>
      <c r="F647" s="166" t="s">
        <v>197</v>
      </c>
      <c r="G647" s="167"/>
      <c r="H647" s="168">
        <v>38082</v>
      </c>
      <c r="I647" s="169"/>
      <c r="J647" s="169"/>
      <c r="K647" s="151">
        <v>4</v>
      </c>
    </row>
    <row r="648" spans="1:11" x14ac:dyDescent="0.2">
      <c r="A648" s="150" t="s">
        <v>859</v>
      </c>
      <c r="B648" s="151" t="s">
        <v>96</v>
      </c>
      <c r="C648" s="150" t="s">
        <v>851</v>
      </c>
      <c r="D648" s="152">
        <v>41646</v>
      </c>
      <c r="E648" s="165">
        <f t="shared" ca="1" si="10"/>
        <v>11</v>
      </c>
      <c r="F648" s="166" t="s">
        <v>184</v>
      </c>
      <c r="G648" s="167" t="s">
        <v>185</v>
      </c>
      <c r="H648" s="168">
        <v>62335</v>
      </c>
      <c r="I648" s="169"/>
      <c r="J648" s="169"/>
      <c r="K648" s="151">
        <v>3</v>
      </c>
    </row>
    <row r="649" spans="1:11" x14ac:dyDescent="0.2">
      <c r="A649" s="150" t="s">
        <v>860</v>
      </c>
      <c r="B649" s="151" t="s">
        <v>200</v>
      </c>
      <c r="C649" s="150" t="s">
        <v>851</v>
      </c>
      <c r="D649" s="152">
        <v>41662</v>
      </c>
      <c r="E649" s="165">
        <f t="shared" ca="1" si="10"/>
        <v>11</v>
      </c>
      <c r="F649" s="166" t="s">
        <v>184</v>
      </c>
      <c r="G649" s="167" t="s">
        <v>185</v>
      </c>
      <c r="H649" s="168">
        <v>77015</v>
      </c>
      <c r="I649" s="169"/>
      <c r="J649" s="169"/>
      <c r="K649" s="151">
        <v>4</v>
      </c>
    </row>
    <row r="650" spans="1:11" x14ac:dyDescent="0.2">
      <c r="A650" s="150" t="s">
        <v>861</v>
      </c>
      <c r="B650" s="151" t="s">
        <v>96</v>
      </c>
      <c r="C650" s="150" t="s">
        <v>851</v>
      </c>
      <c r="D650" s="152">
        <v>40196</v>
      </c>
      <c r="E650" s="165">
        <f t="shared" ca="1" si="10"/>
        <v>15</v>
      </c>
      <c r="F650" s="166" t="s">
        <v>184</v>
      </c>
      <c r="G650" s="167" t="s">
        <v>185</v>
      </c>
      <c r="H650" s="168">
        <v>120355</v>
      </c>
      <c r="I650" s="169"/>
      <c r="J650" s="169"/>
      <c r="K650" s="151">
        <v>2</v>
      </c>
    </row>
    <row r="651" spans="1:11" x14ac:dyDescent="0.2">
      <c r="A651" s="150" t="s">
        <v>862</v>
      </c>
      <c r="B651" s="151" t="s">
        <v>96</v>
      </c>
      <c r="C651" s="150" t="s">
        <v>851</v>
      </c>
      <c r="D651" s="152">
        <v>39831</v>
      </c>
      <c r="E651" s="165">
        <f t="shared" ca="1" si="10"/>
        <v>16</v>
      </c>
      <c r="F651" s="166" t="s">
        <v>184</v>
      </c>
      <c r="G651" s="167" t="s">
        <v>187</v>
      </c>
      <c r="H651" s="168">
        <v>102208</v>
      </c>
      <c r="I651" s="169"/>
      <c r="J651" s="169"/>
      <c r="K651" s="151">
        <v>2</v>
      </c>
    </row>
    <row r="652" spans="1:11" x14ac:dyDescent="0.2">
      <c r="A652" s="150" t="s">
        <v>863</v>
      </c>
      <c r="B652" s="151" t="s">
        <v>99</v>
      </c>
      <c r="C652" s="150" t="s">
        <v>851</v>
      </c>
      <c r="D652" s="152">
        <v>37271</v>
      </c>
      <c r="E652" s="165">
        <f t="shared" ca="1" si="10"/>
        <v>23</v>
      </c>
      <c r="F652" s="166" t="s">
        <v>197</v>
      </c>
      <c r="G652" s="167"/>
      <c r="H652" s="168">
        <v>33237</v>
      </c>
      <c r="I652" s="169"/>
      <c r="J652" s="169"/>
      <c r="K652" s="151">
        <v>4</v>
      </c>
    </row>
    <row r="653" spans="1:11" x14ac:dyDescent="0.2">
      <c r="A653" s="150" t="s">
        <v>864</v>
      </c>
      <c r="B653" s="151" t="s">
        <v>96</v>
      </c>
      <c r="C653" s="150" t="s">
        <v>851</v>
      </c>
      <c r="D653" s="152">
        <v>41313</v>
      </c>
      <c r="E653" s="165">
        <f t="shared" ca="1" si="10"/>
        <v>11</v>
      </c>
      <c r="F653" s="166" t="s">
        <v>197</v>
      </c>
      <c r="G653" s="167"/>
      <c r="H653" s="168">
        <v>29541</v>
      </c>
      <c r="I653" s="169"/>
      <c r="J653" s="169"/>
      <c r="K653" s="151">
        <v>5</v>
      </c>
    </row>
    <row r="654" spans="1:11" x14ac:dyDescent="0.2">
      <c r="A654" s="150" t="s">
        <v>865</v>
      </c>
      <c r="B654" s="151" t="s">
        <v>96</v>
      </c>
      <c r="C654" s="150" t="s">
        <v>851</v>
      </c>
      <c r="D654" s="152">
        <v>42064</v>
      </c>
      <c r="E654" s="165">
        <f t="shared" ca="1" si="10"/>
        <v>9</v>
      </c>
      <c r="F654" s="166" t="s">
        <v>184</v>
      </c>
      <c r="G654" s="167" t="s">
        <v>187</v>
      </c>
      <c r="H654" s="168">
        <v>63884</v>
      </c>
      <c r="I654" s="169"/>
      <c r="J654" s="169"/>
      <c r="K654" s="151">
        <v>3</v>
      </c>
    </row>
    <row r="655" spans="1:11" x14ac:dyDescent="0.2">
      <c r="A655" s="150" t="s">
        <v>866</v>
      </c>
      <c r="B655" s="151" t="s">
        <v>200</v>
      </c>
      <c r="C655" s="150" t="s">
        <v>851</v>
      </c>
      <c r="D655" s="152">
        <v>40233</v>
      </c>
      <c r="E655" s="165">
        <f t="shared" ca="1" si="10"/>
        <v>14</v>
      </c>
      <c r="F655" s="166" t="s">
        <v>184</v>
      </c>
      <c r="G655" s="167" t="s">
        <v>194</v>
      </c>
      <c r="H655" s="168">
        <v>89510</v>
      </c>
      <c r="I655" s="169"/>
      <c r="J655" s="169"/>
      <c r="K655" s="151">
        <v>4</v>
      </c>
    </row>
    <row r="656" spans="1:11" x14ac:dyDescent="0.2">
      <c r="A656" s="150" t="s">
        <v>867</v>
      </c>
      <c r="B656" s="151" t="s">
        <v>96</v>
      </c>
      <c r="C656" s="150" t="s">
        <v>851</v>
      </c>
      <c r="D656" s="152">
        <v>41328</v>
      </c>
      <c r="E656" s="165">
        <f t="shared" ca="1" si="10"/>
        <v>11</v>
      </c>
      <c r="F656" s="166" t="s">
        <v>207</v>
      </c>
      <c r="G656" s="167" t="s">
        <v>215</v>
      </c>
      <c r="H656" s="168">
        <v>23784</v>
      </c>
      <c r="I656" s="169"/>
      <c r="J656" s="169"/>
      <c r="K656" s="151">
        <v>3</v>
      </c>
    </row>
    <row r="657" spans="1:11" x14ac:dyDescent="0.2">
      <c r="A657" s="150" t="s">
        <v>868</v>
      </c>
      <c r="B657" s="151" t="s">
        <v>99</v>
      </c>
      <c r="C657" s="150" t="s">
        <v>851</v>
      </c>
      <c r="D657" s="152">
        <v>39883</v>
      </c>
      <c r="E657" s="165">
        <f t="shared" ca="1" si="10"/>
        <v>15</v>
      </c>
      <c r="F657" s="166" t="s">
        <v>184</v>
      </c>
      <c r="G657" s="167" t="s">
        <v>187</v>
      </c>
      <c r="H657" s="168">
        <v>115607</v>
      </c>
      <c r="I657" s="169"/>
      <c r="J657" s="169"/>
      <c r="K657" s="151">
        <v>2</v>
      </c>
    </row>
    <row r="658" spans="1:11" x14ac:dyDescent="0.2">
      <c r="A658" s="150" t="s">
        <v>869</v>
      </c>
      <c r="B658" s="151" t="s">
        <v>97</v>
      </c>
      <c r="C658" s="150" t="s">
        <v>851</v>
      </c>
      <c r="D658" s="152">
        <v>37321</v>
      </c>
      <c r="E658" s="165">
        <f t="shared" ca="1" si="10"/>
        <v>22</v>
      </c>
      <c r="F658" s="166" t="s">
        <v>207</v>
      </c>
      <c r="G658" s="167" t="s">
        <v>205</v>
      </c>
      <c r="H658" s="168">
        <v>23526</v>
      </c>
      <c r="I658" s="169"/>
      <c r="J658" s="169"/>
      <c r="K658" s="151">
        <v>2</v>
      </c>
    </row>
    <row r="659" spans="1:11" x14ac:dyDescent="0.2">
      <c r="A659" s="150" t="s">
        <v>870</v>
      </c>
      <c r="B659" s="151" t="s">
        <v>96</v>
      </c>
      <c r="C659" s="150" t="s">
        <v>851</v>
      </c>
      <c r="D659" s="152">
        <v>38034</v>
      </c>
      <c r="E659" s="165">
        <f t="shared" ca="1" si="10"/>
        <v>20</v>
      </c>
      <c r="F659" s="166" t="s">
        <v>184</v>
      </c>
      <c r="G659" s="167" t="s">
        <v>205</v>
      </c>
      <c r="H659" s="168">
        <v>69179</v>
      </c>
      <c r="I659" s="169"/>
      <c r="J659" s="169"/>
      <c r="K659" s="151">
        <v>5</v>
      </c>
    </row>
    <row r="660" spans="1:11" x14ac:dyDescent="0.2">
      <c r="A660" s="150" t="s">
        <v>871</v>
      </c>
      <c r="B660" s="151" t="s">
        <v>96</v>
      </c>
      <c r="C660" s="150" t="s">
        <v>851</v>
      </c>
      <c r="D660" s="152">
        <v>38045</v>
      </c>
      <c r="E660" s="165">
        <f t="shared" ca="1" si="10"/>
        <v>20</v>
      </c>
      <c r="F660" s="166" t="s">
        <v>184</v>
      </c>
      <c r="G660" s="167" t="s">
        <v>185</v>
      </c>
      <c r="H660" s="168">
        <v>88143</v>
      </c>
      <c r="I660" s="169"/>
      <c r="J660" s="169"/>
      <c r="K660" s="151">
        <v>5</v>
      </c>
    </row>
    <row r="661" spans="1:11" x14ac:dyDescent="0.2">
      <c r="A661" s="150" t="s">
        <v>872</v>
      </c>
      <c r="B661" s="151" t="s">
        <v>97</v>
      </c>
      <c r="C661" s="150" t="s">
        <v>851</v>
      </c>
      <c r="D661" s="152">
        <v>40612</v>
      </c>
      <c r="E661" s="165">
        <f t="shared" ca="1" si="10"/>
        <v>13</v>
      </c>
      <c r="F661" s="166" t="s">
        <v>197</v>
      </c>
      <c r="G661" s="167"/>
      <c r="H661" s="168">
        <v>26677</v>
      </c>
      <c r="I661" s="169"/>
      <c r="J661" s="169"/>
      <c r="K661" s="151">
        <v>5</v>
      </c>
    </row>
    <row r="662" spans="1:11" x14ac:dyDescent="0.2">
      <c r="A662" s="150" t="s">
        <v>873</v>
      </c>
      <c r="B662" s="151" t="s">
        <v>97</v>
      </c>
      <c r="C662" s="150" t="s">
        <v>851</v>
      </c>
      <c r="D662" s="152">
        <v>40249</v>
      </c>
      <c r="E662" s="165">
        <f t="shared" ca="1" si="10"/>
        <v>14</v>
      </c>
      <c r="F662" s="166" t="s">
        <v>184</v>
      </c>
      <c r="G662" s="167" t="s">
        <v>194</v>
      </c>
      <c r="H662" s="168">
        <v>106727</v>
      </c>
      <c r="I662" s="169"/>
      <c r="J662" s="169"/>
      <c r="K662" s="151">
        <v>4</v>
      </c>
    </row>
    <row r="663" spans="1:11" x14ac:dyDescent="0.2">
      <c r="A663" s="150" t="s">
        <v>874</v>
      </c>
      <c r="B663" s="151" t="s">
        <v>97</v>
      </c>
      <c r="C663" s="150" t="s">
        <v>851</v>
      </c>
      <c r="D663" s="152">
        <v>40613</v>
      </c>
      <c r="E663" s="165">
        <f t="shared" ca="1" si="10"/>
        <v>13</v>
      </c>
      <c r="F663" s="166" t="s">
        <v>184</v>
      </c>
      <c r="G663" s="167" t="s">
        <v>205</v>
      </c>
      <c r="H663" s="168">
        <v>112486</v>
      </c>
      <c r="I663" s="169"/>
      <c r="J663" s="169"/>
      <c r="K663" s="151">
        <v>4</v>
      </c>
    </row>
    <row r="664" spans="1:11" x14ac:dyDescent="0.2">
      <c r="A664" s="150" t="s">
        <v>875</v>
      </c>
      <c r="B664" s="151" t="s">
        <v>200</v>
      </c>
      <c r="C664" s="150" t="s">
        <v>851</v>
      </c>
      <c r="D664" s="152">
        <v>40617</v>
      </c>
      <c r="E664" s="165">
        <f t="shared" ca="1" si="10"/>
        <v>13</v>
      </c>
      <c r="F664" s="166" t="s">
        <v>207</v>
      </c>
      <c r="G664" s="167" t="s">
        <v>215</v>
      </c>
      <c r="H664" s="168">
        <v>21970</v>
      </c>
      <c r="I664" s="169"/>
      <c r="J664" s="169"/>
      <c r="K664" s="151">
        <v>3</v>
      </c>
    </row>
    <row r="665" spans="1:11" x14ac:dyDescent="0.2">
      <c r="A665" s="150" t="s">
        <v>876</v>
      </c>
      <c r="B665" s="151" t="s">
        <v>96</v>
      </c>
      <c r="C665" s="150" t="s">
        <v>851</v>
      </c>
      <c r="D665" s="152">
        <v>37697</v>
      </c>
      <c r="E665" s="165">
        <f t="shared" ca="1" si="10"/>
        <v>21</v>
      </c>
      <c r="F665" s="166" t="s">
        <v>184</v>
      </c>
      <c r="G665" s="167" t="s">
        <v>187</v>
      </c>
      <c r="H665" s="168">
        <v>92962</v>
      </c>
      <c r="I665" s="169"/>
      <c r="J665" s="169"/>
      <c r="K665" s="151">
        <v>4</v>
      </c>
    </row>
    <row r="666" spans="1:11" x14ac:dyDescent="0.2">
      <c r="A666" s="150" t="s">
        <v>877</v>
      </c>
      <c r="B666" s="151" t="s">
        <v>191</v>
      </c>
      <c r="C666" s="150" t="s">
        <v>851</v>
      </c>
      <c r="D666" s="152">
        <v>38087</v>
      </c>
      <c r="E666" s="165">
        <f t="shared" ca="1" si="10"/>
        <v>20</v>
      </c>
      <c r="F666" s="166" t="s">
        <v>207</v>
      </c>
      <c r="G666" s="167" t="s">
        <v>215</v>
      </c>
      <c r="H666" s="168">
        <v>22991</v>
      </c>
      <c r="I666" s="169"/>
      <c r="J666" s="169"/>
      <c r="K666" s="151">
        <v>3</v>
      </c>
    </row>
    <row r="667" spans="1:11" x14ac:dyDescent="0.2">
      <c r="A667" s="150" t="s">
        <v>878</v>
      </c>
      <c r="B667" s="151" t="s">
        <v>200</v>
      </c>
      <c r="C667" s="150" t="s">
        <v>851</v>
      </c>
      <c r="D667" s="152">
        <v>41715</v>
      </c>
      <c r="E667" s="165">
        <f t="shared" ca="1" si="10"/>
        <v>10</v>
      </c>
      <c r="F667" s="166" t="s">
        <v>207</v>
      </c>
      <c r="G667" s="167" t="s">
        <v>185</v>
      </c>
      <c r="H667" s="168">
        <v>26421</v>
      </c>
      <c r="I667" s="169"/>
      <c r="J667" s="169"/>
      <c r="K667" s="151">
        <v>4</v>
      </c>
    </row>
    <row r="668" spans="1:11" x14ac:dyDescent="0.2">
      <c r="A668" s="150" t="s">
        <v>879</v>
      </c>
      <c r="B668" s="151" t="s">
        <v>191</v>
      </c>
      <c r="C668" s="150" t="s">
        <v>851</v>
      </c>
      <c r="D668" s="152">
        <v>41716</v>
      </c>
      <c r="E668" s="165">
        <f t="shared" ca="1" si="10"/>
        <v>10</v>
      </c>
      <c r="F668" s="166" t="s">
        <v>189</v>
      </c>
      <c r="G668" s="167"/>
      <c r="H668" s="168">
        <v>62894</v>
      </c>
      <c r="I668" s="169"/>
      <c r="J668" s="169"/>
      <c r="K668" s="151">
        <v>4</v>
      </c>
    </row>
    <row r="669" spans="1:11" x14ac:dyDescent="0.2">
      <c r="A669" s="150" t="s">
        <v>880</v>
      </c>
      <c r="B669" s="151" t="s">
        <v>96</v>
      </c>
      <c r="C669" s="150" t="s">
        <v>851</v>
      </c>
      <c r="D669" s="152">
        <v>40286</v>
      </c>
      <c r="E669" s="165">
        <f t="shared" ca="1" si="10"/>
        <v>14</v>
      </c>
      <c r="F669" s="166" t="s">
        <v>189</v>
      </c>
      <c r="G669" s="167"/>
      <c r="H669" s="168">
        <v>62670</v>
      </c>
      <c r="I669" s="169"/>
      <c r="J669" s="169"/>
      <c r="K669" s="151">
        <v>4</v>
      </c>
    </row>
    <row r="670" spans="1:11" x14ac:dyDescent="0.2">
      <c r="A670" s="150" t="s">
        <v>881</v>
      </c>
      <c r="B670" s="151" t="s">
        <v>96</v>
      </c>
      <c r="C670" s="150" t="s">
        <v>851</v>
      </c>
      <c r="D670" s="152">
        <v>39941</v>
      </c>
      <c r="E670" s="165">
        <f t="shared" ca="1" si="10"/>
        <v>15</v>
      </c>
      <c r="F670" s="166" t="s">
        <v>197</v>
      </c>
      <c r="G670" s="167"/>
      <c r="H670" s="168">
        <v>23282</v>
      </c>
      <c r="I670" s="169"/>
      <c r="J670" s="169"/>
      <c r="K670" s="151">
        <v>5</v>
      </c>
    </row>
    <row r="671" spans="1:11" x14ac:dyDescent="0.2">
      <c r="A671" s="150" t="s">
        <v>882</v>
      </c>
      <c r="B671" s="151" t="s">
        <v>96</v>
      </c>
      <c r="C671" s="150" t="s">
        <v>851</v>
      </c>
      <c r="D671" s="152">
        <v>37750</v>
      </c>
      <c r="E671" s="165">
        <f t="shared" ca="1" si="10"/>
        <v>21</v>
      </c>
      <c r="F671" s="166" t="s">
        <v>207</v>
      </c>
      <c r="G671" s="167" t="s">
        <v>187</v>
      </c>
      <c r="H671" s="168">
        <v>29875</v>
      </c>
      <c r="I671" s="169"/>
      <c r="J671" s="169"/>
      <c r="K671" s="151">
        <v>5</v>
      </c>
    </row>
    <row r="672" spans="1:11" x14ac:dyDescent="0.2">
      <c r="A672" s="150" t="s">
        <v>883</v>
      </c>
      <c r="B672" s="151" t="s">
        <v>200</v>
      </c>
      <c r="C672" s="150" t="s">
        <v>851</v>
      </c>
      <c r="D672" s="152">
        <v>41758</v>
      </c>
      <c r="E672" s="165">
        <f t="shared" ca="1" si="10"/>
        <v>10</v>
      </c>
      <c r="F672" s="166" t="s">
        <v>207</v>
      </c>
      <c r="G672" s="167" t="s">
        <v>185</v>
      </c>
      <c r="H672" s="168">
        <v>24218</v>
      </c>
      <c r="I672" s="169"/>
      <c r="J672" s="169"/>
      <c r="K672" s="151">
        <v>5</v>
      </c>
    </row>
    <row r="673" spans="1:11" x14ac:dyDescent="0.2">
      <c r="A673" s="150" t="s">
        <v>884</v>
      </c>
      <c r="B673" s="151" t="s">
        <v>200</v>
      </c>
      <c r="C673" s="150" t="s">
        <v>851</v>
      </c>
      <c r="D673" s="152">
        <v>41758</v>
      </c>
      <c r="E673" s="165">
        <f t="shared" ca="1" si="10"/>
        <v>10</v>
      </c>
      <c r="F673" s="166" t="s">
        <v>184</v>
      </c>
      <c r="G673" s="167" t="s">
        <v>205</v>
      </c>
      <c r="H673" s="168">
        <v>90823</v>
      </c>
      <c r="I673" s="169"/>
      <c r="J673" s="169"/>
      <c r="K673" s="151">
        <v>4</v>
      </c>
    </row>
    <row r="674" spans="1:11" x14ac:dyDescent="0.2">
      <c r="A674" s="150" t="s">
        <v>885</v>
      </c>
      <c r="B674" s="151" t="s">
        <v>96</v>
      </c>
      <c r="C674" s="150" t="s">
        <v>851</v>
      </c>
      <c r="D674" s="152">
        <v>41774</v>
      </c>
      <c r="E674" s="165">
        <f t="shared" ca="1" si="10"/>
        <v>10</v>
      </c>
      <c r="F674" s="166" t="s">
        <v>184</v>
      </c>
      <c r="G674" s="167" t="s">
        <v>215</v>
      </c>
      <c r="H674" s="168">
        <v>111002</v>
      </c>
      <c r="I674" s="169"/>
      <c r="J674" s="169"/>
      <c r="K674" s="151">
        <v>1</v>
      </c>
    </row>
    <row r="675" spans="1:11" x14ac:dyDescent="0.2">
      <c r="A675" s="150" t="s">
        <v>886</v>
      </c>
      <c r="B675" s="151" t="s">
        <v>99</v>
      </c>
      <c r="C675" s="150" t="s">
        <v>851</v>
      </c>
      <c r="D675" s="152">
        <v>41784</v>
      </c>
      <c r="E675" s="165">
        <f t="shared" ca="1" si="10"/>
        <v>10</v>
      </c>
      <c r="F675" s="166" t="s">
        <v>189</v>
      </c>
      <c r="G675" s="167"/>
      <c r="H675" s="168">
        <v>43085</v>
      </c>
      <c r="I675" s="169"/>
      <c r="J675" s="169"/>
      <c r="K675" s="151">
        <v>4</v>
      </c>
    </row>
    <row r="676" spans="1:11" x14ac:dyDescent="0.2">
      <c r="A676" s="150" t="s">
        <v>887</v>
      </c>
      <c r="B676" s="151" t="s">
        <v>97</v>
      </c>
      <c r="C676" s="150" t="s">
        <v>851</v>
      </c>
      <c r="D676" s="152">
        <v>41796</v>
      </c>
      <c r="E676" s="165">
        <f t="shared" ca="1" si="10"/>
        <v>10</v>
      </c>
      <c r="F676" s="166" t="s">
        <v>197</v>
      </c>
      <c r="G676" s="167"/>
      <c r="H676" s="168">
        <v>27529</v>
      </c>
      <c r="I676" s="169"/>
      <c r="J676" s="169"/>
      <c r="K676" s="151">
        <v>5</v>
      </c>
    </row>
    <row r="677" spans="1:11" x14ac:dyDescent="0.2">
      <c r="A677" s="150" t="s">
        <v>888</v>
      </c>
      <c r="B677" s="151" t="s">
        <v>96</v>
      </c>
      <c r="C677" s="150" t="s">
        <v>851</v>
      </c>
      <c r="D677" s="152">
        <v>40317</v>
      </c>
      <c r="E677" s="165">
        <f t="shared" ca="1" si="10"/>
        <v>14</v>
      </c>
      <c r="F677" s="166" t="s">
        <v>197</v>
      </c>
      <c r="G677" s="167"/>
      <c r="H677" s="168">
        <v>29961</v>
      </c>
      <c r="I677" s="169"/>
      <c r="J677" s="169"/>
      <c r="K677" s="151">
        <v>5</v>
      </c>
    </row>
    <row r="678" spans="1:11" x14ac:dyDescent="0.2">
      <c r="A678" s="150" t="s">
        <v>889</v>
      </c>
      <c r="B678" s="151" t="s">
        <v>97</v>
      </c>
      <c r="C678" s="150" t="s">
        <v>851</v>
      </c>
      <c r="D678" s="152">
        <v>40326</v>
      </c>
      <c r="E678" s="165">
        <f t="shared" ca="1" si="10"/>
        <v>14</v>
      </c>
      <c r="F678" s="166" t="s">
        <v>197</v>
      </c>
      <c r="G678" s="167"/>
      <c r="H678" s="168">
        <v>40482</v>
      </c>
      <c r="I678" s="169"/>
      <c r="J678" s="169"/>
      <c r="K678" s="151">
        <v>5</v>
      </c>
    </row>
    <row r="679" spans="1:11" x14ac:dyDescent="0.2">
      <c r="A679" s="150" t="s">
        <v>890</v>
      </c>
      <c r="B679" s="151" t="s">
        <v>96</v>
      </c>
      <c r="C679" s="150" t="s">
        <v>851</v>
      </c>
      <c r="D679" s="152">
        <v>40331</v>
      </c>
      <c r="E679" s="165">
        <f t="shared" ca="1" si="10"/>
        <v>14</v>
      </c>
      <c r="F679" s="166" t="s">
        <v>184</v>
      </c>
      <c r="G679" s="167" t="s">
        <v>205</v>
      </c>
      <c r="H679" s="168">
        <v>68347</v>
      </c>
      <c r="I679" s="169"/>
      <c r="J679" s="169"/>
      <c r="K679" s="151">
        <v>5</v>
      </c>
    </row>
    <row r="680" spans="1:11" x14ac:dyDescent="0.2">
      <c r="A680" s="150" t="s">
        <v>891</v>
      </c>
      <c r="B680" s="151" t="s">
        <v>200</v>
      </c>
      <c r="C680" s="150" t="s">
        <v>851</v>
      </c>
      <c r="D680" s="152">
        <v>37408</v>
      </c>
      <c r="E680" s="165">
        <f t="shared" ca="1" si="10"/>
        <v>22</v>
      </c>
      <c r="F680" s="166" t="s">
        <v>184</v>
      </c>
      <c r="G680" s="167" t="s">
        <v>205</v>
      </c>
      <c r="H680" s="168">
        <v>90273</v>
      </c>
      <c r="I680" s="169"/>
      <c r="J680" s="169"/>
      <c r="K680" s="151">
        <v>5</v>
      </c>
    </row>
    <row r="681" spans="1:11" x14ac:dyDescent="0.2">
      <c r="A681" s="150" t="s">
        <v>892</v>
      </c>
      <c r="B681" s="151" t="s">
        <v>193</v>
      </c>
      <c r="C681" s="150" t="s">
        <v>851</v>
      </c>
      <c r="D681" s="152">
        <v>38143</v>
      </c>
      <c r="E681" s="165">
        <f t="shared" ca="1" si="10"/>
        <v>20</v>
      </c>
      <c r="F681" s="166" t="s">
        <v>197</v>
      </c>
      <c r="G681" s="167"/>
      <c r="H681" s="168">
        <v>39806</v>
      </c>
      <c r="I681" s="169"/>
      <c r="J681" s="169"/>
      <c r="K681" s="151">
        <v>2</v>
      </c>
    </row>
    <row r="682" spans="1:11" x14ac:dyDescent="0.2">
      <c r="A682" s="150" t="s">
        <v>893</v>
      </c>
      <c r="B682" s="151" t="s">
        <v>99</v>
      </c>
      <c r="C682" s="150" t="s">
        <v>851</v>
      </c>
      <c r="D682" s="152">
        <v>40680</v>
      </c>
      <c r="E682" s="165">
        <f t="shared" ca="1" si="10"/>
        <v>13</v>
      </c>
      <c r="F682" s="166" t="s">
        <v>184</v>
      </c>
      <c r="G682" s="167" t="s">
        <v>185</v>
      </c>
      <c r="H682" s="168">
        <v>101128</v>
      </c>
      <c r="I682" s="169"/>
      <c r="J682" s="169"/>
      <c r="K682" s="151">
        <v>2</v>
      </c>
    </row>
    <row r="683" spans="1:11" x14ac:dyDescent="0.2">
      <c r="A683" s="150" t="s">
        <v>894</v>
      </c>
      <c r="B683" s="151" t="s">
        <v>193</v>
      </c>
      <c r="C683" s="150" t="s">
        <v>851</v>
      </c>
      <c r="D683" s="152">
        <v>41412</v>
      </c>
      <c r="E683" s="165">
        <f t="shared" ca="1" si="10"/>
        <v>11</v>
      </c>
      <c r="F683" s="166" t="s">
        <v>189</v>
      </c>
      <c r="G683" s="167"/>
      <c r="H683" s="168">
        <v>58631</v>
      </c>
      <c r="I683" s="169"/>
      <c r="J683" s="169"/>
      <c r="K683" s="151">
        <v>4</v>
      </c>
    </row>
    <row r="684" spans="1:11" x14ac:dyDescent="0.2">
      <c r="A684" s="150" t="s">
        <v>895</v>
      </c>
      <c r="B684" s="151" t="s">
        <v>99</v>
      </c>
      <c r="C684" s="150" t="s">
        <v>851</v>
      </c>
      <c r="D684" s="152">
        <v>42172</v>
      </c>
      <c r="E684" s="165">
        <f t="shared" ca="1" si="10"/>
        <v>9</v>
      </c>
      <c r="F684" s="166" t="s">
        <v>197</v>
      </c>
      <c r="G684" s="167"/>
      <c r="H684" s="168">
        <v>34873</v>
      </c>
      <c r="I684" s="169"/>
      <c r="J684" s="169"/>
      <c r="K684" s="151">
        <v>5</v>
      </c>
    </row>
    <row r="685" spans="1:11" x14ac:dyDescent="0.2">
      <c r="A685" s="150" t="s">
        <v>896</v>
      </c>
      <c r="B685" s="151" t="s">
        <v>200</v>
      </c>
      <c r="C685" s="150" t="s">
        <v>851</v>
      </c>
      <c r="D685" s="152">
        <v>42189</v>
      </c>
      <c r="E685" s="165">
        <f t="shared" ca="1" si="10"/>
        <v>9</v>
      </c>
      <c r="F685" s="166" t="s">
        <v>184</v>
      </c>
      <c r="G685" s="167" t="s">
        <v>187</v>
      </c>
      <c r="H685" s="168">
        <v>84580</v>
      </c>
      <c r="I685" s="169"/>
      <c r="J685" s="169"/>
      <c r="K685" s="151">
        <v>3</v>
      </c>
    </row>
    <row r="686" spans="1:11" x14ac:dyDescent="0.2">
      <c r="A686" s="150" t="s">
        <v>897</v>
      </c>
      <c r="B686" s="151" t="s">
        <v>200</v>
      </c>
      <c r="C686" s="150" t="s">
        <v>851</v>
      </c>
      <c r="D686" s="152">
        <v>40345</v>
      </c>
      <c r="E686" s="165">
        <f t="shared" ca="1" si="10"/>
        <v>14</v>
      </c>
      <c r="F686" s="166" t="s">
        <v>184</v>
      </c>
      <c r="G686" s="167" t="s">
        <v>185</v>
      </c>
      <c r="H686" s="168">
        <v>125113</v>
      </c>
      <c r="I686" s="169"/>
      <c r="J686" s="169"/>
      <c r="K686" s="151">
        <v>1</v>
      </c>
    </row>
    <row r="687" spans="1:11" x14ac:dyDescent="0.2">
      <c r="A687" s="150" t="s">
        <v>898</v>
      </c>
      <c r="B687" s="151" t="s">
        <v>97</v>
      </c>
      <c r="C687" s="150" t="s">
        <v>851</v>
      </c>
      <c r="D687" s="152">
        <v>40350</v>
      </c>
      <c r="E687" s="165">
        <f t="shared" ca="1" si="10"/>
        <v>14</v>
      </c>
      <c r="F687" s="166" t="s">
        <v>197</v>
      </c>
      <c r="G687" s="167"/>
      <c r="H687" s="168">
        <v>35065</v>
      </c>
      <c r="I687" s="169"/>
      <c r="J687" s="169"/>
      <c r="K687" s="151">
        <v>5</v>
      </c>
    </row>
    <row r="688" spans="1:11" x14ac:dyDescent="0.2">
      <c r="A688" s="150" t="s">
        <v>899</v>
      </c>
      <c r="B688" s="151" t="s">
        <v>96</v>
      </c>
      <c r="C688" s="150" t="s">
        <v>851</v>
      </c>
      <c r="D688" s="152">
        <v>40726</v>
      </c>
      <c r="E688" s="165">
        <f t="shared" ca="1" si="10"/>
        <v>13</v>
      </c>
      <c r="F688" s="166" t="s">
        <v>197</v>
      </c>
      <c r="G688" s="167"/>
      <c r="H688" s="168">
        <v>33473</v>
      </c>
      <c r="I688" s="169"/>
      <c r="J688" s="169"/>
      <c r="K688" s="151">
        <v>3</v>
      </c>
    </row>
    <row r="689" spans="1:11" x14ac:dyDescent="0.2">
      <c r="A689" s="150" t="s">
        <v>900</v>
      </c>
      <c r="B689" s="151" t="s">
        <v>96</v>
      </c>
      <c r="C689" s="150" t="s">
        <v>851</v>
      </c>
      <c r="D689" s="152">
        <v>41438</v>
      </c>
      <c r="E689" s="165">
        <f t="shared" ca="1" si="10"/>
        <v>11</v>
      </c>
      <c r="F689" s="166" t="s">
        <v>197</v>
      </c>
      <c r="G689" s="167"/>
      <c r="H689" s="168">
        <v>26136</v>
      </c>
      <c r="I689" s="169"/>
      <c r="J689" s="169"/>
      <c r="K689" s="151">
        <v>2</v>
      </c>
    </row>
    <row r="690" spans="1:11" x14ac:dyDescent="0.2">
      <c r="A690" s="150" t="s">
        <v>901</v>
      </c>
      <c r="B690" s="151" t="s">
        <v>96</v>
      </c>
      <c r="C690" s="150" t="s">
        <v>851</v>
      </c>
      <c r="D690" s="152">
        <v>41467</v>
      </c>
      <c r="E690" s="165">
        <f t="shared" ca="1" si="10"/>
        <v>11</v>
      </c>
      <c r="F690" s="166" t="s">
        <v>184</v>
      </c>
      <c r="G690" s="167" t="s">
        <v>185</v>
      </c>
      <c r="H690" s="168">
        <v>107695</v>
      </c>
      <c r="I690" s="169"/>
      <c r="J690" s="169"/>
      <c r="K690" s="151">
        <v>3</v>
      </c>
    </row>
    <row r="691" spans="1:11" x14ac:dyDescent="0.2">
      <c r="A691" s="150" t="s">
        <v>902</v>
      </c>
      <c r="B691" s="151" t="s">
        <v>96</v>
      </c>
      <c r="C691" s="150" t="s">
        <v>851</v>
      </c>
      <c r="D691" s="152">
        <v>39992</v>
      </c>
      <c r="E691" s="165">
        <f t="shared" ca="1" si="10"/>
        <v>15</v>
      </c>
      <c r="F691" s="166" t="s">
        <v>184</v>
      </c>
      <c r="G691" s="167" t="s">
        <v>215</v>
      </c>
      <c r="H691" s="168">
        <v>60730</v>
      </c>
      <c r="I691" s="169"/>
      <c r="J691" s="169"/>
      <c r="K691" s="151">
        <v>3</v>
      </c>
    </row>
    <row r="692" spans="1:11" x14ac:dyDescent="0.2">
      <c r="A692" s="150" t="s">
        <v>903</v>
      </c>
      <c r="B692" s="151" t="s">
        <v>191</v>
      </c>
      <c r="C692" s="150" t="s">
        <v>851</v>
      </c>
      <c r="D692" s="152">
        <v>37443</v>
      </c>
      <c r="E692" s="165">
        <f t="shared" ca="1" si="10"/>
        <v>22</v>
      </c>
      <c r="F692" s="166" t="s">
        <v>184</v>
      </c>
      <c r="G692" s="167" t="s">
        <v>194</v>
      </c>
      <c r="H692" s="168">
        <v>65753</v>
      </c>
      <c r="I692" s="169"/>
      <c r="J692" s="169"/>
      <c r="K692" s="151">
        <v>1</v>
      </c>
    </row>
    <row r="693" spans="1:11" x14ac:dyDescent="0.2">
      <c r="A693" s="150" t="s">
        <v>904</v>
      </c>
      <c r="B693" s="151" t="s">
        <v>200</v>
      </c>
      <c r="C693" s="150" t="s">
        <v>851</v>
      </c>
      <c r="D693" s="152">
        <v>38177</v>
      </c>
      <c r="E693" s="165">
        <f t="shared" ca="1" si="10"/>
        <v>20</v>
      </c>
      <c r="F693" s="166" t="s">
        <v>189</v>
      </c>
      <c r="G693" s="167"/>
      <c r="H693" s="168">
        <v>46000</v>
      </c>
      <c r="I693" s="169"/>
      <c r="J693" s="169"/>
      <c r="K693" s="151">
        <v>4</v>
      </c>
    </row>
    <row r="694" spans="1:11" x14ac:dyDescent="0.2">
      <c r="A694" s="150" t="s">
        <v>905</v>
      </c>
      <c r="B694" s="151" t="s">
        <v>193</v>
      </c>
      <c r="C694" s="150" t="s">
        <v>851</v>
      </c>
      <c r="D694" s="152">
        <v>38531</v>
      </c>
      <c r="E694" s="165">
        <f t="shared" ca="1" si="10"/>
        <v>19</v>
      </c>
      <c r="F694" s="166" t="s">
        <v>189</v>
      </c>
      <c r="G694" s="167"/>
      <c r="H694" s="168">
        <v>60163</v>
      </c>
      <c r="I694" s="169"/>
      <c r="J694" s="169"/>
      <c r="K694" s="151">
        <v>3</v>
      </c>
    </row>
    <row r="695" spans="1:11" x14ac:dyDescent="0.2">
      <c r="A695" s="150" t="s">
        <v>906</v>
      </c>
      <c r="B695" s="151" t="s">
        <v>96</v>
      </c>
      <c r="C695" s="150" t="s">
        <v>851</v>
      </c>
      <c r="D695" s="152">
        <v>38888</v>
      </c>
      <c r="E695" s="165">
        <f t="shared" ca="1" si="10"/>
        <v>18</v>
      </c>
      <c r="F695" s="166" t="s">
        <v>184</v>
      </c>
      <c r="G695" s="167" t="s">
        <v>215</v>
      </c>
      <c r="H695" s="168">
        <v>109251</v>
      </c>
      <c r="I695" s="169"/>
      <c r="J695" s="169"/>
      <c r="K695" s="151">
        <v>3</v>
      </c>
    </row>
    <row r="696" spans="1:11" x14ac:dyDescent="0.2">
      <c r="A696" s="150" t="s">
        <v>907</v>
      </c>
      <c r="B696" s="151" t="s">
        <v>96</v>
      </c>
      <c r="C696" s="150" t="s">
        <v>851</v>
      </c>
      <c r="D696" s="152">
        <v>40361</v>
      </c>
      <c r="E696" s="165">
        <f t="shared" ca="1" si="10"/>
        <v>14</v>
      </c>
      <c r="F696" s="166" t="s">
        <v>184</v>
      </c>
      <c r="G696" s="167" t="s">
        <v>185</v>
      </c>
      <c r="H696" s="168">
        <v>98485</v>
      </c>
      <c r="I696" s="169"/>
      <c r="J696" s="169"/>
      <c r="K696" s="151">
        <v>2</v>
      </c>
    </row>
    <row r="697" spans="1:11" x14ac:dyDescent="0.2">
      <c r="A697" s="150" t="s">
        <v>908</v>
      </c>
      <c r="B697" s="151" t="s">
        <v>200</v>
      </c>
      <c r="C697" s="150" t="s">
        <v>851</v>
      </c>
      <c r="D697" s="152">
        <v>41096</v>
      </c>
      <c r="E697" s="165">
        <f t="shared" ca="1" si="10"/>
        <v>12</v>
      </c>
      <c r="F697" s="166" t="s">
        <v>184</v>
      </c>
      <c r="G697" s="167" t="s">
        <v>215</v>
      </c>
      <c r="H697" s="168">
        <v>121824</v>
      </c>
      <c r="I697" s="169"/>
      <c r="J697" s="169"/>
      <c r="K697" s="151">
        <v>5</v>
      </c>
    </row>
    <row r="698" spans="1:11" x14ac:dyDescent="0.2">
      <c r="A698" s="150" t="s">
        <v>909</v>
      </c>
      <c r="B698" s="151" t="s">
        <v>99</v>
      </c>
      <c r="C698" s="150" t="s">
        <v>851</v>
      </c>
      <c r="D698" s="152">
        <v>42203</v>
      </c>
      <c r="E698" s="165">
        <f t="shared" ca="1" si="10"/>
        <v>9</v>
      </c>
      <c r="F698" s="166" t="s">
        <v>189</v>
      </c>
      <c r="G698" s="167"/>
      <c r="H698" s="168">
        <v>43966</v>
      </c>
      <c r="I698" s="169"/>
      <c r="J698" s="169"/>
      <c r="K698" s="151">
        <v>3</v>
      </c>
    </row>
    <row r="699" spans="1:11" x14ac:dyDescent="0.2">
      <c r="A699" s="150" t="s">
        <v>910</v>
      </c>
      <c r="B699" s="151" t="s">
        <v>97</v>
      </c>
      <c r="C699" s="150" t="s">
        <v>851</v>
      </c>
      <c r="D699" s="152">
        <v>41471</v>
      </c>
      <c r="E699" s="165">
        <f t="shared" ca="1" si="10"/>
        <v>11</v>
      </c>
      <c r="F699" s="166" t="s">
        <v>197</v>
      </c>
      <c r="G699" s="167"/>
      <c r="H699" s="168">
        <v>39499</v>
      </c>
      <c r="I699" s="169"/>
      <c r="J699" s="169"/>
      <c r="K699" s="151">
        <v>1</v>
      </c>
    </row>
    <row r="700" spans="1:11" x14ac:dyDescent="0.2">
      <c r="A700" s="150" t="s">
        <v>911</v>
      </c>
      <c r="B700" s="151" t="s">
        <v>193</v>
      </c>
      <c r="C700" s="150" t="s">
        <v>851</v>
      </c>
      <c r="D700" s="152">
        <v>41488</v>
      </c>
      <c r="E700" s="165">
        <f t="shared" ca="1" si="10"/>
        <v>11</v>
      </c>
      <c r="F700" s="166" t="s">
        <v>207</v>
      </c>
      <c r="G700" s="167" t="s">
        <v>215</v>
      </c>
      <c r="H700" s="168">
        <v>22696</v>
      </c>
      <c r="I700" s="169"/>
      <c r="J700" s="169"/>
      <c r="K700" s="151">
        <v>2</v>
      </c>
    </row>
    <row r="701" spans="1:11" x14ac:dyDescent="0.2">
      <c r="A701" s="150" t="s">
        <v>912</v>
      </c>
      <c r="B701" s="151" t="s">
        <v>191</v>
      </c>
      <c r="C701" s="150" t="s">
        <v>851</v>
      </c>
      <c r="D701" s="152">
        <v>41498</v>
      </c>
      <c r="E701" s="165">
        <f t="shared" ca="1" si="10"/>
        <v>11</v>
      </c>
      <c r="F701" s="166" t="s">
        <v>207</v>
      </c>
      <c r="G701" s="167" t="s">
        <v>185</v>
      </c>
      <c r="H701" s="168">
        <v>21697</v>
      </c>
      <c r="I701" s="169"/>
      <c r="J701" s="169"/>
      <c r="K701" s="151">
        <v>5</v>
      </c>
    </row>
    <row r="702" spans="1:11" x14ac:dyDescent="0.2">
      <c r="A702" s="150" t="s">
        <v>913</v>
      </c>
      <c r="B702" s="151" t="s">
        <v>96</v>
      </c>
      <c r="C702" s="150" t="s">
        <v>851</v>
      </c>
      <c r="D702" s="152">
        <v>37103</v>
      </c>
      <c r="E702" s="165">
        <f t="shared" ca="1" si="10"/>
        <v>23</v>
      </c>
      <c r="F702" s="166" t="s">
        <v>184</v>
      </c>
      <c r="G702" s="167" t="s">
        <v>187</v>
      </c>
      <c r="H702" s="168">
        <v>107900</v>
      </c>
      <c r="I702" s="169"/>
      <c r="J702" s="169"/>
      <c r="K702" s="151">
        <v>4</v>
      </c>
    </row>
    <row r="703" spans="1:11" x14ac:dyDescent="0.2">
      <c r="A703" s="150" t="s">
        <v>914</v>
      </c>
      <c r="B703" s="151" t="s">
        <v>191</v>
      </c>
      <c r="C703" s="150" t="s">
        <v>851</v>
      </c>
      <c r="D703" s="152">
        <v>38573</v>
      </c>
      <c r="E703" s="165">
        <f t="shared" ca="1" si="10"/>
        <v>19</v>
      </c>
      <c r="F703" s="166" t="s">
        <v>184</v>
      </c>
      <c r="G703" s="167" t="s">
        <v>205</v>
      </c>
      <c r="H703" s="168">
        <v>61685</v>
      </c>
      <c r="I703" s="169"/>
      <c r="J703" s="169"/>
      <c r="K703" s="151">
        <v>1</v>
      </c>
    </row>
    <row r="704" spans="1:11" x14ac:dyDescent="0.2">
      <c r="A704" s="150" t="s">
        <v>915</v>
      </c>
      <c r="B704" s="151" t="s">
        <v>97</v>
      </c>
      <c r="C704" s="150" t="s">
        <v>851</v>
      </c>
      <c r="D704" s="152">
        <v>40757</v>
      </c>
      <c r="E704" s="165">
        <f t="shared" ca="1" si="10"/>
        <v>13</v>
      </c>
      <c r="F704" s="166" t="s">
        <v>184</v>
      </c>
      <c r="G704" s="167" t="s">
        <v>185</v>
      </c>
      <c r="H704" s="168">
        <v>89144</v>
      </c>
      <c r="I704" s="169"/>
      <c r="J704" s="169"/>
      <c r="K704" s="151">
        <v>5</v>
      </c>
    </row>
    <row r="705" spans="1:11" x14ac:dyDescent="0.2">
      <c r="A705" s="150" t="s">
        <v>916</v>
      </c>
      <c r="B705" s="151" t="s">
        <v>96</v>
      </c>
      <c r="C705" s="150" t="s">
        <v>851</v>
      </c>
      <c r="D705" s="152">
        <v>40797</v>
      </c>
      <c r="E705" s="165">
        <f t="shared" ca="1" si="10"/>
        <v>13</v>
      </c>
      <c r="F705" s="166" t="s">
        <v>189</v>
      </c>
      <c r="G705" s="167"/>
      <c r="H705" s="168">
        <v>56672</v>
      </c>
      <c r="I705" s="169"/>
      <c r="J705" s="169"/>
      <c r="K705" s="151">
        <v>4</v>
      </c>
    </row>
    <row r="706" spans="1:11" x14ac:dyDescent="0.2">
      <c r="A706" s="150" t="s">
        <v>917</v>
      </c>
      <c r="B706" s="151" t="s">
        <v>96</v>
      </c>
      <c r="C706" s="150" t="s">
        <v>851</v>
      </c>
      <c r="D706" s="152">
        <v>41878</v>
      </c>
      <c r="E706" s="165">
        <f t="shared" ca="1" si="10"/>
        <v>10</v>
      </c>
      <c r="F706" s="166" t="s">
        <v>197</v>
      </c>
      <c r="G706" s="167"/>
      <c r="H706" s="168">
        <v>40530</v>
      </c>
      <c r="I706" s="169"/>
      <c r="J706" s="169"/>
      <c r="K706" s="151">
        <v>5</v>
      </c>
    </row>
    <row r="707" spans="1:11" x14ac:dyDescent="0.2">
      <c r="A707" s="150" t="s">
        <v>918</v>
      </c>
      <c r="B707" s="151" t="s">
        <v>200</v>
      </c>
      <c r="C707" s="150" t="s">
        <v>851</v>
      </c>
      <c r="D707" s="152">
        <v>41889</v>
      </c>
      <c r="E707" s="165">
        <f t="shared" ref="E707:E743" ca="1" si="11">DATEDIF(D707,TODAY(),"Y")</f>
        <v>10</v>
      </c>
      <c r="F707" s="166" t="s">
        <v>189</v>
      </c>
      <c r="G707" s="167"/>
      <c r="H707" s="168">
        <v>42534</v>
      </c>
      <c r="I707" s="169"/>
      <c r="J707" s="169"/>
      <c r="K707" s="151">
        <v>5</v>
      </c>
    </row>
    <row r="708" spans="1:11" x14ac:dyDescent="0.2">
      <c r="A708" s="150" t="s">
        <v>919</v>
      </c>
      <c r="B708" s="151" t="s">
        <v>99</v>
      </c>
      <c r="C708" s="150" t="s">
        <v>851</v>
      </c>
      <c r="D708" s="152">
        <v>40421</v>
      </c>
      <c r="E708" s="165">
        <f t="shared" ca="1" si="11"/>
        <v>14</v>
      </c>
      <c r="F708" s="166" t="s">
        <v>184</v>
      </c>
      <c r="G708" s="167" t="s">
        <v>205</v>
      </c>
      <c r="H708" s="168">
        <v>107127</v>
      </c>
      <c r="I708" s="169"/>
      <c r="J708" s="169"/>
      <c r="K708" s="151">
        <v>5</v>
      </c>
    </row>
    <row r="709" spans="1:11" x14ac:dyDescent="0.2">
      <c r="A709" s="150" t="s">
        <v>920</v>
      </c>
      <c r="B709" s="151" t="s">
        <v>97</v>
      </c>
      <c r="C709" s="150" t="s">
        <v>851</v>
      </c>
      <c r="D709" s="152">
        <v>41529</v>
      </c>
      <c r="E709" s="165">
        <f t="shared" ca="1" si="11"/>
        <v>11</v>
      </c>
      <c r="F709" s="166" t="s">
        <v>189</v>
      </c>
      <c r="G709" s="167"/>
      <c r="H709" s="168">
        <v>49670</v>
      </c>
      <c r="I709" s="169"/>
      <c r="J709" s="169"/>
      <c r="K709" s="151">
        <v>1</v>
      </c>
    </row>
    <row r="710" spans="1:11" x14ac:dyDescent="0.2">
      <c r="A710" s="150" t="s">
        <v>921</v>
      </c>
      <c r="B710" s="151" t="s">
        <v>97</v>
      </c>
      <c r="C710" s="150" t="s">
        <v>851</v>
      </c>
      <c r="D710" s="152">
        <v>37131</v>
      </c>
      <c r="E710" s="165">
        <f t="shared" ca="1" si="11"/>
        <v>23</v>
      </c>
      <c r="F710" s="166" t="s">
        <v>207</v>
      </c>
      <c r="G710" s="167" t="s">
        <v>205</v>
      </c>
      <c r="H710" s="168">
        <v>24842</v>
      </c>
      <c r="I710" s="169"/>
      <c r="J710" s="169"/>
      <c r="K710" s="151">
        <v>2</v>
      </c>
    </row>
    <row r="711" spans="1:11" x14ac:dyDescent="0.2">
      <c r="A711" s="150" t="s">
        <v>922</v>
      </c>
      <c r="B711" s="151" t="s">
        <v>193</v>
      </c>
      <c r="C711" s="150" t="s">
        <v>851</v>
      </c>
      <c r="D711" s="152">
        <v>38219</v>
      </c>
      <c r="E711" s="165">
        <f t="shared" ca="1" si="11"/>
        <v>20</v>
      </c>
      <c r="F711" s="166" t="s">
        <v>197</v>
      </c>
      <c r="G711" s="167"/>
      <c r="H711" s="168">
        <v>35879</v>
      </c>
      <c r="I711" s="169"/>
      <c r="J711" s="169"/>
      <c r="K711" s="151">
        <v>4</v>
      </c>
    </row>
    <row r="712" spans="1:11" x14ac:dyDescent="0.2">
      <c r="A712" s="150" t="s">
        <v>923</v>
      </c>
      <c r="B712" s="151" t="s">
        <v>200</v>
      </c>
      <c r="C712" s="150" t="s">
        <v>851</v>
      </c>
      <c r="D712" s="152">
        <v>41555</v>
      </c>
      <c r="E712" s="165">
        <f t="shared" ca="1" si="11"/>
        <v>11</v>
      </c>
      <c r="F712" s="166" t="s">
        <v>184</v>
      </c>
      <c r="G712" s="167" t="s">
        <v>185</v>
      </c>
      <c r="H712" s="168">
        <v>94817</v>
      </c>
      <c r="I712" s="169"/>
      <c r="J712" s="169"/>
      <c r="K712" s="151">
        <v>5</v>
      </c>
    </row>
    <row r="713" spans="1:11" x14ac:dyDescent="0.2">
      <c r="A713" s="150" t="s">
        <v>924</v>
      </c>
      <c r="B713" s="151" t="s">
        <v>191</v>
      </c>
      <c r="C713" s="150" t="s">
        <v>851</v>
      </c>
      <c r="D713" s="152">
        <v>37158</v>
      </c>
      <c r="E713" s="165">
        <f t="shared" ca="1" si="11"/>
        <v>23</v>
      </c>
      <c r="F713" s="166" t="s">
        <v>184</v>
      </c>
      <c r="G713" s="167" t="s">
        <v>215</v>
      </c>
      <c r="H713" s="168">
        <v>95259</v>
      </c>
      <c r="I713" s="169"/>
      <c r="J713" s="169"/>
      <c r="K713" s="151">
        <v>4</v>
      </c>
    </row>
    <row r="714" spans="1:11" x14ac:dyDescent="0.2">
      <c r="A714" s="150" t="s">
        <v>925</v>
      </c>
      <c r="B714" s="151" t="s">
        <v>193</v>
      </c>
      <c r="C714" s="150" t="s">
        <v>851</v>
      </c>
      <c r="D714" s="152">
        <v>37536</v>
      </c>
      <c r="E714" s="165">
        <f t="shared" ca="1" si="11"/>
        <v>22</v>
      </c>
      <c r="F714" s="166" t="s">
        <v>189</v>
      </c>
      <c r="G714" s="167"/>
      <c r="H714" s="168">
        <v>61310</v>
      </c>
      <c r="I714" s="169"/>
      <c r="J714" s="169"/>
      <c r="K714" s="151">
        <v>5</v>
      </c>
    </row>
    <row r="715" spans="1:11" x14ac:dyDescent="0.2">
      <c r="A715" s="150" t="s">
        <v>926</v>
      </c>
      <c r="B715" s="151" t="s">
        <v>96</v>
      </c>
      <c r="C715" s="150" t="s">
        <v>851</v>
      </c>
      <c r="D715" s="152">
        <v>37540</v>
      </c>
      <c r="E715" s="165">
        <f t="shared" ca="1" si="11"/>
        <v>22</v>
      </c>
      <c r="F715" s="166" t="s">
        <v>184</v>
      </c>
      <c r="G715" s="167" t="s">
        <v>215</v>
      </c>
      <c r="H715" s="168">
        <v>84005</v>
      </c>
      <c r="I715" s="169"/>
      <c r="J715" s="169"/>
      <c r="K715" s="151">
        <v>4</v>
      </c>
    </row>
    <row r="716" spans="1:11" x14ac:dyDescent="0.2">
      <c r="A716" s="150" t="s">
        <v>927</v>
      </c>
      <c r="B716" s="151" t="s">
        <v>191</v>
      </c>
      <c r="C716" s="150" t="s">
        <v>851</v>
      </c>
      <c r="D716" s="152">
        <v>40800</v>
      </c>
      <c r="E716" s="165">
        <f t="shared" ca="1" si="11"/>
        <v>13</v>
      </c>
      <c r="F716" s="166" t="s">
        <v>184</v>
      </c>
      <c r="G716" s="167" t="s">
        <v>185</v>
      </c>
      <c r="H716" s="168">
        <v>88801</v>
      </c>
      <c r="I716" s="169"/>
      <c r="J716" s="169"/>
      <c r="K716" s="151">
        <v>5</v>
      </c>
    </row>
    <row r="717" spans="1:11" x14ac:dyDescent="0.2">
      <c r="A717" s="150" t="s">
        <v>928</v>
      </c>
      <c r="B717" s="151" t="s">
        <v>99</v>
      </c>
      <c r="C717" s="150" t="s">
        <v>851</v>
      </c>
      <c r="D717" s="152">
        <v>40820</v>
      </c>
      <c r="E717" s="165">
        <f t="shared" ca="1" si="11"/>
        <v>13</v>
      </c>
      <c r="F717" s="166" t="s">
        <v>197</v>
      </c>
      <c r="G717" s="167"/>
      <c r="H717" s="168">
        <v>37061</v>
      </c>
      <c r="I717" s="169"/>
      <c r="J717" s="169"/>
      <c r="K717" s="151">
        <v>1</v>
      </c>
    </row>
    <row r="718" spans="1:11" x14ac:dyDescent="0.2">
      <c r="A718" s="150" t="s">
        <v>929</v>
      </c>
      <c r="B718" s="151" t="s">
        <v>96</v>
      </c>
      <c r="C718" s="150" t="s">
        <v>851</v>
      </c>
      <c r="D718" s="152">
        <v>40806</v>
      </c>
      <c r="E718" s="165">
        <f t="shared" ca="1" si="11"/>
        <v>13</v>
      </c>
      <c r="F718" s="166" t="s">
        <v>184</v>
      </c>
      <c r="G718" s="167" t="s">
        <v>185</v>
      </c>
      <c r="H718" s="168">
        <v>70695</v>
      </c>
      <c r="I718" s="169"/>
      <c r="J718" s="169"/>
      <c r="K718" s="151">
        <v>3</v>
      </c>
    </row>
    <row r="719" spans="1:11" x14ac:dyDescent="0.2">
      <c r="A719" s="150" t="s">
        <v>930</v>
      </c>
      <c r="B719" s="151" t="s">
        <v>99</v>
      </c>
      <c r="C719" s="150" t="s">
        <v>851</v>
      </c>
      <c r="D719" s="152">
        <v>40806</v>
      </c>
      <c r="E719" s="165">
        <f t="shared" ca="1" si="11"/>
        <v>13</v>
      </c>
      <c r="F719" s="166" t="s">
        <v>197</v>
      </c>
      <c r="G719" s="167"/>
      <c r="H719" s="168">
        <v>34498</v>
      </c>
      <c r="I719" s="169"/>
      <c r="J719" s="169"/>
      <c r="K719" s="151">
        <v>1</v>
      </c>
    </row>
    <row r="720" spans="1:11" x14ac:dyDescent="0.2">
      <c r="A720" s="150" t="s">
        <v>931</v>
      </c>
      <c r="B720" s="151" t="s">
        <v>200</v>
      </c>
      <c r="C720" s="150" t="s">
        <v>851</v>
      </c>
      <c r="D720" s="152">
        <v>40846</v>
      </c>
      <c r="E720" s="165">
        <f t="shared" ca="1" si="11"/>
        <v>13</v>
      </c>
      <c r="F720" s="166" t="s">
        <v>197</v>
      </c>
      <c r="G720" s="167"/>
      <c r="H720" s="168">
        <v>30034</v>
      </c>
      <c r="I720" s="169"/>
      <c r="J720" s="169"/>
      <c r="K720" s="151">
        <v>3</v>
      </c>
    </row>
    <row r="721" spans="1:11" x14ac:dyDescent="0.2">
      <c r="A721" s="150" t="s">
        <v>932</v>
      </c>
      <c r="B721" s="151" t="s">
        <v>96</v>
      </c>
      <c r="C721" s="150" t="s">
        <v>851</v>
      </c>
      <c r="D721" s="152">
        <v>41945</v>
      </c>
      <c r="E721" s="165">
        <f t="shared" ca="1" si="11"/>
        <v>10</v>
      </c>
      <c r="F721" s="166" t="s">
        <v>189</v>
      </c>
      <c r="G721" s="167"/>
      <c r="H721" s="168">
        <v>53868</v>
      </c>
      <c r="I721" s="169"/>
      <c r="J721" s="169"/>
      <c r="K721" s="151">
        <v>4</v>
      </c>
    </row>
    <row r="722" spans="1:11" x14ac:dyDescent="0.2">
      <c r="A722" s="150" t="s">
        <v>933</v>
      </c>
      <c r="B722" s="151" t="s">
        <v>193</v>
      </c>
      <c r="C722" s="150" t="s">
        <v>851</v>
      </c>
      <c r="D722" s="152">
        <v>42304</v>
      </c>
      <c r="E722" s="165">
        <f t="shared" ca="1" si="11"/>
        <v>9</v>
      </c>
      <c r="F722" s="166" t="s">
        <v>207</v>
      </c>
      <c r="G722" s="167" t="s">
        <v>194</v>
      </c>
      <c r="H722" s="168">
        <v>29187</v>
      </c>
      <c r="I722" s="169"/>
      <c r="J722" s="169"/>
      <c r="K722" s="151">
        <v>4</v>
      </c>
    </row>
    <row r="723" spans="1:11" x14ac:dyDescent="0.2">
      <c r="A723" s="150" t="s">
        <v>934</v>
      </c>
      <c r="B723" s="151" t="s">
        <v>96</v>
      </c>
      <c r="C723" s="150" t="s">
        <v>851</v>
      </c>
      <c r="D723" s="152">
        <v>40477</v>
      </c>
      <c r="E723" s="165">
        <f t="shared" ca="1" si="11"/>
        <v>14</v>
      </c>
      <c r="F723" s="166" t="s">
        <v>207</v>
      </c>
      <c r="G723" s="167" t="s">
        <v>215</v>
      </c>
      <c r="H723" s="168">
        <v>23136</v>
      </c>
      <c r="I723" s="169"/>
      <c r="J723" s="169"/>
      <c r="K723" s="151">
        <v>5</v>
      </c>
    </row>
    <row r="724" spans="1:11" x14ac:dyDescent="0.2">
      <c r="A724" s="150" t="s">
        <v>935</v>
      </c>
      <c r="B724" s="151" t="s">
        <v>191</v>
      </c>
      <c r="C724" s="150" t="s">
        <v>851</v>
      </c>
      <c r="D724" s="152">
        <v>37921</v>
      </c>
      <c r="E724" s="165">
        <f t="shared" ca="1" si="11"/>
        <v>21</v>
      </c>
      <c r="F724" s="166" t="s">
        <v>184</v>
      </c>
      <c r="G724" s="167" t="s">
        <v>215</v>
      </c>
      <c r="H724" s="168">
        <v>121308</v>
      </c>
      <c r="I724" s="169"/>
      <c r="J724" s="169"/>
      <c r="K724" s="151">
        <v>3</v>
      </c>
    </row>
    <row r="725" spans="1:11" x14ac:dyDescent="0.2">
      <c r="A725" s="150" t="s">
        <v>936</v>
      </c>
      <c r="B725" s="151" t="s">
        <v>200</v>
      </c>
      <c r="C725" s="150" t="s">
        <v>851</v>
      </c>
      <c r="D725" s="152">
        <v>42340</v>
      </c>
      <c r="E725" s="165">
        <f t="shared" ca="1" si="11"/>
        <v>9</v>
      </c>
      <c r="F725" s="166" t="s">
        <v>184</v>
      </c>
      <c r="G725" s="167" t="s">
        <v>187</v>
      </c>
      <c r="H725" s="168">
        <v>94823</v>
      </c>
      <c r="I725" s="169"/>
      <c r="J725" s="169"/>
      <c r="K725" s="151">
        <v>4</v>
      </c>
    </row>
    <row r="726" spans="1:11" x14ac:dyDescent="0.2">
      <c r="A726" s="150" t="s">
        <v>937</v>
      </c>
      <c r="B726" s="151" t="s">
        <v>200</v>
      </c>
      <c r="C726" s="150" t="s">
        <v>851</v>
      </c>
      <c r="D726" s="152">
        <v>40862</v>
      </c>
      <c r="E726" s="165">
        <f t="shared" ca="1" si="11"/>
        <v>13</v>
      </c>
      <c r="F726" s="166" t="s">
        <v>184</v>
      </c>
      <c r="G726" s="167" t="s">
        <v>185</v>
      </c>
      <c r="H726" s="168">
        <v>66256</v>
      </c>
      <c r="I726" s="169"/>
      <c r="J726" s="169"/>
      <c r="K726" s="151">
        <v>5</v>
      </c>
    </row>
    <row r="727" spans="1:11" x14ac:dyDescent="0.2">
      <c r="A727" s="150" t="s">
        <v>938</v>
      </c>
      <c r="B727" s="151" t="s">
        <v>96</v>
      </c>
      <c r="C727" s="150" t="s">
        <v>851</v>
      </c>
      <c r="D727" s="152">
        <v>40513</v>
      </c>
      <c r="E727" s="165">
        <f t="shared" ca="1" si="11"/>
        <v>14</v>
      </c>
      <c r="F727" s="166" t="s">
        <v>184</v>
      </c>
      <c r="G727" s="167" t="s">
        <v>194</v>
      </c>
      <c r="H727" s="168">
        <v>124666</v>
      </c>
      <c r="I727" s="169"/>
      <c r="J727" s="169"/>
      <c r="K727" s="151">
        <v>2</v>
      </c>
    </row>
    <row r="728" spans="1:11" x14ac:dyDescent="0.2">
      <c r="A728" s="150" t="s">
        <v>939</v>
      </c>
      <c r="B728" s="151" t="s">
        <v>193</v>
      </c>
      <c r="C728" s="150" t="s">
        <v>851</v>
      </c>
      <c r="D728" s="152">
        <v>40141</v>
      </c>
      <c r="E728" s="165">
        <f t="shared" ca="1" si="11"/>
        <v>15</v>
      </c>
      <c r="F728" s="166" t="s">
        <v>184</v>
      </c>
      <c r="G728" s="167" t="s">
        <v>185</v>
      </c>
      <c r="H728" s="168">
        <v>66573</v>
      </c>
      <c r="I728" s="169"/>
      <c r="J728" s="169"/>
      <c r="K728" s="151">
        <v>4</v>
      </c>
    </row>
    <row r="729" spans="1:11" x14ac:dyDescent="0.2">
      <c r="A729" s="150" t="s">
        <v>940</v>
      </c>
      <c r="B729" s="151" t="s">
        <v>96</v>
      </c>
      <c r="C729" s="150" t="s">
        <v>851</v>
      </c>
      <c r="D729" s="152">
        <v>39406</v>
      </c>
      <c r="E729" s="165">
        <f t="shared" ca="1" si="11"/>
        <v>17</v>
      </c>
      <c r="F729" s="166" t="s">
        <v>184</v>
      </c>
      <c r="G729" s="167" t="s">
        <v>187</v>
      </c>
      <c r="H729" s="168">
        <v>100635</v>
      </c>
      <c r="I729" s="169"/>
      <c r="J729" s="169"/>
      <c r="K729" s="151">
        <v>5</v>
      </c>
    </row>
    <row r="730" spans="1:11" x14ac:dyDescent="0.2">
      <c r="A730" s="150" t="s">
        <v>941</v>
      </c>
      <c r="B730" s="151" t="s">
        <v>99</v>
      </c>
      <c r="C730" s="150" t="s">
        <v>851</v>
      </c>
      <c r="D730" s="152">
        <v>39425</v>
      </c>
      <c r="E730" s="165">
        <f t="shared" ca="1" si="11"/>
        <v>17</v>
      </c>
      <c r="F730" s="166" t="s">
        <v>184</v>
      </c>
      <c r="G730" s="167" t="s">
        <v>215</v>
      </c>
      <c r="H730" s="168">
        <v>124180</v>
      </c>
      <c r="I730" s="169"/>
      <c r="J730" s="169"/>
      <c r="K730" s="151">
        <v>2</v>
      </c>
    </row>
    <row r="731" spans="1:11" x14ac:dyDescent="0.2">
      <c r="A731" s="150" t="s">
        <v>942</v>
      </c>
      <c r="B731" s="151" t="s">
        <v>97</v>
      </c>
      <c r="C731" s="150" t="s">
        <v>851</v>
      </c>
      <c r="D731" s="152">
        <v>40519</v>
      </c>
      <c r="E731" s="165">
        <f t="shared" ca="1" si="11"/>
        <v>14</v>
      </c>
      <c r="F731" s="166" t="s">
        <v>184</v>
      </c>
      <c r="G731" s="167" t="s">
        <v>187</v>
      </c>
      <c r="H731" s="168">
        <v>79440</v>
      </c>
      <c r="I731" s="169"/>
      <c r="J731" s="169"/>
      <c r="K731" s="151">
        <v>4</v>
      </c>
    </row>
    <row r="732" spans="1:11" x14ac:dyDescent="0.2">
      <c r="A732" s="150" t="s">
        <v>943</v>
      </c>
      <c r="B732" s="151" t="s">
        <v>96</v>
      </c>
      <c r="C732" s="150" t="s">
        <v>851</v>
      </c>
      <c r="D732" s="152">
        <v>41601</v>
      </c>
      <c r="E732" s="165">
        <f t="shared" ca="1" si="11"/>
        <v>11</v>
      </c>
      <c r="F732" s="166" t="s">
        <v>189</v>
      </c>
      <c r="G732" s="167"/>
      <c r="H732" s="168">
        <v>62961</v>
      </c>
      <c r="I732" s="169"/>
      <c r="J732" s="169"/>
      <c r="K732" s="151">
        <v>4</v>
      </c>
    </row>
    <row r="733" spans="1:11" x14ac:dyDescent="0.2">
      <c r="A733" s="150" t="s">
        <v>944</v>
      </c>
      <c r="B733" s="151" t="s">
        <v>193</v>
      </c>
      <c r="C733" s="150" t="s">
        <v>851</v>
      </c>
      <c r="D733" s="152">
        <v>41614</v>
      </c>
      <c r="E733" s="165">
        <f t="shared" ca="1" si="11"/>
        <v>11</v>
      </c>
      <c r="F733" s="166" t="s">
        <v>184</v>
      </c>
      <c r="G733" s="167" t="s">
        <v>215</v>
      </c>
      <c r="H733" s="168">
        <v>86894</v>
      </c>
      <c r="I733" s="169"/>
      <c r="J733" s="169"/>
      <c r="K733" s="151">
        <v>2</v>
      </c>
    </row>
    <row r="734" spans="1:11" x14ac:dyDescent="0.2">
      <c r="A734" s="150" t="s">
        <v>945</v>
      </c>
      <c r="B734" s="151" t="s">
        <v>193</v>
      </c>
      <c r="C734" s="150" t="s">
        <v>946</v>
      </c>
      <c r="D734" s="152">
        <v>38762</v>
      </c>
      <c r="E734" s="165">
        <f t="shared" ca="1" si="11"/>
        <v>18</v>
      </c>
      <c r="F734" s="166" t="s">
        <v>184</v>
      </c>
      <c r="G734" s="167" t="s">
        <v>215</v>
      </c>
      <c r="H734" s="168">
        <v>104593</v>
      </c>
      <c r="I734" s="169"/>
      <c r="J734" s="169"/>
      <c r="K734" s="151">
        <v>1</v>
      </c>
    </row>
    <row r="735" spans="1:11" x14ac:dyDescent="0.2">
      <c r="A735" s="150" t="s">
        <v>947</v>
      </c>
      <c r="B735" s="151" t="s">
        <v>200</v>
      </c>
      <c r="C735" s="150" t="s">
        <v>946</v>
      </c>
      <c r="D735" s="152">
        <v>38069</v>
      </c>
      <c r="E735" s="165">
        <f t="shared" ca="1" si="11"/>
        <v>20</v>
      </c>
      <c r="F735" s="166" t="s">
        <v>184</v>
      </c>
      <c r="G735" s="167" t="s">
        <v>185</v>
      </c>
      <c r="H735" s="168">
        <v>88072</v>
      </c>
      <c r="I735" s="169"/>
      <c r="J735" s="169"/>
      <c r="K735" s="151">
        <v>4</v>
      </c>
    </row>
    <row r="736" spans="1:11" x14ac:dyDescent="0.2">
      <c r="A736" s="150" t="s">
        <v>948</v>
      </c>
      <c r="B736" s="151" t="s">
        <v>99</v>
      </c>
      <c r="C736" s="150" t="s">
        <v>946</v>
      </c>
      <c r="D736" s="152">
        <v>41770</v>
      </c>
      <c r="E736" s="165">
        <f t="shared" ca="1" si="11"/>
        <v>10</v>
      </c>
      <c r="F736" s="166" t="s">
        <v>197</v>
      </c>
      <c r="G736" s="167"/>
      <c r="H736" s="168">
        <v>33461</v>
      </c>
      <c r="I736" s="169"/>
      <c r="J736" s="169"/>
      <c r="K736" s="151">
        <v>3</v>
      </c>
    </row>
    <row r="737" spans="1:11" x14ac:dyDescent="0.2">
      <c r="A737" s="150" t="s">
        <v>949</v>
      </c>
      <c r="B737" s="151" t="s">
        <v>200</v>
      </c>
      <c r="C737" s="150" t="s">
        <v>946</v>
      </c>
      <c r="D737" s="152">
        <v>41797</v>
      </c>
      <c r="E737" s="165">
        <f t="shared" ca="1" si="11"/>
        <v>10</v>
      </c>
      <c r="F737" s="166" t="s">
        <v>189</v>
      </c>
      <c r="G737" s="167"/>
      <c r="H737" s="168">
        <v>59600</v>
      </c>
      <c r="I737" s="169"/>
      <c r="J737" s="169"/>
      <c r="K737" s="151">
        <v>1</v>
      </c>
    </row>
    <row r="738" spans="1:11" x14ac:dyDescent="0.2">
      <c r="A738" s="150" t="s">
        <v>950</v>
      </c>
      <c r="B738" s="151" t="s">
        <v>99</v>
      </c>
      <c r="C738" s="150" t="s">
        <v>946</v>
      </c>
      <c r="D738" s="152">
        <v>38151</v>
      </c>
      <c r="E738" s="165">
        <f t="shared" ca="1" si="11"/>
        <v>20</v>
      </c>
      <c r="F738" s="166" t="s">
        <v>184</v>
      </c>
      <c r="G738" s="167" t="s">
        <v>205</v>
      </c>
      <c r="H738" s="168">
        <v>61387</v>
      </c>
      <c r="I738" s="169"/>
      <c r="J738" s="169"/>
      <c r="K738" s="151">
        <v>4</v>
      </c>
    </row>
    <row r="739" spans="1:11" x14ac:dyDescent="0.2">
      <c r="A739" s="150" t="s">
        <v>951</v>
      </c>
      <c r="B739" s="151" t="s">
        <v>96</v>
      </c>
      <c r="C739" s="150" t="s">
        <v>952</v>
      </c>
      <c r="D739" s="152">
        <v>40194</v>
      </c>
      <c r="E739" s="165">
        <f t="shared" ca="1" si="11"/>
        <v>15</v>
      </c>
      <c r="F739" s="166" t="s">
        <v>189</v>
      </c>
      <c r="G739" s="167"/>
      <c r="H739" s="168">
        <v>63477</v>
      </c>
      <c r="I739" s="169"/>
      <c r="J739" s="169"/>
      <c r="K739" s="151">
        <v>1</v>
      </c>
    </row>
    <row r="740" spans="1:11" x14ac:dyDescent="0.2">
      <c r="A740" s="150" t="s">
        <v>953</v>
      </c>
      <c r="B740" s="151" t="s">
        <v>193</v>
      </c>
      <c r="C740" s="150" t="s">
        <v>952</v>
      </c>
      <c r="D740" s="152">
        <v>37635</v>
      </c>
      <c r="E740" s="165">
        <f t="shared" ca="1" si="11"/>
        <v>22</v>
      </c>
      <c r="F740" s="166" t="s">
        <v>207</v>
      </c>
      <c r="G740" s="167" t="s">
        <v>185</v>
      </c>
      <c r="H740" s="168">
        <v>27040</v>
      </c>
      <c r="I740" s="169"/>
      <c r="J740" s="169"/>
      <c r="K740" s="151">
        <v>2</v>
      </c>
    </row>
    <row r="741" spans="1:11" x14ac:dyDescent="0.2">
      <c r="A741" s="150" t="s">
        <v>954</v>
      </c>
      <c r="B741" s="151" t="s">
        <v>96</v>
      </c>
      <c r="C741" s="150" t="s">
        <v>952</v>
      </c>
      <c r="D741" s="152">
        <v>40717</v>
      </c>
      <c r="E741" s="165">
        <f t="shared" ca="1" si="11"/>
        <v>13</v>
      </c>
      <c r="F741" s="166" t="s">
        <v>189</v>
      </c>
      <c r="G741" s="167"/>
      <c r="H741" s="168">
        <v>61444</v>
      </c>
      <c r="I741" s="169"/>
      <c r="J741" s="169"/>
      <c r="K741" s="151">
        <v>4</v>
      </c>
    </row>
    <row r="742" spans="1:11" x14ac:dyDescent="0.2">
      <c r="A742" s="150" t="s">
        <v>955</v>
      </c>
      <c r="B742" s="151" t="s">
        <v>191</v>
      </c>
      <c r="C742" s="150" t="s">
        <v>952</v>
      </c>
      <c r="D742" s="152">
        <v>41462</v>
      </c>
      <c r="E742" s="165">
        <f t="shared" ca="1" si="11"/>
        <v>11</v>
      </c>
      <c r="F742" s="166" t="s">
        <v>184</v>
      </c>
      <c r="G742" s="167" t="s">
        <v>185</v>
      </c>
      <c r="H742" s="168">
        <v>110404</v>
      </c>
      <c r="I742" s="169"/>
      <c r="J742" s="169"/>
      <c r="K742" s="151">
        <v>5</v>
      </c>
    </row>
    <row r="743" spans="1:11" x14ac:dyDescent="0.2">
      <c r="A743" s="150" t="s">
        <v>956</v>
      </c>
      <c r="B743" s="151" t="s">
        <v>193</v>
      </c>
      <c r="C743" s="150" t="s">
        <v>952</v>
      </c>
      <c r="D743" s="152">
        <v>41621</v>
      </c>
      <c r="E743" s="165">
        <f t="shared" ca="1" si="11"/>
        <v>11</v>
      </c>
      <c r="F743" s="166" t="s">
        <v>189</v>
      </c>
      <c r="G743" s="167"/>
      <c r="H743" s="168">
        <v>45127</v>
      </c>
      <c r="I743" s="169"/>
      <c r="J743" s="169"/>
      <c r="K743" s="151">
        <v>4</v>
      </c>
    </row>
  </sheetData>
  <pageMargins left="0.75" right="0.75" top="1" bottom="1" header="0.5" footer="0.5"/>
  <pageSetup orientation="portrait" r:id="rId1"/>
  <headerFooter alignWithMargins="0">
    <oddHeader>&amp;L&amp;"Calibri,Regular"&amp;K000000&amp;G&amp;C&amp;"Calibri,Regular"&amp;K000000Employee Data and Sales Stats&amp;R&amp;"Calibri,Regular"&amp;K000000&amp;G</oddHeader>
  </headerFooter>
  <legacyDrawing r:id="rId2"/>
  <legacyDrawingHF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BCFD80-B1EA-4104-83AB-092C0EFFDBAE}">
  <sheetPr>
    <tabColor theme="9" tint="-0.249977111117893"/>
  </sheetPr>
  <dimension ref="A1:M79"/>
  <sheetViews>
    <sheetView zoomScale="130" zoomScaleNormal="130" workbookViewId="0">
      <selection activeCell="E13" sqref="E13"/>
    </sheetView>
  </sheetViews>
  <sheetFormatPr defaultColWidth="9.84375" defaultRowHeight="15" x14ac:dyDescent="0.2"/>
  <cols>
    <col min="1" max="1" width="1.48046875" style="68" customWidth="1"/>
    <col min="2" max="2" width="8.76171875" style="68" customWidth="1"/>
    <col min="3" max="3" width="19.41796875" style="69" customWidth="1"/>
    <col min="4" max="4" width="13.484375" style="69" customWidth="1"/>
    <col min="5" max="5" width="11.8671875" style="68" customWidth="1"/>
    <col min="6" max="6" width="12.9453125" style="68" customWidth="1"/>
    <col min="7" max="7" width="14.15625" style="68" customWidth="1"/>
    <col min="8" max="8" width="3.50390625" style="68" customWidth="1"/>
    <col min="9" max="9" width="16.85546875" style="68" customWidth="1"/>
    <col min="10" max="10" width="14.5625" style="68" customWidth="1"/>
    <col min="11" max="11" width="14.0234375" style="68" customWidth="1"/>
    <col min="12" max="13" width="16.5859375" style="68" customWidth="1"/>
    <col min="14" max="16384" width="9.84375" style="68"/>
  </cols>
  <sheetData>
    <row r="1" spans="1:13" ht="15.75" thickBot="1" x14ac:dyDescent="0.25"/>
    <row r="2" spans="1:13" ht="23.25" thickBot="1" x14ac:dyDescent="0.25">
      <c r="B2" s="294" t="s">
        <v>71</v>
      </c>
      <c r="C2" s="295"/>
      <c r="D2" s="295"/>
      <c r="E2" s="295"/>
      <c r="F2" s="295"/>
      <c r="G2" s="296"/>
      <c r="I2" s="120" t="s">
        <v>126</v>
      </c>
      <c r="J2" s="120"/>
      <c r="K2" s="120"/>
    </row>
    <row r="3" spans="1:13" x14ac:dyDescent="0.2">
      <c r="L3" s="298" t="s">
        <v>72</v>
      </c>
      <c r="M3" s="299"/>
    </row>
    <row r="4" spans="1:13" x14ac:dyDescent="0.2">
      <c r="B4" s="70" t="s">
        <v>73</v>
      </c>
      <c r="C4" s="70" t="s">
        <v>123</v>
      </c>
      <c r="D4" s="70" t="s">
        <v>74</v>
      </c>
      <c r="E4" s="70" t="s">
        <v>75</v>
      </c>
      <c r="F4" s="70" t="s">
        <v>76</v>
      </c>
      <c r="G4" s="71" t="s">
        <v>77</v>
      </c>
      <c r="I4" s="302" t="s">
        <v>124</v>
      </c>
      <c r="J4" s="302"/>
      <c r="L4" s="73" t="s">
        <v>123</v>
      </c>
      <c r="M4" s="73" t="s">
        <v>73</v>
      </c>
    </row>
    <row r="5" spans="1:13" x14ac:dyDescent="0.2">
      <c r="A5" s="74"/>
      <c r="B5" s="75" t="s">
        <v>78</v>
      </c>
      <c r="C5" s="76" t="s">
        <v>79</v>
      </c>
      <c r="D5" s="77">
        <v>800</v>
      </c>
      <c r="E5" s="77">
        <v>650</v>
      </c>
      <c r="F5" s="77">
        <v>700</v>
      </c>
      <c r="G5" s="78">
        <f t="shared" ref="G5:G36" si="0">SUM(D5:F5)</f>
        <v>2150</v>
      </c>
      <c r="I5" s="79" t="s">
        <v>123</v>
      </c>
      <c r="J5" s="79" t="s">
        <v>125</v>
      </c>
    </row>
    <row r="6" spans="1:13" ht="13.5" customHeight="1" x14ac:dyDescent="0.2">
      <c r="A6" s="74"/>
      <c r="B6" s="75" t="s">
        <v>78</v>
      </c>
      <c r="C6" s="76" t="s">
        <v>80</v>
      </c>
      <c r="D6" s="77">
        <v>900</v>
      </c>
      <c r="E6" s="77">
        <v>850</v>
      </c>
      <c r="F6" s="77">
        <v>850</v>
      </c>
      <c r="G6" s="78">
        <f t="shared" si="0"/>
        <v>2600</v>
      </c>
      <c r="I6" s="121"/>
      <c r="J6" s="119"/>
    </row>
    <row r="7" spans="1:13" ht="13.5" customHeight="1" x14ac:dyDescent="0.2">
      <c r="A7" s="74"/>
      <c r="B7" s="75" t="s">
        <v>78</v>
      </c>
      <c r="C7" s="76" t="s">
        <v>81</v>
      </c>
      <c r="D7" s="77">
        <v>4850</v>
      </c>
      <c r="E7" s="77">
        <v>3200</v>
      </c>
      <c r="F7" s="77">
        <v>1155</v>
      </c>
      <c r="G7" s="78">
        <f t="shared" si="0"/>
        <v>9205</v>
      </c>
      <c r="I7" s="122"/>
      <c r="J7" s="119"/>
    </row>
    <row r="8" spans="1:13" ht="13.5" customHeight="1" x14ac:dyDescent="0.2">
      <c r="A8" s="74"/>
      <c r="B8" s="75" t="s">
        <v>78</v>
      </c>
      <c r="C8" s="76" t="s">
        <v>82</v>
      </c>
      <c r="D8" s="77">
        <v>1250</v>
      </c>
      <c r="E8" s="77">
        <v>1250</v>
      </c>
      <c r="F8" s="77">
        <v>1250</v>
      </c>
      <c r="G8" s="78">
        <f t="shared" si="0"/>
        <v>3750</v>
      </c>
    </row>
    <row r="9" spans="1:13" ht="13.5" customHeight="1" x14ac:dyDescent="0.2">
      <c r="A9" s="74"/>
      <c r="B9" s="75" t="s">
        <v>78</v>
      </c>
      <c r="C9" s="76" t="s">
        <v>83</v>
      </c>
      <c r="D9" s="77">
        <v>2025</v>
      </c>
      <c r="E9" s="77">
        <v>2200</v>
      </c>
      <c r="F9" s="77">
        <v>1650</v>
      </c>
      <c r="G9" s="78">
        <f t="shared" si="0"/>
        <v>5875</v>
      </c>
      <c r="I9" s="72" t="s">
        <v>127</v>
      </c>
      <c r="J9" s="72"/>
    </row>
    <row r="10" spans="1:13" ht="13.5" customHeight="1" x14ac:dyDescent="0.2">
      <c r="A10" s="74"/>
      <c r="B10" s="75" t="s">
        <v>78</v>
      </c>
      <c r="C10" s="76" t="s">
        <v>84</v>
      </c>
      <c r="D10" s="77">
        <v>1350</v>
      </c>
      <c r="E10" s="77">
        <v>1500</v>
      </c>
      <c r="F10" s="77">
        <v>1700</v>
      </c>
      <c r="G10" s="78">
        <f t="shared" si="0"/>
        <v>4550</v>
      </c>
      <c r="I10" s="79" t="s">
        <v>123</v>
      </c>
      <c r="J10" s="79" t="s">
        <v>85</v>
      </c>
      <c r="L10" s="80"/>
      <c r="M10" s="80"/>
    </row>
    <row r="11" spans="1:13" x14ac:dyDescent="0.2">
      <c r="A11" s="74"/>
      <c r="B11" s="75" t="s">
        <v>78</v>
      </c>
      <c r="C11" s="76" t="s">
        <v>86</v>
      </c>
      <c r="D11" s="77">
        <v>3300</v>
      </c>
      <c r="E11" s="77">
        <v>3500</v>
      </c>
      <c r="F11" s="77">
        <v>3700</v>
      </c>
      <c r="G11" s="78">
        <f t="shared" si="0"/>
        <v>10500</v>
      </c>
      <c r="I11" s="122"/>
      <c r="J11" s="81"/>
      <c r="L11" s="80"/>
      <c r="M11" s="80"/>
    </row>
    <row r="12" spans="1:13" x14ac:dyDescent="0.2">
      <c r="A12" s="74"/>
      <c r="B12" s="75" t="s">
        <v>78</v>
      </c>
      <c r="C12" s="76" t="s">
        <v>87</v>
      </c>
      <c r="D12" s="77">
        <v>3825</v>
      </c>
      <c r="E12" s="77">
        <v>3725</v>
      </c>
      <c r="F12" s="77">
        <v>3750</v>
      </c>
      <c r="G12" s="78">
        <f t="shared" si="0"/>
        <v>11300</v>
      </c>
      <c r="L12" s="80"/>
      <c r="M12" s="80"/>
    </row>
    <row r="13" spans="1:13" x14ac:dyDescent="0.2">
      <c r="A13" s="74"/>
      <c r="B13" s="75" t="s">
        <v>78</v>
      </c>
      <c r="C13" s="76" t="s">
        <v>88</v>
      </c>
      <c r="D13" s="77">
        <v>8900</v>
      </c>
      <c r="E13" s="77">
        <v>10315</v>
      </c>
      <c r="F13" s="77">
        <v>5250</v>
      </c>
      <c r="G13" s="78">
        <f t="shared" si="0"/>
        <v>24465</v>
      </c>
      <c r="I13" s="72" t="s">
        <v>128</v>
      </c>
      <c r="J13" s="82"/>
    </row>
    <row r="14" spans="1:13" x14ac:dyDescent="0.2">
      <c r="A14" s="74"/>
      <c r="B14" s="75" t="s">
        <v>78</v>
      </c>
      <c r="C14" s="76" t="s">
        <v>89</v>
      </c>
      <c r="D14" s="77">
        <v>6250</v>
      </c>
      <c r="E14" s="77">
        <v>6000</v>
      </c>
      <c r="F14" s="77">
        <v>6500</v>
      </c>
      <c r="G14" s="78">
        <f t="shared" si="0"/>
        <v>18750</v>
      </c>
      <c r="I14" s="79" t="s">
        <v>123</v>
      </c>
      <c r="J14" s="79" t="s">
        <v>90</v>
      </c>
    </row>
    <row r="15" spans="1:13" x14ac:dyDescent="0.2">
      <c r="A15" s="74"/>
      <c r="B15" s="75" t="s">
        <v>78</v>
      </c>
      <c r="C15" s="76" t="s">
        <v>91</v>
      </c>
      <c r="D15" s="77">
        <v>8000</v>
      </c>
      <c r="E15" s="77">
        <v>8000</v>
      </c>
      <c r="F15" s="77">
        <v>8000</v>
      </c>
      <c r="G15" s="78">
        <f t="shared" si="0"/>
        <v>24000</v>
      </c>
      <c r="I15" s="122"/>
      <c r="J15" s="81"/>
    </row>
    <row r="16" spans="1:13" x14ac:dyDescent="0.2">
      <c r="A16" s="74"/>
      <c r="B16" s="75" t="s">
        <v>78</v>
      </c>
      <c r="C16" s="76" t="s">
        <v>92</v>
      </c>
      <c r="D16" s="77">
        <v>11500</v>
      </c>
      <c r="E16" s="77">
        <v>12500</v>
      </c>
      <c r="F16" s="77">
        <v>12500</v>
      </c>
      <c r="G16" s="78">
        <f t="shared" si="0"/>
        <v>36500</v>
      </c>
    </row>
    <row r="17" spans="1:11" x14ac:dyDescent="0.2">
      <c r="A17" s="74"/>
      <c r="B17" s="75" t="s">
        <v>78</v>
      </c>
      <c r="C17" s="76" t="s">
        <v>93</v>
      </c>
      <c r="D17" s="77">
        <v>12250</v>
      </c>
      <c r="E17" s="77">
        <v>12250</v>
      </c>
      <c r="F17" s="77">
        <v>12750</v>
      </c>
      <c r="G17" s="78">
        <f t="shared" si="0"/>
        <v>37250</v>
      </c>
      <c r="I17" s="72" t="s">
        <v>94</v>
      </c>
      <c r="J17" s="82"/>
      <c r="K17" s="82"/>
    </row>
    <row r="18" spans="1:11" x14ac:dyDescent="0.2">
      <c r="A18" s="74"/>
      <c r="B18" s="75" t="s">
        <v>78</v>
      </c>
      <c r="C18" s="76" t="s">
        <v>95</v>
      </c>
      <c r="D18" s="77">
        <v>25000</v>
      </c>
      <c r="E18" s="77">
        <v>24000</v>
      </c>
      <c r="F18" s="77">
        <v>26390</v>
      </c>
      <c r="G18" s="78">
        <f t="shared" si="0"/>
        <v>75390</v>
      </c>
      <c r="I18" s="79" t="s">
        <v>73</v>
      </c>
      <c r="J18" s="79" t="s">
        <v>123</v>
      </c>
      <c r="K18" s="83" t="s">
        <v>77</v>
      </c>
    </row>
    <row r="19" spans="1:11" x14ac:dyDescent="0.2">
      <c r="A19" s="74"/>
      <c r="B19" s="76" t="s">
        <v>96</v>
      </c>
      <c r="C19" s="76" t="s">
        <v>79</v>
      </c>
      <c r="D19" s="77">
        <v>800</v>
      </c>
      <c r="E19" s="77">
        <v>950</v>
      </c>
      <c r="F19" s="77">
        <v>750</v>
      </c>
      <c r="G19" s="78">
        <f t="shared" si="0"/>
        <v>2500</v>
      </c>
      <c r="I19" s="122"/>
      <c r="J19" s="122"/>
      <c r="K19" s="84"/>
    </row>
    <row r="20" spans="1:11" x14ac:dyDescent="0.2">
      <c r="B20" s="76" t="s">
        <v>96</v>
      </c>
      <c r="C20" s="76" t="s">
        <v>82</v>
      </c>
      <c r="D20" s="77">
        <v>850</v>
      </c>
      <c r="E20" s="77">
        <v>750</v>
      </c>
      <c r="F20" s="77">
        <v>800</v>
      </c>
      <c r="G20" s="78">
        <f t="shared" si="0"/>
        <v>2400</v>
      </c>
    </row>
    <row r="21" spans="1:11" x14ac:dyDescent="0.2">
      <c r="B21" s="76" t="s">
        <v>96</v>
      </c>
      <c r="C21" s="76" t="s">
        <v>84</v>
      </c>
      <c r="D21" s="77">
        <v>940</v>
      </c>
      <c r="E21" s="77">
        <v>950</v>
      </c>
      <c r="F21" s="77">
        <v>820</v>
      </c>
      <c r="G21" s="78">
        <f t="shared" si="0"/>
        <v>2710</v>
      </c>
    </row>
    <row r="22" spans="1:11" x14ac:dyDescent="0.2">
      <c r="B22" s="76" t="s">
        <v>96</v>
      </c>
      <c r="C22" s="76" t="s">
        <v>80</v>
      </c>
      <c r="D22" s="77">
        <v>980</v>
      </c>
      <c r="E22" s="77">
        <v>850</v>
      </c>
      <c r="F22" s="77">
        <v>950</v>
      </c>
      <c r="G22" s="78">
        <f t="shared" si="0"/>
        <v>2780</v>
      </c>
    </row>
    <row r="23" spans="1:11" x14ac:dyDescent="0.2">
      <c r="B23" s="76" t="s">
        <v>96</v>
      </c>
      <c r="C23" s="76" t="s">
        <v>88</v>
      </c>
      <c r="D23" s="77">
        <v>1250</v>
      </c>
      <c r="E23" s="77">
        <v>1250</v>
      </c>
      <c r="F23" s="77">
        <v>1250</v>
      </c>
      <c r="G23" s="78">
        <f t="shared" si="0"/>
        <v>3750</v>
      </c>
    </row>
    <row r="24" spans="1:11" x14ac:dyDescent="0.2">
      <c r="B24" s="76" t="s">
        <v>96</v>
      </c>
      <c r="C24" s="76" t="s">
        <v>83</v>
      </c>
      <c r="D24" s="77">
        <v>1150</v>
      </c>
      <c r="E24" s="77">
        <v>1255</v>
      </c>
      <c r="F24" s="77">
        <v>1400</v>
      </c>
      <c r="G24" s="78">
        <f t="shared" si="0"/>
        <v>3805</v>
      </c>
    </row>
    <row r="25" spans="1:11" x14ac:dyDescent="0.2">
      <c r="B25" s="76" t="s">
        <v>96</v>
      </c>
      <c r="C25" s="76" t="s">
        <v>86</v>
      </c>
      <c r="D25" s="77">
        <v>2410</v>
      </c>
      <c r="E25" s="77">
        <v>1850</v>
      </c>
      <c r="F25" s="77">
        <v>2390</v>
      </c>
      <c r="G25" s="78">
        <f t="shared" si="0"/>
        <v>6650</v>
      </c>
    </row>
    <row r="26" spans="1:11" x14ac:dyDescent="0.2">
      <c r="B26" s="76" t="s">
        <v>96</v>
      </c>
      <c r="C26" s="76" t="s">
        <v>87</v>
      </c>
      <c r="D26" s="77">
        <v>3200</v>
      </c>
      <c r="E26" s="77">
        <v>3760</v>
      </c>
      <c r="F26" s="77">
        <v>3750</v>
      </c>
      <c r="G26" s="78">
        <f t="shared" si="0"/>
        <v>10710</v>
      </c>
    </row>
    <row r="27" spans="1:11" x14ac:dyDescent="0.2">
      <c r="B27" s="76" t="s">
        <v>96</v>
      </c>
      <c r="C27" s="76" t="s">
        <v>81</v>
      </c>
      <c r="D27" s="77">
        <v>5000</v>
      </c>
      <c r="E27" s="77">
        <v>4800</v>
      </c>
      <c r="F27" s="77">
        <v>4500</v>
      </c>
      <c r="G27" s="78">
        <f t="shared" si="0"/>
        <v>14300</v>
      </c>
    </row>
    <row r="28" spans="1:11" x14ac:dyDescent="0.2">
      <c r="B28" s="76" t="s">
        <v>96</v>
      </c>
      <c r="C28" s="76" t="s">
        <v>89</v>
      </c>
      <c r="D28" s="77">
        <v>5250</v>
      </c>
      <c r="E28" s="77">
        <v>8990</v>
      </c>
      <c r="F28" s="77">
        <v>5515</v>
      </c>
      <c r="G28" s="78">
        <f t="shared" si="0"/>
        <v>19755</v>
      </c>
    </row>
    <row r="29" spans="1:11" x14ac:dyDescent="0.2">
      <c r="B29" s="76" t="s">
        <v>96</v>
      </c>
      <c r="C29" s="76" t="s">
        <v>91</v>
      </c>
      <c r="D29" s="77">
        <v>6020</v>
      </c>
      <c r="E29" s="77">
        <v>6020</v>
      </c>
      <c r="F29" s="77">
        <v>6020</v>
      </c>
      <c r="G29" s="78">
        <f t="shared" si="0"/>
        <v>18060</v>
      </c>
    </row>
    <row r="30" spans="1:11" x14ac:dyDescent="0.2">
      <c r="B30" s="76" t="s">
        <v>96</v>
      </c>
      <c r="C30" s="76" t="s">
        <v>92</v>
      </c>
      <c r="D30" s="77">
        <v>12940</v>
      </c>
      <c r="E30" s="77">
        <v>11300</v>
      </c>
      <c r="F30" s="77">
        <v>11500</v>
      </c>
      <c r="G30" s="78">
        <f t="shared" si="0"/>
        <v>35740</v>
      </c>
    </row>
    <row r="31" spans="1:11" x14ac:dyDescent="0.2">
      <c r="B31" s="76" t="s">
        <v>96</v>
      </c>
      <c r="C31" s="76" t="s">
        <v>93</v>
      </c>
      <c r="D31" s="77">
        <v>14250</v>
      </c>
      <c r="E31" s="77">
        <v>15250</v>
      </c>
      <c r="F31" s="77">
        <v>12050</v>
      </c>
      <c r="G31" s="78">
        <f t="shared" si="0"/>
        <v>41550</v>
      </c>
    </row>
    <row r="32" spans="1:11" x14ac:dyDescent="0.2">
      <c r="B32" s="76" t="s">
        <v>96</v>
      </c>
      <c r="C32" s="76" t="s">
        <v>95</v>
      </c>
      <c r="D32" s="77">
        <v>25700</v>
      </c>
      <c r="E32" s="77">
        <v>24200</v>
      </c>
      <c r="F32" s="77">
        <v>26930</v>
      </c>
      <c r="G32" s="78">
        <f t="shared" si="0"/>
        <v>76830</v>
      </c>
    </row>
    <row r="33" spans="2:7" x14ac:dyDescent="0.2">
      <c r="B33" s="76" t="s">
        <v>97</v>
      </c>
      <c r="C33" s="76" t="s">
        <v>82</v>
      </c>
      <c r="D33" s="77">
        <v>2140</v>
      </c>
      <c r="E33" s="77">
        <v>2310</v>
      </c>
      <c r="F33" s="77">
        <v>2000</v>
      </c>
      <c r="G33" s="78">
        <f t="shared" si="0"/>
        <v>6450</v>
      </c>
    </row>
    <row r="34" spans="2:7" x14ac:dyDescent="0.2">
      <c r="B34" s="76" t="s">
        <v>97</v>
      </c>
      <c r="C34" s="76" t="s">
        <v>79</v>
      </c>
      <c r="D34" s="77">
        <v>730</v>
      </c>
      <c r="E34" s="77">
        <v>525</v>
      </c>
      <c r="F34" s="77">
        <v>430</v>
      </c>
      <c r="G34" s="78">
        <f t="shared" si="0"/>
        <v>1685</v>
      </c>
    </row>
    <row r="35" spans="2:7" x14ac:dyDescent="0.2">
      <c r="B35" s="76" t="s">
        <v>97</v>
      </c>
      <c r="C35" s="76" t="s">
        <v>80</v>
      </c>
      <c r="D35" s="77">
        <v>700</v>
      </c>
      <c r="E35" s="77">
        <v>750</v>
      </c>
      <c r="F35" s="77">
        <v>750</v>
      </c>
      <c r="G35" s="78">
        <f t="shared" si="0"/>
        <v>2200</v>
      </c>
    </row>
    <row r="36" spans="2:7" x14ac:dyDescent="0.2">
      <c r="B36" s="76" t="s">
        <v>97</v>
      </c>
      <c r="C36" s="76" t="s">
        <v>84</v>
      </c>
      <c r="D36" s="77">
        <v>2000</v>
      </c>
      <c r="E36" s="77">
        <v>950</v>
      </c>
      <c r="F36" s="77">
        <v>800</v>
      </c>
      <c r="G36" s="78">
        <f t="shared" si="0"/>
        <v>3750</v>
      </c>
    </row>
    <row r="37" spans="2:7" x14ac:dyDescent="0.2">
      <c r="B37" s="76" t="s">
        <v>97</v>
      </c>
      <c r="C37" s="76" t="s">
        <v>86</v>
      </c>
      <c r="D37" s="77">
        <v>745</v>
      </c>
      <c r="E37" s="77">
        <v>780</v>
      </c>
      <c r="F37" s="77">
        <v>900</v>
      </c>
      <c r="G37" s="78">
        <f t="shared" ref="G37:G62" si="1">SUM(D37:F37)</f>
        <v>2425</v>
      </c>
    </row>
    <row r="38" spans="2:7" x14ac:dyDescent="0.2">
      <c r="B38" s="76" t="s">
        <v>97</v>
      </c>
      <c r="C38" s="76" t="s">
        <v>83</v>
      </c>
      <c r="D38" s="77">
        <v>1150</v>
      </c>
      <c r="E38" s="77">
        <v>1200</v>
      </c>
      <c r="F38" s="77">
        <v>1400</v>
      </c>
      <c r="G38" s="78">
        <f t="shared" si="1"/>
        <v>3750</v>
      </c>
    </row>
    <row r="39" spans="2:7" x14ac:dyDescent="0.2">
      <c r="B39" s="76" t="s">
        <v>97</v>
      </c>
      <c r="C39" s="76" t="s">
        <v>81</v>
      </c>
      <c r="D39" s="77">
        <v>2780</v>
      </c>
      <c r="E39" s="77">
        <v>3590</v>
      </c>
      <c r="F39" s="77">
        <v>2300</v>
      </c>
      <c r="G39" s="78">
        <f t="shared" si="1"/>
        <v>8670</v>
      </c>
    </row>
    <row r="40" spans="2:7" x14ac:dyDescent="0.2">
      <c r="B40" s="76" t="s">
        <v>97</v>
      </c>
      <c r="C40" s="76" t="s">
        <v>88</v>
      </c>
      <c r="D40" s="77">
        <v>3490</v>
      </c>
      <c r="E40" s="77">
        <v>32840</v>
      </c>
      <c r="F40" s="77">
        <v>3070</v>
      </c>
      <c r="G40" s="78">
        <f t="shared" si="1"/>
        <v>39400</v>
      </c>
    </row>
    <row r="41" spans="2:7" x14ac:dyDescent="0.2">
      <c r="B41" s="76" t="s">
        <v>97</v>
      </c>
      <c r="C41" s="76" t="s">
        <v>91</v>
      </c>
      <c r="D41" s="77">
        <v>4700</v>
      </c>
      <c r="E41" s="77">
        <v>4700</v>
      </c>
      <c r="F41" s="77">
        <v>4700</v>
      </c>
      <c r="G41" s="78">
        <f t="shared" si="1"/>
        <v>14100</v>
      </c>
    </row>
    <row r="42" spans="2:7" x14ac:dyDescent="0.2">
      <c r="B42" s="76" t="s">
        <v>97</v>
      </c>
      <c r="C42" s="76" t="s">
        <v>89</v>
      </c>
      <c r="D42" s="77">
        <v>5250</v>
      </c>
      <c r="E42" s="77">
        <v>5000</v>
      </c>
      <c r="F42" s="77">
        <v>5500</v>
      </c>
      <c r="G42" s="78">
        <f t="shared" si="1"/>
        <v>15750</v>
      </c>
    </row>
    <row r="43" spans="2:7" x14ac:dyDescent="0.2">
      <c r="B43" s="76" t="s">
        <v>97</v>
      </c>
      <c r="C43" s="76" t="s">
        <v>87</v>
      </c>
      <c r="D43" s="77">
        <v>6980</v>
      </c>
      <c r="E43" s="77">
        <v>6310</v>
      </c>
      <c r="F43" s="77">
        <v>6375</v>
      </c>
      <c r="G43" s="78">
        <f t="shared" si="1"/>
        <v>19665</v>
      </c>
    </row>
    <row r="44" spans="2:7" x14ac:dyDescent="0.2">
      <c r="B44" s="76" t="s">
        <v>97</v>
      </c>
      <c r="C44" s="76" t="s">
        <v>93</v>
      </c>
      <c r="D44" s="77">
        <v>11250</v>
      </c>
      <c r="E44" s="77">
        <v>11250</v>
      </c>
      <c r="F44" s="77">
        <v>11750</v>
      </c>
      <c r="G44" s="78">
        <f t="shared" si="1"/>
        <v>34250</v>
      </c>
    </row>
    <row r="45" spans="2:7" x14ac:dyDescent="0.2">
      <c r="B45" s="76" t="s">
        <v>97</v>
      </c>
      <c r="C45" s="76" t="s">
        <v>92</v>
      </c>
      <c r="D45" s="77">
        <v>24500</v>
      </c>
      <c r="E45" s="77">
        <v>23500</v>
      </c>
      <c r="F45" s="77">
        <v>24500</v>
      </c>
      <c r="G45" s="78">
        <f t="shared" si="1"/>
        <v>72500</v>
      </c>
    </row>
    <row r="46" spans="2:7" x14ac:dyDescent="0.2">
      <c r="B46" s="76" t="s">
        <v>97</v>
      </c>
      <c r="C46" s="76" t="s">
        <v>98</v>
      </c>
      <c r="D46" s="77">
        <v>56900</v>
      </c>
      <c r="E46" s="77">
        <v>62800</v>
      </c>
      <c r="F46" s="77">
        <v>60870</v>
      </c>
      <c r="G46" s="78">
        <f t="shared" si="1"/>
        <v>180570</v>
      </c>
    </row>
    <row r="47" spans="2:7" x14ac:dyDescent="0.2">
      <c r="B47" s="76" t="s">
        <v>97</v>
      </c>
      <c r="C47" s="76" t="s">
        <v>95</v>
      </c>
      <c r="D47" s="77">
        <v>24290</v>
      </c>
      <c r="E47" s="77">
        <v>24050</v>
      </c>
      <c r="F47" s="77">
        <v>26600</v>
      </c>
      <c r="G47" s="78">
        <f t="shared" si="1"/>
        <v>74940</v>
      </c>
    </row>
    <row r="48" spans="2:7" x14ac:dyDescent="0.2">
      <c r="B48" s="76" t="s">
        <v>99</v>
      </c>
      <c r="C48" s="76" t="s">
        <v>82</v>
      </c>
      <c r="D48" s="77">
        <v>775</v>
      </c>
      <c r="E48" s="77">
        <v>750</v>
      </c>
      <c r="F48" s="77">
        <v>700</v>
      </c>
      <c r="G48" s="78">
        <f t="shared" si="1"/>
        <v>2225</v>
      </c>
    </row>
    <row r="49" spans="2:7" x14ac:dyDescent="0.2">
      <c r="B49" s="76" t="s">
        <v>99</v>
      </c>
      <c r="C49" s="76" t="s">
        <v>80</v>
      </c>
      <c r="D49" s="77">
        <v>700</v>
      </c>
      <c r="E49" s="77">
        <v>750</v>
      </c>
      <c r="F49" s="77">
        <v>750</v>
      </c>
      <c r="G49" s="78">
        <f t="shared" si="1"/>
        <v>2200</v>
      </c>
    </row>
    <row r="50" spans="2:7" x14ac:dyDescent="0.2">
      <c r="B50" s="76" t="s">
        <v>99</v>
      </c>
      <c r="C50" s="76" t="s">
        <v>79</v>
      </c>
      <c r="D50" s="77">
        <v>300</v>
      </c>
      <c r="E50" s="77">
        <v>100</v>
      </c>
      <c r="F50" s="77">
        <v>150</v>
      </c>
      <c r="G50" s="78">
        <f t="shared" si="1"/>
        <v>550</v>
      </c>
    </row>
    <row r="51" spans="2:7" x14ac:dyDescent="0.2">
      <c r="B51" s="76" t="s">
        <v>99</v>
      </c>
      <c r="C51" s="76" t="s">
        <v>86</v>
      </c>
      <c r="D51" s="77">
        <v>2000</v>
      </c>
      <c r="E51" s="77">
        <v>1800</v>
      </c>
      <c r="F51" s="77">
        <v>1900</v>
      </c>
      <c r="G51" s="78">
        <f t="shared" si="1"/>
        <v>5700</v>
      </c>
    </row>
    <row r="52" spans="2:7" x14ac:dyDescent="0.2">
      <c r="B52" s="76" t="s">
        <v>99</v>
      </c>
      <c r="C52" s="76" t="s">
        <v>84</v>
      </c>
      <c r="D52" s="77">
        <v>2000</v>
      </c>
      <c r="E52" s="77">
        <v>950</v>
      </c>
      <c r="F52" s="77">
        <v>800</v>
      </c>
      <c r="G52" s="78">
        <f t="shared" si="1"/>
        <v>3750</v>
      </c>
    </row>
    <row r="53" spans="2:7" x14ac:dyDescent="0.2">
      <c r="B53" s="76" t="s">
        <v>99</v>
      </c>
      <c r="C53" s="76" t="s">
        <v>88</v>
      </c>
      <c r="D53" s="77">
        <v>1250</v>
      </c>
      <c r="E53" s="77">
        <v>1250</v>
      </c>
      <c r="F53" s="77">
        <v>1250</v>
      </c>
      <c r="G53" s="78">
        <f t="shared" si="1"/>
        <v>3750</v>
      </c>
    </row>
    <row r="54" spans="2:7" x14ac:dyDescent="0.2">
      <c r="B54" s="76" t="s">
        <v>99</v>
      </c>
      <c r="C54" s="76" t="s">
        <v>83</v>
      </c>
      <c r="D54" s="77">
        <v>1150</v>
      </c>
      <c r="E54" s="77">
        <v>1200</v>
      </c>
      <c r="F54" s="77">
        <v>1435</v>
      </c>
      <c r="G54" s="78">
        <f t="shared" si="1"/>
        <v>3785</v>
      </c>
    </row>
    <row r="55" spans="2:7" x14ac:dyDescent="0.2">
      <c r="B55" s="76" t="s">
        <v>99</v>
      </c>
      <c r="C55" s="76" t="s">
        <v>87</v>
      </c>
      <c r="D55" s="77">
        <v>3800</v>
      </c>
      <c r="E55" s="77">
        <v>3700</v>
      </c>
      <c r="F55" s="77">
        <v>3750</v>
      </c>
      <c r="G55" s="78">
        <f t="shared" si="1"/>
        <v>11250</v>
      </c>
    </row>
    <row r="56" spans="2:7" x14ac:dyDescent="0.2">
      <c r="B56" s="76" t="s">
        <v>99</v>
      </c>
      <c r="C56" s="76" t="s">
        <v>81</v>
      </c>
      <c r="D56" s="77">
        <v>5000</v>
      </c>
      <c r="E56" s="77">
        <v>4800</v>
      </c>
      <c r="F56" s="77">
        <v>4545</v>
      </c>
      <c r="G56" s="78">
        <f t="shared" si="1"/>
        <v>14345</v>
      </c>
    </row>
    <row r="57" spans="2:7" x14ac:dyDescent="0.2">
      <c r="B57" s="76" t="s">
        <v>99</v>
      </c>
      <c r="C57" s="76" t="s">
        <v>91</v>
      </c>
      <c r="D57" s="77">
        <v>5000</v>
      </c>
      <c r="E57" s="77">
        <v>5000</v>
      </c>
      <c r="F57" s="77">
        <v>5000</v>
      </c>
      <c r="G57" s="78">
        <f t="shared" si="1"/>
        <v>15000</v>
      </c>
    </row>
    <row r="58" spans="2:7" x14ac:dyDescent="0.2">
      <c r="B58" s="76" t="s">
        <v>99</v>
      </c>
      <c r="C58" s="76" t="s">
        <v>89</v>
      </c>
      <c r="D58" s="77">
        <v>5250</v>
      </c>
      <c r="E58" s="77">
        <v>5335</v>
      </c>
      <c r="F58" s="77">
        <v>5500</v>
      </c>
      <c r="G58" s="78">
        <f t="shared" si="1"/>
        <v>16085</v>
      </c>
    </row>
    <row r="59" spans="2:7" x14ac:dyDescent="0.2">
      <c r="B59" s="76" t="s">
        <v>99</v>
      </c>
      <c r="C59" s="76" t="s">
        <v>93</v>
      </c>
      <c r="D59" s="77">
        <v>10250</v>
      </c>
      <c r="E59" s="77">
        <v>10250</v>
      </c>
      <c r="F59" s="77">
        <v>10750</v>
      </c>
      <c r="G59" s="78">
        <f t="shared" si="1"/>
        <v>31250</v>
      </c>
    </row>
    <row r="60" spans="2:7" x14ac:dyDescent="0.2">
      <c r="B60" s="76" t="s">
        <v>99</v>
      </c>
      <c r="C60" s="76" t="s">
        <v>92</v>
      </c>
      <c r="D60" s="77">
        <v>14500</v>
      </c>
      <c r="E60" s="77">
        <v>13500</v>
      </c>
      <c r="F60" s="77">
        <v>15500</v>
      </c>
      <c r="G60" s="78">
        <f t="shared" si="1"/>
        <v>43500</v>
      </c>
    </row>
    <row r="61" spans="2:7" x14ac:dyDescent="0.2">
      <c r="B61" s="76" t="s">
        <v>99</v>
      </c>
      <c r="C61" s="76" t="s">
        <v>98</v>
      </c>
      <c r="D61" s="77">
        <v>72000</v>
      </c>
      <c r="E61" s="77">
        <v>70000</v>
      </c>
      <c r="F61" s="77">
        <v>70000</v>
      </c>
      <c r="G61" s="78">
        <f t="shared" si="1"/>
        <v>212000</v>
      </c>
    </row>
    <row r="62" spans="2:7" x14ac:dyDescent="0.2">
      <c r="B62" s="76" t="s">
        <v>99</v>
      </c>
      <c r="C62" s="76" t="s">
        <v>95</v>
      </c>
      <c r="D62" s="77">
        <v>25000</v>
      </c>
      <c r="E62" s="77">
        <v>24000</v>
      </c>
      <c r="F62" s="77">
        <v>26000</v>
      </c>
      <c r="G62" s="78">
        <f t="shared" si="1"/>
        <v>75000</v>
      </c>
    </row>
    <row r="65" spans="2:4" x14ac:dyDescent="0.2">
      <c r="B65" s="68" t="str" cm="1">
        <f t="array" ref="B65:B68">_xlfn.UNIQUE(B5:B62)</f>
        <v>East</v>
      </c>
      <c r="C65" s="69" t="s">
        <v>78</v>
      </c>
      <c r="D65" s="69" t="s">
        <v>79</v>
      </c>
    </row>
    <row r="66" spans="2:4" x14ac:dyDescent="0.2">
      <c r="B66" s="68" t="str">
        <v>North</v>
      </c>
      <c r="C66" s="69" t="s">
        <v>96</v>
      </c>
      <c r="D66" s="69" t="s">
        <v>80</v>
      </c>
    </row>
    <row r="67" spans="2:4" x14ac:dyDescent="0.2">
      <c r="B67" s="68" t="str">
        <v>South</v>
      </c>
      <c r="C67" s="69" t="s">
        <v>97</v>
      </c>
      <c r="D67" s="69" t="s">
        <v>81</v>
      </c>
    </row>
    <row r="68" spans="2:4" x14ac:dyDescent="0.2">
      <c r="B68" s="68" t="str">
        <v>West</v>
      </c>
      <c r="C68" s="69" t="s">
        <v>99</v>
      </c>
      <c r="D68" s="69" t="s">
        <v>82</v>
      </c>
    </row>
    <row r="69" spans="2:4" x14ac:dyDescent="0.2">
      <c r="D69" s="69" t="s">
        <v>83</v>
      </c>
    </row>
    <row r="70" spans="2:4" x14ac:dyDescent="0.2">
      <c r="D70" s="69" t="s">
        <v>84</v>
      </c>
    </row>
    <row r="71" spans="2:4" x14ac:dyDescent="0.2">
      <c r="D71" s="69" t="s">
        <v>86</v>
      </c>
    </row>
    <row r="72" spans="2:4" x14ac:dyDescent="0.2">
      <c r="D72" s="69" t="s">
        <v>87</v>
      </c>
    </row>
    <row r="73" spans="2:4" x14ac:dyDescent="0.2">
      <c r="D73" s="69" t="s">
        <v>88</v>
      </c>
    </row>
    <row r="74" spans="2:4" x14ac:dyDescent="0.2">
      <c r="D74" s="69" t="s">
        <v>89</v>
      </c>
    </row>
    <row r="75" spans="2:4" x14ac:dyDescent="0.2">
      <c r="D75" s="69" t="s">
        <v>91</v>
      </c>
    </row>
    <row r="76" spans="2:4" x14ac:dyDescent="0.2">
      <c r="D76" s="69" t="s">
        <v>92</v>
      </c>
    </row>
    <row r="77" spans="2:4" x14ac:dyDescent="0.2">
      <c r="D77" s="69" t="s">
        <v>93</v>
      </c>
    </row>
    <row r="78" spans="2:4" x14ac:dyDescent="0.2">
      <c r="D78" s="69" t="s">
        <v>95</v>
      </c>
    </row>
    <row r="79" spans="2:4" x14ac:dyDescent="0.2">
      <c r="D79" s="69" t="s">
        <v>98</v>
      </c>
    </row>
  </sheetData>
  <mergeCells count="3">
    <mergeCell ref="B2:G2"/>
    <mergeCell ref="L3:M3"/>
    <mergeCell ref="I4:J4"/>
  </mergeCells>
  <dataValidations count="1">
    <dataValidation allowBlank="1" showInputMessage="1" showErrorMessage="1" sqref="I11 I15 I19" xr:uid="{E4F0F473-B33D-42F5-B2AC-5BB844DCA907}"/>
  </dataValidations>
  <printOptions gridLines="1" gridLinesSet="0"/>
  <pageMargins left="0.75" right="0.75" top="1" bottom="1" header="0.5" footer="0.5"/>
  <pageSetup orientation="portrait" horizontalDpi="300" verticalDpi="300" r:id="rId1"/>
  <headerFooter alignWithMargins="0">
    <oddHeader>&amp;A</oddHeader>
    <oddFooter>Page &amp;P</oddFooter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7292BB-0E8B-4685-8C25-D9CB4685DFDE}">
  <sheetPr>
    <tabColor theme="5" tint="0.39997558519241921"/>
    <pageSetUpPr autoPageBreaks="0"/>
  </sheetPr>
  <dimension ref="A1:E21"/>
  <sheetViews>
    <sheetView zoomScale="140" zoomScaleNormal="140" workbookViewId="0">
      <selection activeCell="C7" sqref="C7"/>
    </sheetView>
  </sheetViews>
  <sheetFormatPr defaultColWidth="9.03515625" defaultRowHeight="13.5" x14ac:dyDescent="0.15"/>
  <cols>
    <col min="1" max="1" width="17.80078125" style="58" customWidth="1"/>
    <col min="2" max="2" width="14.42578125" style="58" customWidth="1"/>
    <col min="3" max="3" width="19.41796875" style="58" customWidth="1"/>
    <col min="4" max="4" width="9.84375" style="58" customWidth="1"/>
    <col min="5" max="6" width="9.03515625" style="58"/>
    <col min="7" max="7" width="9.16796875" style="58" customWidth="1"/>
    <col min="8" max="8" width="14.15625" style="58" customWidth="1"/>
    <col min="9" max="16384" width="9.03515625" style="58"/>
  </cols>
  <sheetData>
    <row r="1" spans="1:5" s="59" customFormat="1" ht="18.75" x14ac:dyDescent="0.25">
      <c r="A1" s="303" t="s">
        <v>53</v>
      </c>
      <c r="B1" s="303"/>
      <c r="C1" s="303"/>
      <c r="D1" s="57"/>
      <c r="E1" s="58"/>
    </row>
    <row r="2" spans="1:5" s="62" customFormat="1" ht="15.75" thickBot="1" x14ac:dyDescent="0.25">
      <c r="A2" s="292" t="s">
        <v>54</v>
      </c>
      <c r="B2" s="292"/>
      <c r="C2" s="292"/>
      <c r="D2" s="60"/>
      <c r="E2" s="61"/>
    </row>
    <row r="3" spans="1:5" s="64" customFormat="1" ht="14.25" thickTop="1" x14ac:dyDescent="0.15">
      <c r="A3" s="58"/>
      <c r="B3" s="58"/>
      <c r="C3" s="58"/>
      <c r="D3" s="58"/>
      <c r="E3" s="63"/>
    </row>
    <row r="4" spans="1:5" s="64" customFormat="1" x14ac:dyDescent="0.15">
      <c r="A4" s="58"/>
      <c r="B4" s="58"/>
      <c r="C4" s="58"/>
      <c r="D4" s="58"/>
      <c r="E4" s="58"/>
    </row>
    <row r="5" spans="1:5" ht="15" x14ac:dyDescent="0.15">
      <c r="A5" s="304" t="s">
        <v>55</v>
      </c>
      <c r="B5" s="304" t="s">
        <v>56</v>
      </c>
      <c r="C5" s="304" t="s">
        <v>57</v>
      </c>
      <c r="D5" s="65"/>
    </row>
    <row r="6" spans="1:5" ht="15" x14ac:dyDescent="0.15">
      <c r="A6" s="304"/>
      <c r="B6" s="304"/>
      <c r="C6" s="304"/>
      <c r="D6" s="65"/>
    </row>
    <row r="7" spans="1:5" x14ac:dyDescent="0.15">
      <c r="A7" s="66" t="s">
        <v>58</v>
      </c>
      <c r="B7" s="67">
        <v>12450</v>
      </c>
      <c r="C7" s="67">
        <f>IF(B7&gt;"25000",B7*0.02,IF(B7&gt;=15000,B7*0.015,IF(B7&gt;5000,B7*0.01,IF(B7&lt;5000,"No Comm"))))</f>
        <v>124.5</v>
      </c>
    </row>
    <row r="8" spans="1:5" x14ac:dyDescent="0.15">
      <c r="A8" s="66" t="s">
        <v>59</v>
      </c>
      <c r="B8" s="67">
        <v>4000</v>
      </c>
      <c r="C8" s="67"/>
    </row>
    <row r="9" spans="1:5" x14ac:dyDescent="0.15">
      <c r="A9" s="66" t="s">
        <v>60</v>
      </c>
      <c r="B9" s="67">
        <v>15700</v>
      </c>
      <c r="C9" s="67"/>
    </row>
    <row r="10" spans="1:5" x14ac:dyDescent="0.15">
      <c r="A10" s="66" t="s">
        <v>61</v>
      </c>
      <c r="B10" s="67">
        <v>12225</v>
      </c>
      <c r="C10" s="67"/>
    </row>
    <row r="11" spans="1:5" x14ac:dyDescent="0.15">
      <c r="A11" s="66" t="s">
        <v>49</v>
      </c>
      <c r="B11" s="67">
        <v>9720</v>
      </c>
      <c r="C11" s="67"/>
    </row>
    <row r="12" spans="1:5" x14ac:dyDescent="0.15">
      <c r="A12" s="66" t="s">
        <v>50</v>
      </c>
      <c r="B12" s="67">
        <v>4750</v>
      </c>
      <c r="C12" s="67"/>
    </row>
    <row r="13" spans="1:5" x14ac:dyDescent="0.15">
      <c r="A13" s="66" t="s">
        <v>62</v>
      </c>
      <c r="B13" s="67">
        <v>16840</v>
      </c>
      <c r="C13" s="67"/>
    </row>
    <row r="14" spans="1:5" x14ac:dyDescent="0.15">
      <c r="A14" s="66" t="s">
        <v>63</v>
      </c>
      <c r="B14" s="67">
        <v>12110</v>
      </c>
      <c r="C14" s="67"/>
    </row>
    <row r="15" spans="1:5" x14ac:dyDescent="0.15">
      <c r="A15" s="66" t="s">
        <v>64</v>
      </c>
      <c r="B15" s="67">
        <v>7790</v>
      </c>
      <c r="C15" s="67"/>
    </row>
    <row r="16" spans="1:5" x14ac:dyDescent="0.15">
      <c r="A16" s="66" t="s">
        <v>65</v>
      </c>
      <c r="B16" s="67">
        <v>4500</v>
      </c>
      <c r="C16" s="67"/>
    </row>
    <row r="17" spans="1:3" x14ac:dyDescent="0.15">
      <c r="A17" s="66" t="s">
        <v>66</v>
      </c>
      <c r="B17" s="67">
        <v>6900</v>
      </c>
      <c r="C17" s="67"/>
    </row>
    <row r="18" spans="1:3" x14ac:dyDescent="0.15">
      <c r="A18" s="66" t="s">
        <v>67</v>
      </c>
      <c r="B18" s="67">
        <v>10550</v>
      </c>
      <c r="C18" s="67"/>
    </row>
    <row r="19" spans="1:3" x14ac:dyDescent="0.15">
      <c r="A19" s="66" t="s">
        <v>68</v>
      </c>
      <c r="B19" s="67">
        <v>14295</v>
      </c>
      <c r="C19" s="67"/>
    </row>
    <row r="20" spans="1:3" x14ac:dyDescent="0.15">
      <c r="A20" s="66" t="s">
        <v>69</v>
      </c>
      <c r="B20" s="67">
        <v>28000</v>
      </c>
      <c r="C20" s="67"/>
    </row>
    <row r="21" spans="1:3" x14ac:dyDescent="0.15">
      <c r="A21" s="66" t="s">
        <v>70</v>
      </c>
      <c r="B21" s="67">
        <v>6700</v>
      </c>
      <c r="C21" s="67"/>
    </row>
  </sheetData>
  <mergeCells count="5">
    <mergeCell ref="A1:C1"/>
    <mergeCell ref="A2:C2"/>
    <mergeCell ref="A5:A6"/>
    <mergeCell ref="B5:B6"/>
    <mergeCell ref="C5:C6"/>
  </mergeCells>
  <pageMargins left="0.75" right="0.75" top="1" bottom="1" header="0.5" footer="0.5"/>
  <pageSetup orientation="portrait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C1C842-D385-40D4-B12D-F670FDB052D6}">
  <sheetPr>
    <tabColor theme="6" tint="-0.249977111117893"/>
    <pageSetUpPr autoPageBreaks="0"/>
  </sheetPr>
  <dimension ref="A1:E21"/>
  <sheetViews>
    <sheetView zoomScale="140" zoomScaleNormal="140" workbookViewId="0">
      <selection sqref="A1:C1"/>
    </sheetView>
  </sheetViews>
  <sheetFormatPr defaultColWidth="9.03515625" defaultRowHeight="13.5" x14ac:dyDescent="0.15"/>
  <cols>
    <col min="1" max="1" width="17.80078125" style="58" customWidth="1"/>
    <col min="2" max="2" width="14.42578125" style="58" customWidth="1"/>
    <col min="3" max="3" width="19.41796875" style="58" customWidth="1"/>
    <col min="4" max="4" width="9.84375" style="58" customWidth="1"/>
    <col min="5" max="6" width="9.03515625" style="58"/>
    <col min="7" max="7" width="9.16796875" style="58" customWidth="1"/>
    <col min="8" max="8" width="14.15625" style="58" customWidth="1"/>
    <col min="9" max="16384" width="9.03515625" style="58"/>
  </cols>
  <sheetData>
    <row r="1" spans="1:5" s="59" customFormat="1" ht="18.75" x14ac:dyDescent="0.25">
      <c r="A1" s="303" t="s">
        <v>53</v>
      </c>
      <c r="B1" s="303"/>
      <c r="C1" s="303"/>
      <c r="D1" s="57"/>
      <c r="E1" s="58"/>
    </row>
    <row r="2" spans="1:5" s="62" customFormat="1" ht="15.75" thickBot="1" x14ac:dyDescent="0.25">
      <c r="A2" s="292" t="s">
        <v>54</v>
      </c>
      <c r="B2" s="292"/>
      <c r="C2" s="292"/>
      <c r="D2" s="60"/>
      <c r="E2" s="61"/>
    </row>
    <row r="3" spans="1:5" s="64" customFormat="1" ht="14.25" thickTop="1" x14ac:dyDescent="0.15">
      <c r="A3" s="58"/>
      <c r="B3" s="58"/>
      <c r="C3" s="58"/>
      <c r="D3" s="58"/>
      <c r="E3" s="63"/>
    </row>
    <row r="4" spans="1:5" s="64" customFormat="1" x14ac:dyDescent="0.15">
      <c r="A4" s="58"/>
      <c r="B4" s="58"/>
      <c r="C4" s="58"/>
      <c r="D4" s="58"/>
      <c r="E4" s="58"/>
    </row>
    <row r="5" spans="1:5" ht="15" x14ac:dyDescent="0.15">
      <c r="A5" s="304" t="s">
        <v>55</v>
      </c>
      <c r="B5" s="304" t="s">
        <v>56</v>
      </c>
      <c r="C5" s="304" t="s">
        <v>57</v>
      </c>
      <c r="D5" s="65"/>
    </row>
    <row r="6" spans="1:5" ht="15" x14ac:dyDescent="0.15">
      <c r="A6" s="304"/>
      <c r="B6" s="304"/>
      <c r="C6" s="304"/>
      <c r="D6" s="65"/>
    </row>
    <row r="7" spans="1:5" x14ac:dyDescent="0.15">
      <c r="A7" s="66" t="s">
        <v>58</v>
      </c>
      <c r="B7" s="67">
        <v>12450</v>
      </c>
      <c r="C7" s="67" cm="1">
        <f t="array" ref="C7">_xlfn.IFS(B7&gt;25000,B7*2%,B7&gt;15000,B7*1.5%,B7&gt;5000,B7*1%,B7&lt;B7,"No Commission")</f>
        <v>124.5</v>
      </c>
      <c r="D7" s="58" t="str">
        <f ca="1">_xlfn.FORMULATEXT(C7)</f>
        <v>=IFS(B7&gt;25000,B7*2%,B7&gt;15000,B7*1.5%,B7&gt;5000,B7*1%,B7&lt;B7,"No Commission")</v>
      </c>
    </row>
    <row r="8" spans="1:5" x14ac:dyDescent="0.15">
      <c r="A8" s="66" t="s">
        <v>59</v>
      </c>
      <c r="B8" s="67">
        <v>4000</v>
      </c>
      <c r="C8" s="67"/>
      <c r="D8" s="58" t="e">
        <f ca="1">_xlfn.FORMULATEXT(C8)</f>
        <v>#N/A</v>
      </c>
    </row>
    <row r="9" spans="1:5" x14ac:dyDescent="0.15">
      <c r="A9" s="66" t="s">
        <v>60</v>
      </c>
      <c r="B9" s="67">
        <v>15700</v>
      </c>
      <c r="C9" s="67"/>
    </row>
    <row r="10" spans="1:5" x14ac:dyDescent="0.15">
      <c r="A10" s="66" t="s">
        <v>61</v>
      </c>
      <c r="B10" s="67">
        <v>12225</v>
      </c>
      <c r="C10" s="67"/>
    </row>
    <row r="11" spans="1:5" x14ac:dyDescent="0.15">
      <c r="A11" s="66" t="s">
        <v>49</v>
      </c>
      <c r="B11" s="67">
        <v>9720</v>
      </c>
      <c r="C11" s="67"/>
    </row>
    <row r="12" spans="1:5" x14ac:dyDescent="0.15">
      <c r="A12" s="66" t="s">
        <v>50</v>
      </c>
      <c r="B12" s="67">
        <v>4750</v>
      </c>
      <c r="C12" s="67"/>
    </row>
    <row r="13" spans="1:5" x14ac:dyDescent="0.15">
      <c r="A13" s="66" t="s">
        <v>62</v>
      </c>
      <c r="B13" s="67">
        <v>16840</v>
      </c>
      <c r="C13" s="67"/>
    </row>
    <row r="14" spans="1:5" x14ac:dyDescent="0.15">
      <c r="A14" s="66" t="s">
        <v>63</v>
      </c>
      <c r="B14" s="67">
        <v>12110</v>
      </c>
      <c r="C14" s="67"/>
    </row>
    <row r="15" spans="1:5" x14ac:dyDescent="0.15">
      <c r="A15" s="66" t="s">
        <v>64</v>
      </c>
      <c r="B15" s="67">
        <v>7790</v>
      </c>
      <c r="C15" s="67"/>
    </row>
    <row r="16" spans="1:5" x14ac:dyDescent="0.15">
      <c r="A16" s="66" t="s">
        <v>65</v>
      </c>
      <c r="B16" s="67">
        <v>4500</v>
      </c>
      <c r="C16" s="67"/>
    </row>
    <row r="17" spans="1:3" x14ac:dyDescent="0.15">
      <c r="A17" s="66" t="s">
        <v>66</v>
      </c>
      <c r="B17" s="67">
        <v>6900</v>
      </c>
      <c r="C17" s="67"/>
    </row>
    <row r="18" spans="1:3" x14ac:dyDescent="0.15">
      <c r="A18" s="66" t="s">
        <v>67</v>
      </c>
      <c r="B18" s="67">
        <v>10550</v>
      </c>
      <c r="C18" s="67"/>
    </row>
    <row r="19" spans="1:3" x14ac:dyDescent="0.15">
      <c r="A19" s="66" t="s">
        <v>68</v>
      </c>
      <c r="B19" s="67">
        <v>14295</v>
      </c>
      <c r="C19" s="67"/>
    </row>
    <row r="20" spans="1:3" x14ac:dyDescent="0.15">
      <c r="A20" s="66" t="s">
        <v>69</v>
      </c>
      <c r="B20" s="67">
        <v>28000</v>
      </c>
      <c r="C20" s="67"/>
    </row>
    <row r="21" spans="1:3" x14ac:dyDescent="0.15">
      <c r="A21" s="66" t="s">
        <v>70</v>
      </c>
      <c r="B21" s="67">
        <v>6700</v>
      </c>
      <c r="C21" s="67"/>
    </row>
  </sheetData>
  <mergeCells count="5">
    <mergeCell ref="A1:C1"/>
    <mergeCell ref="A2:C2"/>
    <mergeCell ref="A5:A6"/>
    <mergeCell ref="B5:B6"/>
    <mergeCell ref="C5:C6"/>
  </mergeCells>
  <pageMargins left="0.75" right="0.75" top="1" bottom="1" header="0.5" footer="0.5"/>
  <pageSetup orientation="portrait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F5B363-4CDE-410B-A5DD-315B5A8607A0}">
  <sheetPr>
    <tabColor theme="7" tint="0.59999389629810485"/>
  </sheetPr>
  <dimension ref="A1:H43"/>
  <sheetViews>
    <sheetView topLeftCell="A13" workbookViewId="0">
      <selection activeCell="C29" sqref="C29"/>
    </sheetView>
  </sheetViews>
  <sheetFormatPr defaultColWidth="8.8984375" defaultRowHeight="15" x14ac:dyDescent="0.2"/>
  <cols>
    <col min="1" max="1" width="13.34765625" style="96" customWidth="1"/>
    <col min="2" max="2" width="14.0234375" style="96" bestFit="1" customWidth="1"/>
    <col min="3" max="3" width="11.0546875" style="96" customWidth="1"/>
    <col min="4" max="5" width="8.8984375" style="96"/>
    <col min="6" max="6" width="11.8671875" style="96" bestFit="1" customWidth="1"/>
    <col min="7" max="7" width="16.5859375" style="96" customWidth="1"/>
    <col min="8" max="16384" width="8.8984375" style="96"/>
  </cols>
  <sheetData>
    <row r="1" spans="1:8" ht="18.75" x14ac:dyDescent="0.25">
      <c r="A1" s="123" t="s">
        <v>129</v>
      </c>
      <c r="B1" s="123"/>
      <c r="C1" s="123"/>
      <c r="D1" s="123"/>
      <c r="E1" s="123"/>
      <c r="F1" s="123"/>
    </row>
    <row r="3" spans="1:8" x14ac:dyDescent="0.2">
      <c r="A3" s="124" t="s">
        <v>130</v>
      </c>
    </row>
    <row r="5" spans="1:8" ht="15.75" thickBot="1" x14ac:dyDescent="0.25">
      <c r="A5" s="125" t="s">
        <v>73</v>
      </c>
      <c r="B5" s="125" t="s">
        <v>24</v>
      </c>
      <c r="C5" s="125" t="s">
        <v>131</v>
      </c>
      <c r="F5" s="126" t="s">
        <v>24</v>
      </c>
      <c r="G5" s="127" t="s">
        <v>132</v>
      </c>
    </row>
    <row r="6" spans="1:8" x14ac:dyDescent="0.2">
      <c r="A6" s="96" t="s">
        <v>133</v>
      </c>
      <c r="B6" s="96" t="s">
        <v>132</v>
      </c>
      <c r="C6" s="128">
        <v>44196</v>
      </c>
    </row>
    <row r="7" spans="1:8" x14ac:dyDescent="0.2">
      <c r="A7" s="96" t="s">
        <v>133</v>
      </c>
      <c r="B7" s="96" t="s">
        <v>134</v>
      </c>
      <c r="C7" s="128">
        <v>20898</v>
      </c>
      <c r="F7" s="129" t="str" cm="1">
        <f t="array" ref="F7:H9">_xlfn._xlws.FILTER(A6:C20,B6:B20=G5,"Not found")</f>
        <v>Utility</v>
      </c>
      <c r="G7" s="96" t="str">
        <v>North America</v>
      </c>
      <c r="H7" s="128">
        <v>44196</v>
      </c>
    </row>
    <row r="8" spans="1:8" x14ac:dyDescent="0.2">
      <c r="A8" s="96" t="s">
        <v>133</v>
      </c>
      <c r="B8" s="96" t="s">
        <v>135</v>
      </c>
      <c r="C8" s="128">
        <v>46994</v>
      </c>
      <c r="F8" s="96" t="str">
        <v>Productivity</v>
      </c>
      <c r="G8" s="96" t="str">
        <v>North America</v>
      </c>
      <c r="H8" s="128">
        <v>34155</v>
      </c>
    </row>
    <row r="9" spans="1:8" x14ac:dyDescent="0.2">
      <c r="A9" s="96" t="s">
        <v>133</v>
      </c>
      <c r="B9" s="96" t="s">
        <v>136</v>
      </c>
      <c r="C9" s="128">
        <v>43695</v>
      </c>
      <c r="F9" s="96" t="str">
        <v>Game</v>
      </c>
      <c r="G9" s="96" t="str">
        <v>North America</v>
      </c>
      <c r="H9" s="128">
        <v>44675</v>
      </c>
    </row>
    <row r="10" spans="1:8" x14ac:dyDescent="0.2">
      <c r="A10" s="96" t="s">
        <v>133</v>
      </c>
      <c r="B10" s="96" t="s">
        <v>137</v>
      </c>
      <c r="C10" s="128">
        <v>34196</v>
      </c>
      <c r="H10" s="128"/>
    </row>
    <row r="11" spans="1:8" ht="15.75" thickBot="1" x14ac:dyDescent="0.25">
      <c r="A11" s="96" t="s">
        <v>138</v>
      </c>
      <c r="B11" s="96" t="s">
        <v>132</v>
      </c>
      <c r="C11" s="128">
        <v>34155</v>
      </c>
      <c r="E11" s="126"/>
      <c r="F11" s="130" t="s">
        <v>139</v>
      </c>
      <c r="G11" s="131">
        <v>45000</v>
      </c>
      <c r="H11" s="128"/>
    </row>
    <row r="12" spans="1:8" x14ac:dyDescent="0.2">
      <c r="A12" s="96" t="s">
        <v>138</v>
      </c>
      <c r="B12" s="96" t="s">
        <v>134</v>
      </c>
      <c r="C12" s="128">
        <v>24396</v>
      </c>
      <c r="H12" s="128"/>
    </row>
    <row r="13" spans="1:8" x14ac:dyDescent="0.2">
      <c r="A13" s="96" t="s">
        <v>138</v>
      </c>
      <c r="B13" s="96" t="s">
        <v>135</v>
      </c>
      <c r="C13" s="128">
        <v>29276</v>
      </c>
      <c r="F13" s="129" t="str" cm="1">
        <f t="array" ref="F13:H16">_xlfn._xlws.FILTER(A6:C20,C6:C20&gt;G11,"No data")</f>
        <v>Utility</v>
      </c>
      <c r="G13" s="96" t="str">
        <v>Asia</v>
      </c>
      <c r="H13" s="128">
        <v>46994</v>
      </c>
    </row>
    <row r="14" spans="1:8" x14ac:dyDescent="0.2">
      <c r="A14" s="96" t="s">
        <v>138</v>
      </c>
      <c r="B14" s="96" t="s">
        <v>136</v>
      </c>
      <c r="C14" s="128">
        <v>45540</v>
      </c>
      <c r="F14" s="96" t="str">
        <v>Productivity</v>
      </c>
      <c r="G14" s="96" t="str">
        <v>Europe</v>
      </c>
      <c r="H14" s="128">
        <v>45540</v>
      </c>
    </row>
    <row r="15" spans="1:8" x14ac:dyDescent="0.2">
      <c r="A15" s="96" t="s">
        <v>138</v>
      </c>
      <c r="B15" s="96" t="s">
        <v>137</v>
      </c>
      <c r="C15" s="128">
        <v>29277</v>
      </c>
      <c r="F15" s="96" t="str">
        <v>Game</v>
      </c>
      <c r="G15" s="96" t="str">
        <v>Europe</v>
      </c>
      <c r="H15" s="128">
        <v>46336</v>
      </c>
    </row>
    <row r="16" spans="1:8" x14ac:dyDescent="0.2">
      <c r="A16" s="96" t="s">
        <v>140</v>
      </c>
      <c r="B16" s="96" t="s">
        <v>132</v>
      </c>
      <c r="C16" s="128">
        <v>44675</v>
      </c>
      <c r="F16" s="96" t="str">
        <v>Game</v>
      </c>
      <c r="G16" s="96" t="str">
        <v>Australia</v>
      </c>
      <c r="H16" s="128">
        <v>49656</v>
      </c>
    </row>
    <row r="17" spans="1:8" x14ac:dyDescent="0.2">
      <c r="A17" s="96" t="s">
        <v>140</v>
      </c>
      <c r="B17" s="96" t="s">
        <v>134</v>
      </c>
      <c r="C17" s="128">
        <v>42569</v>
      </c>
      <c r="H17" s="128"/>
    </row>
    <row r="18" spans="1:8" x14ac:dyDescent="0.2">
      <c r="A18" s="96" t="s">
        <v>140</v>
      </c>
      <c r="B18" s="96" t="s">
        <v>135</v>
      </c>
      <c r="C18" s="128">
        <v>43784</v>
      </c>
      <c r="H18" s="128"/>
    </row>
    <row r="19" spans="1:8" x14ac:dyDescent="0.2">
      <c r="A19" s="96" t="s">
        <v>140</v>
      </c>
      <c r="B19" s="96" t="s">
        <v>136</v>
      </c>
      <c r="C19" s="128">
        <v>46336</v>
      </c>
      <c r="H19" s="128"/>
    </row>
    <row r="20" spans="1:8" x14ac:dyDescent="0.2">
      <c r="A20" s="96" t="s">
        <v>140</v>
      </c>
      <c r="B20" s="96" t="s">
        <v>137</v>
      </c>
      <c r="C20" s="128">
        <v>49656</v>
      </c>
      <c r="H20" s="128"/>
    </row>
    <row r="21" spans="1:8" x14ac:dyDescent="0.2">
      <c r="H21" s="128"/>
    </row>
    <row r="23" spans="1:8" x14ac:dyDescent="0.2">
      <c r="A23" s="305" t="s">
        <v>141</v>
      </c>
      <c r="B23" s="305"/>
      <c r="C23" s="305"/>
      <c r="F23" s="132"/>
      <c r="G23" s="132"/>
      <c r="H23" s="132"/>
    </row>
    <row r="25" spans="1:8" x14ac:dyDescent="0.2">
      <c r="A25" s="133" t="s">
        <v>73</v>
      </c>
      <c r="B25" s="133" t="s">
        <v>24</v>
      </c>
      <c r="C25" s="133" t="s">
        <v>131</v>
      </c>
      <c r="F25" s="134" t="s">
        <v>24</v>
      </c>
      <c r="G25" s="127" t="s">
        <v>135</v>
      </c>
    </row>
    <row r="26" spans="1:8" x14ac:dyDescent="0.2">
      <c r="A26" s="96" t="s">
        <v>133</v>
      </c>
      <c r="B26" s="96" t="s">
        <v>132</v>
      </c>
      <c r="C26" s="128">
        <v>44196</v>
      </c>
      <c r="H26" s="128"/>
    </row>
    <row r="27" spans="1:8" x14ac:dyDescent="0.2">
      <c r="A27" s="96" t="s">
        <v>133</v>
      </c>
      <c r="B27" s="96" t="s">
        <v>134</v>
      </c>
      <c r="C27" s="128">
        <v>20898</v>
      </c>
      <c r="F27" s="129" t="str" cm="1">
        <f t="array" ref="F27:H29">_xlfn._xlws.FILTER(TableDiv2[],TableDiv2[Region]=G25,"not found")</f>
        <v>Utility</v>
      </c>
      <c r="G27" s="96" t="str">
        <v>Asia</v>
      </c>
      <c r="H27" s="128">
        <v>46994</v>
      </c>
    </row>
    <row r="28" spans="1:8" x14ac:dyDescent="0.2">
      <c r="A28" s="96" t="s">
        <v>133</v>
      </c>
      <c r="B28" s="96" t="s">
        <v>135</v>
      </c>
      <c r="C28" s="128">
        <v>46994</v>
      </c>
      <c r="F28" s="96" t="str">
        <v>Productivity</v>
      </c>
      <c r="G28" s="96" t="str">
        <v>Asia</v>
      </c>
      <c r="H28" s="128">
        <v>29276</v>
      </c>
    </row>
    <row r="29" spans="1:8" x14ac:dyDescent="0.2">
      <c r="A29" s="96" t="s">
        <v>133</v>
      </c>
      <c r="B29" s="96" t="s">
        <v>136</v>
      </c>
      <c r="C29" s="128">
        <v>43695</v>
      </c>
      <c r="F29" s="96" t="str">
        <v>Game</v>
      </c>
      <c r="G29" s="96" t="str">
        <v>Asia</v>
      </c>
      <c r="H29" s="128">
        <v>43784</v>
      </c>
    </row>
    <row r="30" spans="1:8" x14ac:dyDescent="0.2">
      <c r="A30" s="96" t="s">
        <v>133</v>
      </c>
      <c r="B30" s="96" t="s">
        <v>137</v>
      </c>
      <c r="C30" s="128">
        <v>34196</v>
      </c>
      <c r="H30" s="128"/>
    </row>
    <row r="31" spans="1:8" x14ac:dyDescent="0.2">
      <c r="A31" s="96" t="s">
        <v>138</v>
      </c>
      <c r="B31" s="96" t="s">
        <v>132</v>
      </c>
      <c r="C31" s="128">
        <v>34155</v>
      </c>
      <c r="H31" s="128"/>
    </row>
    <row r="32" spans="1:8" x14ac:dyDescent="0.2">
      <c r="A32" s="96" t="s">
        <v>138</v>
      </c>
      <c r="B32" s="96" t="s">
        <v>134</v>
      </c>
      <c r="C32" s="128">
        <v>24396</v>
      </c>
      <c r="H32" s="128"/>
    </row>
    <row r="33" spans="1:8" x14ac:dyDescent="0.2">
      <c r="A33" s="96" t="s">
        <v>138</v>
      </c>
      <c r="B33" s="96" t="s">
        <v>135</v>
      </c>
      <c r="C33" s="128">
        <v>29276</v>
      </c>
      <c r="F33" s="134" t="s">
        <v>73</v>
      </c>
      <c r="G33" s="135" t="s">
        <v>140</v>
      </c>
      <c r="H33" s="128"/>
    </row>
    <row r="34" spans="1:8" x14ac:dyDescent="0.2">
      <c r="A34" s="96" t="s">
        <v>138</v>
      </c>
      <c r="B34" s="96" t="s">
        <v>136</v>
      </c>
      <c r="C34" s="128">
        <v>45540</v>
      </c>
      <c r="F34" s="134" t="s">
        <v>24</v>
      </c>
      <c r="G34" s="127" t="s">
        <v>136</v>
      </c>
      <c r="H34" s="128"/>
    </row>
    <row r="35" spans="1:8" x14ac:dyDescent="0.2">
      <c r="A35" s="96" t="s">
        <v>138</v>
      </c>
      <c r="B35" s="96" t="s">
        <v>137</v>
      </c>
      <c r="C35" s="128">
        <v>29277</v>
      </c>
      <c r="H35" s="128"/>
    </row>
    <row r="36" spans="1:8" x14ac:dyDescent="0.2">
      <c r="A36" s="96" t="s">
        <v>140</v>
      </c>
      <c r="B36" s="96" t="s">
        <v>132</v>
      </c>
      <c r="C36" s="128">
        <v>44675</v>
      </c>
      <c r="F36" s="129" t="str" cm="1">
        <f t="array" ref="F36:H36">_xlfn._xlws.FILTER(TableDiv2[],(TableDiv2[Division]=G33)*(TableDiv2[Region]=G34),"Not found")</f>
        <v>Game</v>
      </c>
      <c r="G36" s="96" t="str">
        <v>Europe</v>
      </c>
      <c r="H36" s="128">
        <v>46336</v>
      </c>
    </row>
    <row r="37" spans="1:8" x14ac:dyDescent="0.2">
      <c r="A37" s="96" t="s">
        <v>140</v>
      </c>
      <c r="B37" s="96" t="s">
        <v>134</v>
      </c>
      <c r="C37" s="128">
        <v>42569</v>
      </c>
      <c r="H37" s="128"/>
    </row>
    <row r="38" spans="1:8" x14ac:dyDescent="0.2">
      <c r="A38" s="96" t="s">
        <v>140</v>
      </c>
      <c r="B38" s="96" t="s">
        <v>135</v>
      </c>
      <c r="C38" s="128">
        <v>43784</v>
      </c>
      <c r="H38" s="128"/>
    </row>
    <row r="39" spans="1:8" x14ac:dyDescent="0.2">
      <c r="A39" s="96" t="s">
        <v>140</v>
      </c>
      <c r="B39" s="96" t="s">
        <v>136</v>
      </c>
      <c r="C39" s="128">
        <v>46336</v>
      </c>
      <c r="H39" s="128"/>
    </row>
    <row r="40" spans="1:8" x14ac:dyDescent="0.2">
      <c r="A40" s="96" t="s">
        <v>140</v>
      </c>
      <c r="B40" s="96" t="s">
        <v>137</v>
      </c>
      <c r="C40" s="128">
        <v>49656</v>
      </c>
      <c r="H40" s="128"/>
    </row>
    <row r="41" spans="1:8" x14ac:dyDescent="0.2">
      <c r="H41" s="128"/>
    </row>
    <row r="42" spans="1:8" x14ac:dyDescent="0.2">
      <c r="H42" s="128"/>
    </row>
    <row r="43" spans="1:8" x14ac:dyDescent="0.2">
      <c r="H43" s="128"/>
    </row>
  </sheetData>
  <mergeCells count="1">
    <mergeCell ref="A23:C23"/>
  </mergeCells>
  <dataValidations count="1">
    <dataValidation type="list" allowBlank="1" showInputMessage="1" showErrorMessage="1" sqref="G5 G25 G34" xr:uid="{7BE2FB99-F5D6-40E8-8FF3-5F24FB30035E}">
      <formula1>$B$6:$B$10</formula1>
    </dataValidation>
  </dataValidations>
  <pageMargins left="0.7" right="0.7" top="0.75" bottom="0.75" header="0.3" footer="0.3"/>
  <drawing r:id="rId1"/>
  <tableParts count="1">
    <tablePart r:id="rId2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112C7B-85E2-4C2D-9AAA-299004ED468C}">
  <sheetPr>
    <tabColor theme="7" tint="0.59999389629810485"/>
  </sheetPr>
  <dimension ref="A1:H42"/>
  <sheetViews>
    <sheetView workbookViewId="0">
      <selection activeCell="C29" sqref="C29"/>
    </sheetView>
  </sheetViews>
  <sheetFormatPr defaultColWidth="8.8984375" defaultRowHeight="15" x14ac:dyDescent="0.2"/>
  <cols>
    <col min="1" max="1" width="13.34765625" style="96" customWidth="1"/>
    <col min="2" max="2" width="14.0234375" style="96" bestFit="1" customWidth="1"/>
    <col min="3" max="3" width="11.0546875" style="96" customWidth="1"/>
    <col min="4" max="5" width="8.8984375" style="96"/>
    <col min="6" max="6" width="11.8671875" style="96" bestFit="1" customWidth="1"/>
    <col min="7" max="7" width="16.5859375" style="96" customWidth="1"/>
    <col min="8" max="16384" width="8.8984375" style="96"/>
  </cols>
  <sheetData>
    <row r="1" spans="1:8" ht="18.75" x14ac:dyDescent="0.25">
      <c r="A1" s="123" t="s">
        <v>129</v>
      </c>
      <c r="B1" s="123"/>
      <c r="C1" s="123"/>
      <c r="D1" s="123"/>
      <c r="E1" s="123"/>
      <c r="F1" s="123"/>
    </row>
    <row r="3" spans="1:8" x14ac:dyDescent="0.2">
      <c r="A3" s="124" t="s">
        <v>130</v>
      </c>
    </row>
    <row r="5" spans="1:8" ht="15.75" thickBot="1" x14ac:dyDescent="0.25">
      <c r="A5" s="125" t="s">
        <v>73</v>
      </c>
      <c r="B5" s="125" t="s">
        <v>24</v>
      </c>
      <c r="C5" s="125" t="s">
        <v>131</v>
      </c>
      <c r="F5" s="126" t="s">
        <v>24</v>
      </c>
      <c r="G5" s="127" t="s">
        <v>132</v>
      </c>
    </row>
    <row r="6" spans="1:8" x14ac:dyDescent="0.2">
      <c r="A6" s="96" t="s">
        <v>133</v>
      </c>
      <c r="B6" s="96" t="s">
        <v>132</v>
      </c>
      <c r="C6" s="128">
        <v>44196</v>
      </c>
    </row>
    <row r="7" spans="1:8" x14ac:dyDescent="0.2">
      <c r="A7" s="96" t="s">
        <v>133</v>
      </c>
      <c r="B7" s="96" t="s">
        <v>134</v>
      </c>
      <c r="C7" s="128">
        <v>20898</v>
      </c>
      <c r="F7" s="129"/>
      <c r="H7" s="128"/>
    </row>
    <row r="8" spans="1:8" x14ac:dyDescent="0.2">
      <c r="A8" s="96" t="s">
        <v>133</v>
      </c>
      <c r="B8" s="96" t="s">
        <v>135</v>
      </c>
      <c r="C8" s="128">
        <v>46994</v>
      </c>
      <c r="H8" s="128"/>
    </row>
    <row r="9" spans="1:8" x14ac:dyDescent="0.2">
      <c r="A9" s="96" t="s">
        <v>133</v>
      </c>
      <c r="B9" s="96" t="s">
        <v>136</v>
      </c>
      <c r="C9" s="128">
        <v>43695</v>
      </c>
      <c r="H9" s="128"/>
    </row>
    <row r="10" spans="1:8" x14ac:dyDescent="0.2">
      <c r="A10" s="96" t="s">
        <v>133</v>
      </c>
      <c r="B10" s="96" t="s">
        <v>137</v>
      </c>
      <c r="C10" s="128">
        <v>34196</v>
      </c>
      <c r="H10" s="128"/>
    </row>
    <row r="11" spans="1:8" ht="15.75" thickBot="1" x14ac:dyDescent="0.25">
      <c r="A11" s="96" t="s">
        <v>138</v>
      </c>
      <c r="B11" s="96" t="s">
        <v>132</v>
      </c>
      <c r="C11" s="128">
        <v>34155</v>
      </c>
      <c r="E11" s="126"/>
      <c r="F11" s="130" t="s">
        <v>139</v>
      </c>
      <c r="G11" s="131">
        <v>45000</v>
      </c>
      <c r="H11" s="128"/>
    </row>
    <row r="12" spans="1:8" x14ac:dyDescent="0.2">
      <c r="A12" s="96" t="s">
        <v>138</v>
      </c>
      <c r="B12" s="96" t="s">
        <v>134</v>
      </c>
      <c r="C12" s="128">
        <v>24396</v>
      </c>
      <c r="H12" s="128"/>
    </row>
    <row r="13" spans="1:8" x14ac:dyDescent="0.2">
      <c r="A13" s="96" t="s">
        <v>138</v>
      </c>
      <c r="B13" s="96" t="s">
        <v>135</v>
      </c>
      <c r="C13" s="128">
        <v>29276</v>
      </c>
      <c r="F13" s="129"/>
      <c r="H13" s="128"/>
    </row>
    <row r="14" spans="1:8" x14ac:dyDescent="0.2">
      <c r="A14" s="96" t="s">
        <v>138</v>
      </c>
      <c r="B14" s="96" t="s">
        <v>136</v>
      </c>
      <c r="C14" s="128">
        <v>45540</v>
      </c>
      <c r="H14" s="128"/>
    </row>
    <row r="15" spans="1:8" x14ac:dyDescent="0.2">
      <c r="A15" s="96" t="s">
        <v>138</v>
      </c>
      <c r="B15" s="96" t="s">
        <v>137</v>
      </c>
      <c r="C15" s="128">
        <v>29277</v>
      </c>
      <c r="H15" s="128"/>
    </row>
    <row r="16" spans="1:8" x14ac:dyDescent="0.2">
      <c r="A16" s="96" t="s">
        <v>140</v>
      </c>
      <c r="B16" s="96" t="s">
        <v>132</v>
      </c>
      <c r="C16" s="128">
        <v>44675</v>
      </c>
      <c r="H16" s="128"/>
    </row>
    <row r="17" spans="1:8" x14ac:dyDescent="0.2">
      <c r="A17" s="96" t="s">
        <v>140</v>
      </c>
      <c r="B17" s="96" t="s">
        <v>134</v>
      </c>
      <c r="C17" s="128">
        <v>42569</v>
      </c>
      <c r="H17" s="128"/>
    </row>
    <row r="18" spans="1:8" x14ac:dyDescent="0.2">
      <c r="A18" s="96" t="s">
        <v>140</v>
      </c>
      <c r="B18" s="96" t="s">
        <v>135</v>
      </c>
      <c r="C18" s="128">
        <v>43784</v>
      </c>
      <c r="H18" s="128"/>
    </row>
    <row r="19" spans="1:8" x14ac:dyDescent="0.2">
      <c r="A19" s="96" t="s">
        <v>140</v>
      </c>
      <c r="B19" s="96" t="s">
        <v>136</v>
      </c>
      <c r="C19" s="128">
        <v>46336</v>
      </c>
      <c r="H19" s="128"/>
    </row>
    <row r="20" spans="1:8" x14ac:dyDescent="0.2">
      <c r="A20" s="96" t="s">
        <v>140</v>
      </c>
      <c r="B20" s="96" t="s">
        <v>137</v>
      </c>
      <c r="C20" s="128">
        <v>49656</v>
      </c>
      <c r="H20" s="128"/>
    </row>
    <row r="22" spans="1:8" x14ac:dyDescent="0.2">
      <c r="A22" s="305" t="s">
        <v>141</v>
      </c>
      <c r="B22" s="305"/>
      <c r="C22" s="305"/>
      <c r="F22" s="132"/>
      <c r="G22" s="132"/>
      <c r="H22" s="132"/>
    </row>
    <row r="24" spans="1:8" x14ac:dyDescent="0.2">
      <c r="A24" s="133" t="s">
        <v>73</v>
      </c>
      <c r="B24" s="133" t="s">
        <v>24</v>
      </c>
      <c r="C24" s="133" t="s">
        <v>131</v>
      </c>
      <c r="F24" s="134" t="s">
        <v>24</v>
      </c>
      <c r="G24" s="127" t="s">
        <v>135</v>
      </c>
    </row>
    <row r="25" spans="1:8" x14ac:dyDescent="0.2">
      <c r="A25" s="96" t="s">
        <v>133</v>
      </c>
      <c r="B25" s="96" t="s">
        <v>132</v>
      </c>
      <c r="C25" s="128">
        <v>44196</v>
      </c>
      <c r="H25" s="128"/>
    </row>
    <row r="26" spans="1:8" x14ac:dyDescent="0.2">
      <c r="A26" s="96" t="s">
        <v>133</v>
      </c>
      <c r="B26" s="96" t="s">
        <v>134</v>
      </c>
      <c r="C26" s="128">
        <v>20898</v>
      </c>
      <c r="F26" s="129"/>
      <c r="H26" s="128"/>
    </row>
    <row r="27" spans="1:8" x14ac:dyDescent="0.2">
      <c r="A27" s="96" t="s">
        <v>133</v>
      </c>
      <c r="B27" s="96" t="s">
        <v>135</v>
      </c>
      <c r="C27" s="128">
        <v>46994</v>
      </c>
      <c r="H27" s="128"/>
    </row>
    <row r="28" spans="1:8" x14ac:dyDescent="0.2">
      <c r="A28" s="96" t="s">
        <v>133</v>
      </c>
      <c r="B28" s="96" t="s">
        <v>136</v>
      </c>
      <c r="C28" s="128">
        <v>43695</v>
      </c>
      <c r="H28" s="128"/>
    </row>
    <row r="29" spans="1:8" x14ac:dyDescent="0.2">
      <c r="A29" s="96" t="s">
        <v>133</v>
      </c>
      <c r="B29" s="96" t="s">
        <v>137</v>
      </c>
      <c r="C29" s="128">
        <v>34196</v>
      </c>
      <c r="H29" s="128"/>
    </row>
    <row r="30" spans="1:8" x14ac:dyDescent="0.2">
      <c r="A30" s="96" t="s">
        <v>138</v>
      </c>
      <c r="B30" s="96" t="s">
        <v>132</v>
      </c>
      <c r="C30" s="128">
        <v>34155</v>
      </c>
      <c r="H30" s="128"/>
    </row>
    <row r="31" spans="1:8" x14ac:dyDescent="0.2">
      <c r="A31" s="96" t="s">
        <v>138</v>
      </c>
      <c r="B31" s="96" t="s">
        <v>134</v>
      </c>
      <c r="C31" s="128">
        <v>24396</v>
      </c>
      <c r="H31" s="128"/>
    </row>
    <row r="32" spans="1:8" x14ac:dyDescent="0.2">
      <c r="A32" s="96" t="s">
        <v>138</v>
      </c>
      <c r="B32" s="96" t="s">
        <v>135</v>
      </c>
      <c r="C32" s="128">
        <v>29276</v>
      </c>
      <c r="F32" s="134" t="s">
        <v>73</v>
      </c>
      <c r="G32" s="135" t="s">
        <v>140</v>
      </c>
      <c r="H32" s="128"/>
    </row>
    <row r="33" spans="1:8" x14ac:dyDescent="0.2">
      <c r="A33" s="96" t="s">
        <v>138</v>
      </c>
      <c r="B33" s="96" t="s">
        <v>136</v>
      </c>
      <c r="C33" s="128">
        <v>45540</v>
      </c>
      <c r="F33" s="134" t="s">
        <v>24</v>
      </c>
      <c r="G33" s="127" t="s">
        <v>136</v>
      </c>
      <c r="H33" s="128"/>
    </row>
    <row r="34" spans="1:8" x14ac:dyDescent="0.2">
      <c r="A34" s="96" t="s">
        <v>138</v>
      </c>
      <c r="B34" s="96" t="s">
        <v>137</v>
      </c>
      <c r="C34" s="128">
        <v>29277</v>
      </c>
      <c r="H34" s="128"/>
    </row>
    <row r="35" spans="1:8" x14ac:dyDescent="0.2">
      <c r="A35" s="96" t="s">
        <v>140</v>
      </c>
      <c r="B35" s="96" t="s">
        <v>132</v>
      </c>
      <c r="C35" s="128">
        <v>44675</v>
      </c>
      <c r="F35" s="129"/>
      <c r="H35" s="128"/>
    </row>
    <row r="36" spans="1:8" x14ac:dyDescent="0.2">
      <c r="A36" s="96" t="s">
        <v>140</v>
      </c>
      <c r="B36" s="96" t="s">
        <v>134</v>
      </c>
      <c r="C36" s="128">
        <v>42569</v>
      </c>
      <c r="H36" s="128"/>
    </row>
    <row r="37" spans="1:8" x14ac:dyDescent="0.2">
      <c r="A37" s="96" t="s">
        <v>140</v>
      </c>
      <c r="B37" s="96" t="s">
        <v>135</v>
      </c>
      <c r="C37" s="128">
        <v>43784</v>
      </c>
      <c r="H37" s="128"/>
    </row>
    <row r="38" spans="1:8" x14ac:dyDescent="0.2">
      <c r="A38" s="96" t="s">
        <v>140</v>
      </c>
      <c r="B38" s="96" t="s">
        <v>136</v>
      </c>
      <c r="C38" s="128">
        <v>46336</v>
      </c>
      <c r="H38" s="128"/>
    </row>
    <row r="39" spans="1:8" x14ac:dyDescent="0.2">
      <c r="A39" s="96" t="s">
        <v>140</v>
      </c>
      <c r="B39" s="96" t="s">
        <v>137</v>
      </c>
      <c r="C39" s="128">
        <v>49656</v>
      </c>
      <c r="H39" s="128"/>
    </row>
    <row r="40" spans="1:8" x14ac:dyDescent="0.2">
      <c r="H40" s="128"/>
    </row>
    <row r="41" spans="1:8" x14ac:dyDescent="0.2">
      <c r="H41" s="128"/>
    </row>
    <row r="42" spans="1:8" x14ac:dyDescent="0.2">
      <c r="H42" s="128"/>
    </row>
  </sheetData>
  <mergeCells count="1">
    <mergeCell ref="A22:C22"/>
  </mergeCells>
  <dataValidations count="1">
    <dataValidation type="list" allowBlank="1" showInputMessage="1" showErrorMessage="1" sqref="G5 G24 G33" xr:uid="{34E7B556-52CB-4F9F-A075-2197771F5516}">
      <formula1>$B$6:$B$10</formula1>
    </dataValidation>
  </dataValidations>
  <pageMargins left="0.7" right="0.7" top="0.75" bottom="0.75" header="0.3" footer="0.3"/>
  <drawing r:id="rId1"/>
  <tableParts count="1">
    <tablePart r:id="rId2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62B7EE-1177-4174-81CE-C670776B46F8}">
  <sheetPr>
    <tabColor theme="5" tint="0.39997558519241921"/>
  </sheetPr>
  <dimension ref="A1:L301"/>
  <sheetViews>
    <sheetView showGridLines="0" zoomScale="115" zoomScaleNormal="115" workbookViewId="0">
      <selection activeCell="I8" sqref="I8"/>
    </sheetView>
  </sheetViews>
  <sheetFormatPr defaultColWidth="8.8984375" defaultRowHeight="15" x14ac:dyDescent="0.2"/>
  <cols>
    <col min="1" max="1" width="14.42578125" style="96" customWidth="1"/>
    <col min="2" max="2" width="13.078125" style="96" customWidth="1"/>
    <col min="3" max="3" width="18.47265625" style="96" bestFit="1" customWidth="1"/>
    <col min="4" max="4" width="15.23828125" style="96" bestFit="1" customWidth="1"/>
    <col min="5" max="5" width="7.4140625" style="96" bestFit="1" customWidth="1"/>
    <col min="6" max="6" width="4.3125" style="96" customWidth="1"/>
    <col min="7" max="7" width="9.03515625" style="96" customWidth="1"/>
    <col min="8" max="8" width="4.1796875" style="96" customWidth="1"/>
    <col min="9" max="9" width="15.37109375" style="96" customWidth="1"/>
    <col min="10" max="10" width="17.93359375" style="96" customWidth="1"/>
    <col min="11" max="11" width="14.42578125" style="96" customWidth="1"/>
    <col min="12" max="16384" width="8.8984375" style="96"/>
  </cols>
  <sheetData>
    <row r="1" spans="1:12" x14ac:dyDescent="0.2">
      <c r="A1" s="136" t="s">
        <v>11</v>
      </c>
      <c r="B1" s="136" t="s">
        <v>73</v>
      </c>
      <c r="C1" s="136" t="s">
        <v>142</v>
      </c>
      <c r="D1" s="136" t="s">
        <v>107</v>
      </c>
      <c r="E1" s="136" t="s">
        <v>143</v>
      </c>
    </row>
    <row r="2" spans="1:12" x14ac:dyDescent="0.2">
      <c r="A2" s="137">
        <v>44564</v>
      </c>
      <c r="B2" s="138" t="s">
        <v>133</v>
      </c>
      <c r="C2" s="138" t="s">
        <v>144</v>
      </c>
      <c r="D2" s="138" t="s">
        <v>145</v>
      </c>
      <c r="E2" s="139">
        <v>6750</v>
      </c>
      <c r="I2" s="140" t="str" cm="1">
        <f t="array" ref="I2:L41">_xlfn.GROUPBY(TSales[[Division]:[Product]],TSales[Sales],_xleta.SUM,0,-2)</f>
        <v>Grand Total</v>
      </c>
      <c r="J2" s="96" t="str">
        <v/>
      </c>
      <c r="K2" s="96" t="str">
        <v/>
      </c>
      <c r="L2" s="96">
        <v>1449850</v>
      </c>
    </row>
    <row r="3" spans="1:12" x14ac:dyDescent="0.2">
      <c r="A3" s="141">
        <v>44578</v>
      </c>
      <c r="B3" s="142" t="s">
        <v>138</v>
      </c>
      <c r="C3" s="142" t="s">
        <v>146</v>
      </c>
      <c r="D3" s="142" t="s">
        <v>147</v>
      </c>
      <c r="E3" s="143">
        <v>3840</v>
      </c>
      <c r="I3" s="128" t="str">
        <v>Health</v>
      </c>
      <c r="J3" s="128" t="str">
        <v/>
      </c>
      <c r="K3" s="96" t="str">
        <v/>
      </c>
      <c r="L3" s="96">
        <v>539720</v>
      </c>
    </row>
    <row r="4" spans="1:12" x14ac:dyDescent="0.2">
      <c r="A4" s="141">
        <v>44580</v>
      </c>
      <c r="B4" s="142" t="s">
        <v>138</v>
      </c>
      <c r="C4" s="142" t="s">
        <v>148</v>
      </c>
      <c r="D4" s="142" t="s">
        <v>149</v>
      </c>
      <c r="E4" s="143">
        <v>430</v>
      </c>
      <c r="I4" s="128" t="str">
        <v>Health</v>
      </c>
      <c r="J4" s="128" t="str">
        <v>Artie Garfunkel</v>
      </c>
      <c r="K4" s="96" t="str">
        <v>FitTrack</v>
      </c>
      <c r="L4" s="96">
        <v>41200</v>
      </c>
    </row>
    <row r="5" spans="1:12" x14ac:dyDescent="0.2">
      <c r="A5" s="141">
        <v>44581</v>
      </c>
      <c r="B5" s="142" t="s">
        <v>133</v>
      </c>
      <c r="C5" s="142" t="s">
        <v>150</v>
      </c>
      <c r="D5" s="142" t="s">
        <v>145</v>
      </c>
      <c r="E5" s="143">
        <v>5500</v>
      </c>
      <c r="I5" s="128" t="str">
        <v>Health</v>
      </c>
      <c r="J5" s="128" t="str">
        <v>Artie Garfunkel</v>
      </c>
      <c r="K5" s="96" t="str">
        <v>HealthPlus</v>
      </c>
      <c r="L5" s="96">
        <v>42660</v>
      </c>
    </row>
    <row r="6" spans="1:12" x14ac:dyDescent="0.2">
      <c r="A6" s="141">
        <v>44582</v>
      </c>
      <c r="B6" s="142" t="s">
        <v>151</v>
      </c>
      <c r="C6" s="142" t="s">
        <v>152</v>
      </c>
      <c r="D6" s="142" t="s">
        <v>153</v>
      </c>
      <c r="E6" s="143">
        <v>6550</v>
      </c>
      <c r="I6" s="128" t="str">
        <v>Health</v>
      </c>
      <c r="J6" s="128" t="str">
        <v>Artie Garfunkel</v>
      </c>
      <c r="K6" s="96" t="str">
        <v>LifeBalance</v>
      </c>
      <c r="L6" s="96">
        <v>62110</v>
      </c>
    </row>
    <row r="7" spans="1:12" x14ac:dyDescent="0.2">
      <c r="A7" s="141">
        <v>44584</v>
      </c>
      <c r="B7" s="142" t="s">
        <v>133</v>
      </c>
      <c r="C7" s="142" t="s">
        <v>150</v>
      </c>
      <c r="D7" s="142" t="s">
        <v>154</v>
      </c>
      <c r="E7" s="143">
        <v>6200</v>
      </c>
      <c r="I7" s="128" t="str">
        <v>Health</v>
      </c>
      <c r="J7" s="128" t="str">
        <v>Artie Garfunkel</v>
      </c>
      <c r="K7" s="96" t="str">
        <v>NutriWatch</v>
      </c>
      <c r="L7" s="96">
        <v>42720</v>
      </c>
    </row>
    <row r="8" spans="1:12" x14ac:dyDescent="0.2">
      <c r="A8" s="141">
        <v>44584</v>
      </c>
      <c r="B8" s="142" t="s">
        <v>138</v>
      </c>
      <c r="C8" s="142" t="s">
        <v>146</v>
      </c>
      <c r="D8" s="142" t="s">
        <v>147</v>
      </c>
      <c r="E8" s="143">
        <v>5690</v>
      </c>
      <c r="I8" s="128" t="str">
        <v>Health</v>
      </c>
      <c r="J8" s="128" t="str">
        <v>Artie Garfunkel</v>
      </c>
      <c r="K8" s="96" t="str">
        <v>VitalitySensor</v>
      </c>
      <c r="L8" s="96">
        <v>58390</v>
      </c>
    </row>
    <row r="9" spans="1:12" x14ac:dyDescent="0.2">
      <c r="A9" s="141">
        <v>44588</v>
      </c>
      <c r="B9" s="142" t="s">
        <v>151</v>
      </c>
      <c r="C9" s="142" t="s">
        <v>155</v>
      </c>
      <c r="D9" s="142" t="s">
        <v>156</v>
      </c>
      <c r="E9" s="143">
        <v>9360</v>
      </c>
      <c r="I9" s="128" t="str">
        <v>Health</v>
      </c>
      <c r="J9" s="128" t="str">
        <v>Artie Garfunkel</v>
      </c>
      <c r="K9" s="96" t="str">
        <v>WellnessMonitor</v>
      </c>
      <c r="L9" s="96">
        <v>54310</v>
      </c>
    </row>
    <row r="10" spans="1:12" x14ac:dyDescent="0.2">
      <c r="A10" s="141">
        <v>44591</v>
      </c>
      <c r="B10" s="142" t="s">
        <v>138</v>
      </c>
      <c r="C10" s="142" t="s">
        <v>146</v>
      </c>
      <c r="D10" s="142" t="s">
        <v>149</v>
      </c>
      <c r="E10" s="143">
        <v>8770</v>
      </c>
      <c r="I10" s="128" t="str">
        <v>Health</v>
      </c>
      <c r="J10" s="128" t="str">
        <v>Walter White</v>
      </c>
      <c r="K10" s="96" t="str">
        <v>FitTrack</v>
      </c>
      <c r="L10" s="96">
        <v>35110</v>
      </c>
    </row>
    <row r="11" spans="1:12" x14ac:dyDescent="0.2">
      <c r="A11" s="141">
        <v>44594</v>
      </c>
      <c r="B11" s="142" t="s">
        <v>151</v>
      </c>
      <c r="C11" s="142" t="s">
        <v>155</v>
      </c>
      <c r="D11" s="142" t="s">
        <v>157</v>
      </c>
      <c r="E11" s="143">
        <v>1110</v>
      </c>
      <c r="I11" s="128" t="str">
        <v>Health</v>
      </c>
      <c r="J11" s="128" t="str">
        <v>Walter White</v>
      </c>
      <c r="K11" s="96" t="str">
        <v>HealthPlus</v>
      </c>
      <c r="L11" s="96">
        <v>41050</v>
      </c>
    </row>
    <row r="12" spans="1:12" x14ac:dyDescent="0.2">
      <c r="A12" s="141">
        <v>44597</v>
      </c>
      <c r="B12" s="142" t="s">
        <v>138</v>
      </c>
      <c r="C12" s="142" t="s">
        <v>148</v>
      </c>
      <c r="D12" s="142" t="s">
        <v>158</v>
      </c>
      <c r="E12" s="143">
        <v>7340</v>
      </c>
      <c r="I12" s="128" t="str">
        <v>Health</v>
      </c>
      <c r="J12" s="128" t="str">
        <v>Walter White</v>
      </c>
      <c r="K12" s="96" t="str">
        <v>LifeBalance</v>
      </c>
      <c r="L12" s="96">
        <v>40990</v>
      </c>
    </row>
    <row r="13" spans="1:12" x14ac:dyDescent="0.2">
      <c r="A13" s="141">
        <v>44597</v>
      </c>
      <c r="B13" s="142" t="s">
        <v>151</v>
      </c>
      <c r="C13" s="142" t="s">
        <v>155</v>
      </c>
      <c r="D13" s="142" t="s">
        <v>153</v>
      </c>
      <c r="E13" s="143">
        <v>9790</v>
      </c>
      <c r="I13" s="128" t="str">
        <v>Health</v>
      </c>
      <c r="J13" s="128" t="str">
        <v>Walter White</v>
      </c>
      <c r="K13" s="96" t="str">
        <v>NutriWatch</v>
      </c>
      <c r="L13" s="96">
        <v>30400</v>
      </c>
    </row>
    <row r="14" spans="1:12" x14ac:dyDescent="0.2">
      <c r="A14" s="141">
        <v>44605</v>
      </c>
      <c r="B14" s="142" t="s">
        <v>151</v>
      </c>
      <c r="C14" s="142" t="s">
        <v>155</v>
      </c>
      <c r="D14" s="142" t="s">
        <v>159</v>
      </c>
      <c r="E14" s="143">
        <v>2020</v>
      </c>
      <c r="I14" s="128" t="str">
        <v>Health</v>
      </c>
      <c r="J14" s="128" t="str">
        <v>Walter White</v>
      </c>
      <c r="K14" s="96" t="str">
        <v>VitalitySensor</v>
      </c>
      <c r="L14" s="96">
        <v>50420</v>
      </c>
    </row>
    <row r="15" spans="1:12" x14ac:dyDescent="0.2">
      <c r="A15" s="141">
        <v>44608</v>
      </c>
      <c r="B15" s="142" t="s">
        <v>151</v>
      </c>
      <c r="C15" s="142" t="s">
        <v>152</v>
      </c>
      <c r="D15" s="142" t="s">
        <v>153</v>
      </c>
      <c r="E15" s="143">
        <v>1040</v>
      </c>
      <c r="I15" s="128" t="str">
        <v>Health</v>
      </c>
      <c r="J15" s="128" t="str">
        <v>Walter White</v>
      </c>
      <c r="K15" s="96" t="str">
        <v>WellnessMonitor</v>
      </c>
      <c r="L15" s="96">
        <v>40360</v>
      </c>
    </row>
    <row r="16" spans="1:12" x14ac:dyDescent="0.2">
      <c r="A16" s="141">
        <v>44608</v>
      </c>
      <c r="B16" s="142" t="s">
        <v>138</v>
      </c>
      <c r="C16" s="142" t="s">
        <v>148</v>
      </c>
      <c r="D16" s="142" t="s">
        <v>160</v>
      </c>
      <c r="E16" s="143">
        <v>4850</v>
      </c>
      <c r="I16" s="128" t="str">
        <v>Productivity</v>
      </c>
      <c r="J16" s="128" t="str">
        <v/>
      </c>
      <c r="K16" s="96" t="str">
        <v/>
      </c>
      <c r="L16" s="96">
        <v>519950</v>
      </c>
    </row>
    <row r="17" spans="1:12" x14ac:dyDescent="0.2">
      <c r="A17" s="141">
        <v>44621</v>
      </c>
      <c r="B17" s="142" t="s">
        <v>133</v>
      </c>
      <c r="C17" s="142" t="s">
        <v>144</v>
      </c>
      <c r="D17" s="142" t="s">
        <v>145</v>
      </c>
      <c r="E17" s="143">
        <v>6320</v>
      </c>
      <c r="I17" s="128" t="str">
        <v>Productivity</v>
      </c>
      <c r="J17" s="128" t="str">
        <v>Chris Cornell</v>
      </c>
      <c r="K17" s="96" t="str">
        <v>Efficienizer</v>
      </c>
      <c r="L17" s="96">
        <v>62500</v>
      </c>
    </row>
    <row r="18" spans="1:12" x14ac:dyDescent="0.2">
      <c r="A18" s="141">
        <v>44628</v>
      </c>
      <c r="B18" s="142" t="s">
        <v>151</v>
      </c>
      <c r="C18" s="142" t="s">
        <v>155</v>
      </c>
      <c r="D18" s="142" t="s">
        <v>157</v>
      </c>
      <c r="E18" s="143">
        <v>6600</v>
      </c>
      <c r="I18" s="128" t="str">
        <v>Productivity</v>
      </c>
      <c r="J18" s="128" t="str">
        <v>Chris Cornell</v>
      </c>
      <c r="K18" s="96" t="str">
        <v>FocusBoost</v>
      </c>
      <c r="L18" s="96">
        <v>37790</v>
      </c>
    </row>
    <row r="19" spans="1:12" x14ac:dyDescent="0.2">
      <c r="A19" s="141">
        <v>44634</v>
      </c>
      <c r="B19" s="142" t="s">
        <v>133</v>
      </c>
      <c r="C19" s="142" t="s">
        <v>144</v>
      </c>
      <c r="D19" s="142" t="s">
        <v>161</v>
      </c>
      <c r="E19" s="143">
        <v>2940</v>
      </c>
      <c r="I19" s="128" t="str">
        <v>Productivity</v>
      </c>
      <c r="J19" s="128" t="str">
        <v>Chris Cornell</v>
      </c>
      <c r="K19" s="96" t="str">
        <v>GoalSetter</v>
      </c>
      <c r="L19" s="96">
        <v>55960</v>
      </c>
    </row>
    <row r="20" spans="1:12" x14ac:dyDescent="0.2">
      <c r="A20" s="141">
        <v>44635</v>
      </c>
      <c r="B20" s="142" t="s">
        <v>151</v>
      </c>
      <c r="C20" s="142" t="s">
        <v>152</v>
      </c>
      <c r="D20" s="142" t="s">
        <v>159</v>
      </c>
      <c r="E20" s="143">
        <v>7810</v>
      </c>
      <c r="I20" s="128" t="str">
        <v>Productivity</v>
      </c>
      <c r="J20" s="128" t="str">
        <v>Chris Cornell</v>
      </c>
      <c r="K20" s="96" t="str">
        <v>PlanAhead</v>
      </c>
      <c r="L20" s="96">
        <v>37000</v>
      </c>
    </row>
    <row r="21" spans="1:12" x14ac:dyDescent="0.2">
      <c r="A21" s="141">
        <v>44638</v>
      </c>
      <c r="B21" s="142" t="s">
        <v>151</v>
      </c>
      <c r="C21" s="142" t="s">
        <v>152</v>
      </c>
      <c r="D21" s="142" t="s">
        <v>162</v>
      </c>
      <c r="E21" s="143">
        <v>8710</v>
      </c>
      <c r="I21" s="128" t="str">
        <v>Productivity</v>
      </c>
      <c r="J21" s="128" t="str">
        <v>Chris Cornell</v>
      </c>
      <c r="K21" s="96" t="str">
        <v>TaskMaster</v>
      </c>
      <c r="L21" s="96">
        <v>28150</v>
      </c>
    </row>
    <row r="22" spans="1:12" x14ac:dyDescent="0.2">
      <c r="A22" s="141">
        <v>44638</v>
      </c>
      <c r="B22" s="142" t="s">
        <v>138</v>
      </c>
      <c r="C22" s="142" t="s">
        <v>146</v>
      </c>
      <c r="D22" s="142" t="s">
        <v>160</v>
      </c>
      <c r="E22" s="143">
        <v>6330</v>
      </c>
      <c r="I22" s="128" t="str">
        <v>Productivity</v>
      </c>
      <c r="J22" s="128" t="str">
        <v>Chris Cornell</v>
      </c>
      <c r="K22" s="96" t="str">
        <v>TimeTracker</v>
      </c>
      <c r="L22" s="96">
        <v>24200</v>
      </c>
    </row>
    <row r="23" spans="1:12" x14ac:dyDescent="0.2">
      <c r="A23" s="141">
        <v>44645</v>
      </c>
      <c r="B23" s="142" t="s">
        <v>133</v>
      </c>
      <c r="C23" s="142" t="s">
        <v>150</v>
      </c>
      <c r="D23" s="142" t="s">
        <v>154</v>
      </c>
      <c r="E23" s="143">
        <v>2950</v>
      </c>
      <c r="I23" s="128" t="str">
        <v>Productivity</v>
      </c>
      <c r="J23" s="128" t="str">
        <v>Joni Mitchell</v>
      </c>
      <c r="K23" s="96" t="str">
        <v>Efficienizer</v>
      </c>
      <c r="L23" s="96">
        <v>14230</v>
      </c>
    </row>
    <row r="24" spans="1:12" x14ac:dyDescent="0.2">
      <c r="A24" s="141">
        <v>44648</v>
      </c>
      <c r="B24" s="142" t="s">
        <v>151</v>
      </c>
      <c r="C24" s="142" t="s">
        <v>155</v>
      </c>
      <c r="D24" s="142" t="s">
        <v>162</v>
      </c>
      <c r="E24" s="143">
        <v>8640</v>
      </c>
      <c r="I24" s="128" t="str">
        <v>Productivity</v>
      </c>
      <c r="J24" s="128" t="str">
        <v>Joni Mitchell</v>
      </c>
      <c r="K24" s="96" t="str">
        <v>FocusBoost</v>
      </c>
      <c r="L24" s="96">
        <v>84540</v>
      </c>
    </row>
    <row r="25" spans="1:12" x14ac:dyDescent="0.2">
      <c r="A25" s="141">
        <v>44649</v>
      </c>
      <c r="B25" s="142" t="s">
        <v>151</v>
      </c>
      <c r="C25" s="142" t="s">
        <v>155</v>
      </c>
      <c r="D25" s="142" t="s">
        <v>163</v>
      </c>
      <c r="E25" s="143">
        <v>8070</v>
      </c>
      <c r="I25" s="128" t="str">
        <v>Productivity</v>
      </c>
      <c r="J25" s="128" t="str">
        <v>Joni Mitchell</v>
      </c>
      <c r="K25" s="96" t="str">
        <v>GoalSetter</v>
      </c>
      <c r="L25" s="96">
        <v>38010</v>
      </c>
    </row>
    <row r="26" spans="1:12" x14ac:dyDescent="0.2">
      <c r="A26" s="141">
        <v>44656</v>
      </c>
      <c r="B26" s="142" t="s">
        <v>151</v>
      </c>
      <c r="C26" s="142" t="s">
        <v>152</v>
      </c>
      <c r="D26" s="142" t="s">
        <v>163</v>
      </c>
      <c r="E26" s="143">
        <v>4110</v>
      </c>
      <c r="I26" s="128" t="str">
        <v>Productivity</v>
      </c>
      <c r="J26" s="128" t="str">
        <v>Joni Mitchell</v>
      </c>
      <c r="K26" s="96" t="str">
        <v>PlanAhead</v>
      </c>
      <c r="L26" s="96">
        <v>55880</v>
      </c>
    </row>
    <row r="27" spans="1:12" x14ac:dyDescent="0.2">
      <c r="A27" s="141">
        <v>44656</v>
      </c>
      <c r="B27" s="142" t="s">
        <v>138</v>
      </c>
      <c r="C27" s="142" t="s">
        <v>148</v>
      </c>
      <c r="D27" s="142" t="s">
        <v>164</v>
      </c>
      <c r="E27" s="143">
        <v>5480</v>
      </c>
      <c r="I27" s="128" t="str">
        <v>Productivity</v>
      </c>
      <c r="J27" s="128" t="str">
        <v>Joni Mitchell</v>
      </c>
      <c r="K27" s="96" t="str">
        <v>TaskMaster</v>
      </c>
      <c r="L27" s="96">
        <v>51170</v>
      </c>
    </row>
    <row r="28" spans="1:12" x14ac:dyDescent="0.2">
      <c r="A28" s="141">
        <v>44656</v>
      </c>
      <c r="B28" s="142" t="s">
        <v>138</v>
      </c>
      <c r="C28" s="142" t="s">
        <v>148</v>
      </c>
      <c r="D28" s="142" t="s">
        <v>165</v>
      </c>
      <c r="E28" s="143">
        <v>5500</v>
      </c>
      <c r="I28" s="128" t="str">
        <v>Productivity</v>
      </c>
      <c r="J28" s="128" t="str">
        <v>Joni Mitchell</v>
      </c>
      <c r="K28" s="96" t="str">
        <v>TimeTracker</v>
      </c>
      <c r="L28" s="96">
        <v>30520</v>
      </c>
    </row>
    <row r="29" spans="1:12" x14ac:dyDescent="0.2">
      <c r="A29" s="141">
        <v>44671</v>
      </c>
      <c r="B29" s="142" t="s">
        <v>151</v>
      </c>
      <c r="C29" s="142" t="s">
        <v>155</v>
      </c>
      <c r="D29" s="142" t="s">
        <v>157</v>
      </c>
      <c r="E29" s="143">
        <v>8600</v>
      </c>
      <c r="I29" s="128" t="str">
        <v>Utility</v>
      </c>
      <c r="J29" s="128" t="str">
        <v/>
      </c>
      <c r="K29" s="96" t="str">
        <v/>
      </c>
      <c r="L29" s="96">
        <v>390180</v>
      </c>
    </row>
    <row r="30" spans="1:12" x14ac:dyDescent="0.2">
      <c r="A30" s="141">
        <v>44672</v>
      </c>
      <c r="B30" s="142" t="s">
        <v>138</v>
      </c>
      <c r="C30" s="142" t="s">
        <v>146</v>
      </c>
      <c r="D30" s="142" t="s">
        <v>164</v>
      </c>
      <c r="E30" s="143">
        <v>3490</v>
      </c>
      <c r="I30" s="128" t="str">
        <v>Utility</v>
      </c>
      <c r="J30" s="128" t="str">
        <v>Jimmy Page</v>
      </c>
      <c r="K30" s="96" t="str">
        <v>ClimateControl</v>
      </c>
      <c r="L30" s="96">
        <v>27850</v>
      </c>
    </row>
    <row r="31" spans="1:12" x14ac:dyDescent="0.2">
      <c r="A31" s="141">
        <v>44673</v>
      </c>
      <c r="B31" s="142" t="s">
        <v>133</v>
      </c>
      <c r="C31" s="142" t="s">
        <v>150</v>
      </c>
      <c r="D31" s="142" t="s">
        <v>154</v>
      </c>
      <c r="E31" s="143">
        <v>2570</v>
      </c>
      <c r="I31" s="128" t="str">
        <v>Utility</v>
      </c>
      <c r="J31" s="128" t="str">
        <v>Jimmy Page</v>
      </c>
      <c r="K31" s="96" t="str">
        <v>EcoLight</v>
      </c>
      <c r="L31" s="96">
        <v>37710</v>
      </c>
    </row>
    <row r="32" spans="1:12" x14ac:dyDescent="0.2">
      <c r="A32" s="141">
        <v>44673</v>
      </c>
      <c r="B32" s="142" t="s">
        <v>138</v>
      </c>
      <c r="C32" s="142" t="s">
        <v>146</v>
      </c>
      <c r="D32" s="142" t="s">
        <v>149</v>
      </c>
      <c r="E32" s="143">
        <v>4890</v>
      </c>
      <c r="I32" s="128" t="str">
        <v>Utility</v>
      </c>
      <c r="J32" s="128" t="str">
        <v>Jimmy Page</v>
      </c>
      <c r="K32" s="96" t="str">
        <v>PowerSaver</v>
      </c>
      <c r="L32" s="96">
        <v>23710</v>
      </c>
    </row>
    <row r="33" spans="1:12" x14ac:dyDescent="0.2">
      <c r="A33" s="141">
        <v>44676</v>
      </c>
      <c r="B33" s="142" t="s">
        <v>138</v>
      </c>
      <c r="C33" s="142" t="s">
        <v>146</v>
      </c>
      <c r="D33" s="142" t="s">
        <v>164</v>
      </c>
      <c r="E33" s="143">
        <v>4340</v>
      </c>
      <c r="I33" s="128" t="str">
        <v>Utility</v>
      </c>
      <c r="J33" s="128" t="str">
        <v>Jimmy Page</v>
      </c>
      <c r="K33" s="96" t="str">
        <v>ResourceManager</v>
      </c>
      <c r="L33" s="96">
        <v>67010</v>
      </c>
    </row>
    <row r="34" spans="1:12" x14ac:dyDescent="0.2">
      <c r="A34" s="141">
        <v>44681</v>
      </c>
      <c r="B34" s="142" t="s">
        <v>151</v>
      </c>
      <c r="C34" s="142" t="s">
        <v>152</v>
      </c>
      <c r="D34" s="142" t="s">
        <v>153</v>
      </c>
      <c r="E34" s="143">
        <v>8010</v>
      </c>
      <c r="I34" s="128" t="str">
        <v>Utility</v>
      </c>
      <c r="J34" s="128" t="str">
        <v>Jimmy Page</v>
      </c>
      <c r="K34" s="96" t="str">
        <v>SmartGrid</v>
      </c>
      <c r="L34" s="96">
        <v>35730</v>
      </c>
    </row>
    <row r="35" spans="1:12" x14ac:dyDescent="0.2">
      <c r="A35" s="141">
        <v>44685</v>
      </c>
      <c r="B35" s="142" t="s">
        <v>151</v>
      </c>
      <c r="C35" s="142" t="s">
        <v>155</v>
      </c>
      <c r="D35" s="142" t="s">
        <v>153</v>
      </c>
      <c r="E35" s="143">
        <v>7760</v>
      </c>
      <c r="I35" s="128" t="str">
        <v>Utility</v>
      </c>
      <c r="J35" s="128" t="str">
        <v>Jimmy Page</v>
      </c>
      <c r="K35" s="96" t="str">
        <v>WaterWorks</v>
      </c>
      <c r="L35" s="96">
        <v>10540</v>
      </c>
    </row>
    <row r="36" spans="1:12" x14ac:dyDescent="0.2">
      <c r="A36" s="141">
        <v>44687</v>
      </c>
      <c r="B36" s="142" t="s">
        <v>151</v>
      </c>
      <c r="C36" s="142" t="s">
        <v>152</v>
      </c>
      <c r="D36" s="142" t="s">
        <v>162</v>
      </c>
      <c r="E36" s="143">
        <v>840</v>
      </c>
      <c r="I36" s="128" t="str">
        <v>Utility</v>
      </c>
      <c r="J36" s="128" t="str">
        <v>Mike Diamond</v>
      </c>
      <c r="K36" s="96" t="str">
        <v>ClimateControl</v>
      </c>
      <c r="L36" s="96">
        <v>27590</v>
      </c>
    </row>
    <row r="37" spans="1:12" x14ac:dyDescent="0.2">
      <c r="A37" s="141">
        <v>44688</v>
      </c>
      <c r="B37" s="142" t="s">
        <v>138</v>
      </c>
      <c r="C37" s="142" t="s">
        <v>146</v>
      </c>
      <c r="D37" s="142" t="s">
        <v>149</v>
      </c>
      <c r="E37" s="143">
        <v>3400</v>
      </c>
      <c r="I37" s="128" t="str">
        <v>Utility</v>
      </c>
      <c r="J37" s="128" t="str">
        <v>Mike Diamond</v>
      </c>
      <c r="K37" s="96" t="str">
        <v>EcoLight</v>
      </c>
      <c r="L37" s="96">
        <v>4390</v>
      </c>
    </row>
    <row r="38" spans="1:12" x14ac:dyDescent="0.2">
      <c r="A38" s="141">
        <v>44692</v>
      </c>
      <c r="B38" s="142" t="s">
        <v>133</v>
      </c>
      <c r="C38" s="142" t="s">
        <v>150</v>
      </c>
      <c r="D38" s="142" t="s">
        <v>166</v>
      </c>
      <c r="E38" s="143">
        <v>6500</v>
      </c>
      <c r="I38" s="128" t="str">
        <v>Utility</v>
      </c>
      <c r="J38" s="128" t="str">
        <v>Mike Diamond</v>
      </c>
      <c r="K38" s="96" t="str">
        <v>PowerSaver</v>
      </c>
      <c r="L38" s="96">
        <v>56960</v>
      </c>
    </row>
    <row r="39" spans="1:12" x14ac:dyDescent="0.2">
      <c r="A39" s="141">
        <v>44692</v>
      </c>
      <c r="B39" s="142" t="s">
        <v>138</v>
      </c>
      <c r="C39" s="142" t="s">
        <v>148</v>
      </c>
      <c r="D39" s="142" t="s">
        <v>149</v>
      </c>
      <c r="E39" s="143">
        <v>5100</v>
      </c>
      <c r="I39" s="128" t="str">
        <v>Utility</v>
      </c>
      <c r="J39" s="128" t="str">
        <v>Mike Diamond</v>
      </c>
      <c r="K39" s="96" t="str">
        <v>ResourceManager</v>
      </c>
      <c r="L39" s="96">
        <v>19300</v>
      </c>
    </row>
    <row r="40" spans="1:12" x14ac:dyDescent="0.2">
      <c r="A40" s="141">
        <v>44694</v>
      </c>
      <c r="B40" s="142" t="s">
        <v>151</v>
      </c>
      <c r="C40" s="142" t="s">
        <v>155</v>
      </c>
      <c r="D40" s="142" t="s">
        <v>159</v>
      </c>
      <c r="E40" s="143">
        <v>2960</v>
      </c>
      <c r="I40" s="128" t="str">
        <v>Utility</v>
      </c>
      <c r="J40" s="128" t="str">
        <v>Mike Diamond</v>
      </c>
      <c r="K40" s="96" t="str">
        <v>SmartGrid</v>
      </c>
      <c r="L40" s="96">
        <v>28980</v>
      </c>
    </row>
    <row r="41" spans="1:12" x14ac:dyDescent="0.2">
      <c r="A41" s="141">
        <v>44698</v>
      </c>
      <c r="B41" s="142" t="s">
        <v>151</v>
      </c>
      <c r="C41" s="142" t="s">
        <v>152</v>
      </c>
      <c r="D41" s="142" t="s">
        <v>157</v>
      </c>
      <c r="E41" s="143">
        <v>6570</v>
      </c>
      <c r="I41" s="128" t="str">
        <v>Utility</v>
      </c>
      <c r="J41" s="128" t="str">
        <v>Mike Diamond</v>
      </c>
      <c r="K41" s="96" t="str">
        <v>WaterWorks</v>
      </c>
      <c r="L41" s="96">
        <v>50410</v>
      </c>
    </row>
    <row r="42" spans="1:12" x14ac:dyDescent="0.2">
      <c r="A42" s="141">
        <v>44700</v>
      </c>
      <c r="B42" s="142" t="s">
        <v>133</v>
      </c>
      <c r="C42" s="142" t="s">
        <v>144</v>
      </c>
      <c r="D42" s="142" t="s">
        <v>167</v>
      </c>
      <c r="E42" s="143">
        <v>5410</v>
      </c>
      <c r="I42" s="128"/>
      <c r="J42" s="128"/>
    </row>
    <row r="43" spans="1:12" x14ac:dyDescent="0.2">
      <c r="A43" s="141">
        <v>44703</v>
      </c>
      <c r="B43" s="142" t="s">
        <v>133</v>
      </c>
      <c r="C43" s="142" t="s">
        <v>144</v>
      </c>
      <c r="D43" s="142" t="s">
        <v>166</v>
      </c>
      <c r="E43" s="143">
        <v>5160</v>
      </c>
      <c r="I43" s="128"/>
      <c r="J43" s="128"/>
    </row>
    <row r="44" spans="1:12" x14ac:dyDescent="0.2">
      <c r="A44" s="141">
        <v>44706</v>
      </c>
      <c r="B44" s="142" t="s">
        <v>138</v>
      </c>
      <c r="C44" s="142" t="s">
        <v>148</v>
      </c>
      <c r="D44" s="142" t="s">
        <v>164</v>
      </c>
      <c r="E44" s="143">
        <v>2130</v>
      </c>
      <c r="I44" s="128"/>
      <c r="J44" s="128"/>
    </row>
    <row r="45" spans="1:12" x14ac:dyDescent="0.2">
      <c r="A45" s="141">
        <v>44707</v>
      </c>
      <c r="B45" s="142" t="s">
        <v>151</v>
      </c>
      <c r="C45" s="142" t="s">
        <v>155</v>
      </c>
      <c r="D45" s="142" t="s">
        <v>157</v>
      </c>
      <c r="E45" s="143">
        <v>5490</v>
      </c>
      <c r="I45" s="128"/>
      <c r="J45" s="128"/>
    </row>
    <row r="46" spans="1:12" x14ac:dyDescent="0.2">
      <c r="A46" s="141">
        <v>44709</v>
      </c>
      <c r="B46" s="142" t="s">
        <v>133</v>
      </c>
      <c r="C46" s="142" t="s">
        <v>144</v>
      </c>
      <c r="D46" s="142" t="s">
        <v>145</v>
      </c>
      <c r="E46" s="143">
        <v>5840</v>
      </c>
      <c r="I46" s="128"/>
      <c r="J46" s="128"/>
    </row>
    <row r="47" spans="1:12" x14ac:dyDescent="0.2">
      <c r="A47" s="141">
        <v>44717</v>
      </c>
      <c r="B47" s="142" t="s">
        <v>133</v>
      </c>
      <c r="C47" s="142" t="s">
        <v>150</v>
      </c>
      <c r="D47" s="142" t="s">
        <v>167</v>
      </c>
      <c r="E47" s="143">
        <v>6070</v>
      </c>
      <c r="I47" s="128"/>
      <c r="J47" s="128"/>
    </row>
    <row r="48" spans="1:12" x14ac:dyDescent="0.2">
      <c r="A48" s="141">
        <v>44722</v>
      </c>
      <c r="B48" s="142" t="s">
        <v>133</v>
      </c>
      <c r="C48" s="142" t="s">
        <v>150</v>
      </c>
      <c r="D48" s="142" t="s">
        <v>168</v>
      </c>
      <c r="E48" s="143">
        <v>6040</v>
      </c>
      <c r="I48" s="128"/>
      <c r="J48" s="128"/>
    </row>
    <row r="49" spans="1:10" x14ac:dyDescent="0.2">
      <c r="A49" s="141">
        <v>44723</v>
      </c>
      <c r="B49" s="142" t="s">
        <v>138</v>
      </c>
      <c r="C49" s="142" t="s">
        <v>146</v>
      </c>
      <c r="D49" s="142" t="s">
        <v>149</v>
      </c>
      <c r="E49" s="143">
        <v>3040</v>
      </c>
      <c r="I49" s="128"/>
      <c r="J49" s="128"/>
    </row>
    <row r="50" spans="1:10" x14ac:dyDescent="0.2">
      <c r="A50" s="141">
        <v>44724</v>
      </c>
      <c r="B50" s="142" t="s">
        <v>138</v>
      </c>
      <c r="C50" s="142" t="s">
        <v>146</v>
      </c>
      <c r="D50" s="142" t="s">
        <v>158</v>
      </c>
      <c r="E50" s="143">
        <v>630</v>
      </c>
      <c r="I50" s="128"/>
      <c r="J50" s="128"/>
    </row>
    <row r="51" spans="1:10" x14ac:dyDescent="0.2">
      <c r="A51" s="141">
        <v>44727</v>
      </c>
      <c r="B51" s="142" t="s">
        <v>133</v>
      </c>
      <c r="C51" s="142" t="s">
        <v>144</v>
      </c>
      <c r="D51" s="142" t="s">
        <v>168</v>
      </c>
      <c r="E51" s="143">
        <v>2300</v>
      </c>
      <c r="I51" s="128"/>
      <c r="J51" s="128"/>
    </row>
    <row r="52" spans="1:10" x14ac:dyDescent="0.2">
      <c r="A52" s="141">
        <v>44727</v>
      </c>
      <c r="B52" s="142" t="s">
        <v>138</v>
      </c>
      <c r="C52" s="142" t="s">
        <v>146</v>
      </c>
      <c r="D52" s="142" t="s">
        <v>160</v>
      </c>
      <c r="E52" s="143">
        <v>7030</v>
      </c>
      <c r="I52" s="128"/>
      <c r="J52" s="128"/>
    </row>
    <row r="53" spans="1:10" x14ac:dyDescent="0.2">
      <c r="A53" s="141">
        <v>44731</v>
      </c>
      <c r="B53" s="142" t="s">
        <v>151</v>
      </c>
      <c r="C53" s="142" t="s">
        <v>155</v>
      </c>
      <c r="D53" s="142" t="s">
        <v>163</v>
      </c>
      <c r="E53" s="143">
        <v>8150</v>
      </c>
      <c r="I53" s="128"/>
      <c r="J53" s="128"/>
    </row>
    <row r="54" spans="1:10" x14ac:dyDescent="0.2">
      <c r="A54" s="141">
        <v>44737</v>
      </c>
      <c r="B54" s="142" t="s">
        <v>133</v>
      </c>
      <c r="C54" s="142" t="s">
        <v>144</v>
      </c>
      <c r="D54" s="142" t="s">
        <v>145</v>
      </c>
      <c r="E54" s="143">
        <v>1400</v>
      </c>
      <c r="I54" s="128"/>
      <c r="J54" s="128"/>
    </row>
    <row r="55" spans="1:10" x14ac:dyDescent="0.2">
      <c r="A55" s="141">
        <v>44740</v>
      </c>
      <c r="B55" s="142" t="s">
        <v>138</v>
      </c>
      <c r="C55" s="142" t="s">
        <v>148</v>
      </c>
      <c r="D55" s="142" t="s">
        <v>158</v>
      </c>
      <c r="E55" s="143">
        <v>1930</v>
      </c>
      <c r="I55" s="128"/>
      <c r="J55" s="128"/>
    </row>
    <row r="56" spans="1:10" x14ac:dyDescent="0.2">
      <c r="A56" s="141">
        <v>44741</v>
      </c>
      <c r="B56" s="142" t="s">
        <v>138</v>
      </c>
      <c r="C56" s="142" t="s">
        <v>146</v>
      </c>
      <c r="D56" s="142" t="s">
        <v>164</v>
      </c>
      <c r="E56" s="143">
        <v>4580</v>
      </c>
      <c r="I56" s="128"/>
      <c r="J56" s="128"/>
    </row>
    <row r="57" spans="1:10" x14ac:dyDescent="0.2">
      <c r="A57" s="144">
        <v>44743</v>
      </c>
      <c r="B57" s="145" t="s">
        <v>133</v>
      </c>
      <c r="C57" s="145" t="s">
        <v>150</v>
      </c>
      <c r="D57" s="145" t="s">
        <v>154</v>
      </c>
      <c r="E57" s="146">
        <v>2600</v>
      </c>
      <c r="I57" s="128"/>
      <c r="J57" s="128"/>
    </row>
    <row r="58" spans="1:10" x14ac:dyDescent="0.2">
      <c r="A58" s="141">
        <v>44744</v>
      </c>
      <c r="B58" s="142" t="s">
        <v>133</v>
      </c>
      <c r="C58" s="142" t="s">
        <v>150</v>
      </c>
      <c r="D58" s="142" t="s">
        <v>168</v>
      </c>
      <c r="E58" s="143">
        <v>180</v>
      </c>
      <c r="I58" s="128"/>
      <c r="J58" s="128"/>
    </row>
    <row r="59" spans="1:10" x14ac:dyDescent="0.2">
      <c r="A59" s="141">
        <v>44744</v>
      </c>
      <c r="B59" s="142" t="s">
        <v>133</v>
      </c>
      <c r="C59" s="142" t="s">
        <v>150</v>
      </c>
      <c r="D59" s="142" t="s">
        <v>168</v>
      </c>
      <c r="E59" s="143">
        <v>6500</v>
      </c>
      <c r="I59" s="128"/>
      <c r="J59" s="128"/>
    </row>
    <row r="60" spans="1:10" x14ac:dyDescent="0.2">
      <c r="A60" s="141">
        <v>44746</v>
      </c>
      <c r="B60" s="142" t="s">
        <v>151</v>
      </c>
      <c r="C60" s="142" t="s">
        <v>152</v>
      </c>
      <c r="D60" s="142" t="s">
        <v>162</v>
      </c>
      <c r="E60" s="143">
        <v>2480</v>
      </c>
      <c r="I60" s="128"/>
      <c r="J60" s="128"/>
    </row>
    <row r="61" spans="1:10" x14ac:dyDescent="0.2">
      <c r="A61" s="141">
        <v>44749</v>
      </c>
      <c r="B61" s="142" t="s">
        <v>138</v>
      </c>
      <c r="C61" s="142" t="s">
        <v>148</v>
      </c>
      <c r="D61" s="142" t="s">
        <v>164</v>
      </c>
      <c r="E61" s="143">
        <v>1970</v>
      </c>
      <c r="I61" s="128"/>
      <c r="J61" s="128"/>
    </row>
    <row r="62" spans="1:10" x14ac:dyDescent="0.2">
      <c r="A62" s="141">
        <v>44749</v>
      </c>
      <c r="B62" s="142" t="s">
        <v>151</v>
      </c>
      <c r="C62" s="142" t="s">
        <v>152</v>
      </c>
      <c r="D62" s="142" t="s">
        <v>153</v>
      </c>
      <c r="E62" s="143">
        <v>5470</v>
      </c>
    </row>
    <row r="63" spans="1:10" x14ac:dyDescent="0.2">
      <c r="A63" s="141">
        <v>44751</v>
      </c>
      <c r="B63" s="142" t="s">
        <v>151</v>
      </c>
      <c r="C63" s="142" t="s">
        <v>155</v>
      </c>
      <c r="D63" s="142" t="s">
        <v>163</v>
      </c>
      <c r="E63" s="143">
        <v>6910</v>
      </c>
    </row>
    <row r="64" spans="1:10" x14ac:dyDescent="0.2">
      <c r="A64" s="141">
        <v>44752</v>
      </c>
      <c r="B64" s="142" t="s">
        <v>133</v>
      </c>
      <c r="C64" s="142" t="s">
        <v>144</v>
      </c>
      <c r="D64" s="142" t="s">
        <v>154</v>
      </c>
      <c r="E64" s="143">
        <v>4060</v>
      </c>
    </row>
    <row r="65" spans="1:5" x14ac:dyDescent="0.2">
      <c r="A65" s="141">
        <v>44757</v>
      </c>
      <c r="B65" s="142" t="s">
        <v>151</v>
      </c>
      <c r="C65" s="142" t="s">
        <v>152</v>
      </c>
      <c r="D65" s="142" t="s">
        <v>159</v>
      </c>
      <c r="E65" s="143">
        <v>2580</v>
      </c>
    </row>
    <row r="66" spans="1:5" x14ac:dyDescent="0.2">
      <c r="A66" s="141">
        <v>44757</v>
      </c>
      <c r="B66" s="142" t="s">
        <v>138</v>
      </c>
      <c r="C66" s="142" t="s">
        <v>146</v>
      </c>
      <c r="D66" s="142" t="s">
        <v>160</v>
      </c>
      <c r="E66" s="143">
        <v>1540</v>
      </c>
    </row>
    <row r="67" spans="1:5" x14ac:dyDescent="0.2">
      <c r="A67" s="141">
        <v>44762</v>
      </c>
      <c r="B67" s="142" t="s">
        <v>133</v>
      </c>
      <c r="C67" s="142" t="s">
        <v>150</v>
      </c>
      <c r="D67" s="142" t="s">
        <v>154</v>
      </c>
      <c r="E67" s="143">
        <v>2400</v>
      </c>
    </row>
    <row r="68" spans="1:5" x14ac:dyDescent="0.2">
      <c r="A68" s="141">
        <v>44762</v>
      </c>
      <c r="B68" s="142" t="s">
        <v>138</v>
      </c>
      <c r="C68" s="142" t="s">
        <v>146</v>
      </c>
      <c r="D68" s="142" t="s">
        <v>147</v>
      </c>
      <c r="E68" s="143">
        <v>5670</v>
      </c>
    </row>
    <row r="69" spans="1:5" x14ac:dyDescent="0.2">
      <c r="A69" s="141">
        <v>44764</v>
      </c>
      <c r="B69" s="142" t="s">
        <v>138</v>
      </c>
      <c r="C69" s="142" t="s">
        <v>146</v>
      </c>
      <c r="D69" s="142" t="s">
        <v>165</v>
      </c>
      <c r="E69" s="143">
        <v>5010</v>
      </c>
    </row>
    <row r="70" spans="1:5" x14ac:dyDescent="0.2">
      <c r="A70" s="141">
        <v>44765</v>
      </c>
      <c r="B70" s="142" t="s">
        <v>151</v>
      </c>
      <c r="C70" s="142" t="s">
        <v>152</v>
      </c>
      <c r="D70" s="142" t="s">
        <v>163</v>
      </c>
      <c r="E70" s="143">
        <v>7050</v>
      </c>
    </row>
    <row r="71" spans="1:5" x14ac:dyDescent="0.2">
      <c r="A71" s="141">
        <v>44772</v>
      </c>
      <c r="B71" s="142" t="s">
        <v>138</v>
      </c>
      <c r="C71" s="142" t="s">
        <v>146</v>
      </c>
      <c r="D71" s="142" t="s">
        <v>164</v>
      </c>
      <c r="E71" s="143">
        <v>1610</v>
      </c>
    </row>
    <row r="72" spans="1:5" x14ac:dyDescent="0.2">
      <c r="A72" s="141">
        <v>44774</v>
      </c>
      <c r="B72" s="142" t="s">
        <v>151</v>
      </c>
      <c r="C72" s="142" t="s">
        <v>152</v>
      </c>
      <c r="D72" s="142" t="s">
        <v>162</v>
      </c>
      <c r="E72" s="143">
        <v>1770</v>
      </c>
    </row>
    <row r="73" spans="1:5" x14ac:dyDescent="0.2">
      <c r="A73" s="141">
        <v>44783</v>
      </c>
      <c r="B73" s="142" t="s">
        <v>133</v>
      </c>
      <c r="C73" s="142" t="s">
        <v>144</v>
      </c>
      <c r="D73" s="142" t="s">
        <v>168</v>
      </c>
      <c r="E73" s="143">
        <v>2850</v>
      </c>
    </row>
    <row r="74" spans="1:5" x14ac:dyDescent="0.2">
      <c r="A74" s="141">
        <v>44784</v>
      </c>
      <c r="B74" s="142" t="s">
        <v>138</v>
      </c>
      <c r="C74" s="142" t="s">
        <v>146</v>
      </c>
      <c r="D74" s="142" t="s">
        <v>158</v>
      </c>
      <c r="E74" s="143">
        <v>3170</v>
      </c>
    </row>
    <row r="75" spans="1:5" x14ac:dyDescent="0.2">
      <c r="A75" s="141">
        <v>44784</v>
      </c>
      <c r="B75" s="142" t="s">
        <v>133</v>
      </c>
      <c r="C75" s="142" t="s">
        <v>144</v>
      </c>
      <c r="D75" s="142" t="s">
        <v>145</v>
      </c>
      <c r="E75" s="143">
        <v>270</v>
      </c>
    </row>
    <row r="76" spans="1:5" x14ac:dyDescent="0.2">
      <c r="A76" s="141">
        <v>44786</v>
      </c>
      <c r="B76" s="142" t="s">
        <v>133</v>
      </c>
      <c r="C76" s="142" t="s">
        <v>150</v>
      </c>
      <c r="D76" s="142" t="s">
        <v>145</v>
      </c>
      <c r="E76" s="143">
        <v>2140</v>
      </c>
    </row>
    <row r="77" spans="1:5" x14ac:dyDescent="0.2">
      <c r="A77" s="141">
        <v>44787</v>
      </c>
      <c r="B77" s="142" t="s">
        <v>138</v>
      </c>
      <c r="C77" s="142" t="s">
        <v>148</v>
      </c>
      <c r="D77" s="142" t="s">
        <v>147</v>
      </c>
      <c r="E77" s="143">
        <v>3240</v>
      </c>
    </row>
    <row r="78" spans="1:5" x14ac:dyDescent="0.2">
      <c r="A78" s="141">
        <v>44787</v>
      </c>
      <c r="B78" s="142" t="s">
        <v>133</v>
      </c>
      <c r="C78" s="142" t="s">
        <v>144</v>
      </c>
      <c r="D78" s="142" t="s">
        <v>161</v>
      </c>
      <c r="E78" s="143">
        <v>6500</v>
      </c>
    </row>
    <row r="79" spans="1:5" x14ac:dyDescent="0.2">
      <c r="A79" s="141">
        <v>44792</v>
      </c>
      <c r="B79" s="142" t="s">
        <v>138</v>
      </c>
      <c r="C79" s="142" t="s">
        <v>148</v>
      </c>
      <c r="D79" s="142" t="s">
        <v>164</v>
      </c>
      <c r="E79" s="143">
        <v>5860</v>
      </c>
    </row>
    <row r="80" spans="1:5" x14ac:dyDescent="0.2">
      <c r="A80" s="141">
        <v>44795</v>
      </c>
      <c r="B80" s="142" t="s">
        <v>138</v>
      </c>
      <c r="C80" s="142" t="s">
        <v>148</v>
      </c>
      <c r="D80" s="142" t="s">
        <v>165</v>
      </c>
      <c r="E80" s="143">
        <v>4280</v>
      </c>
    </row>
    <row r="81" spans="1:5" x14ac:dyDescent="0.2">
      <c r="A81" s="141">
        <v>44795</v>
      </c>
      <c r="B81" s="142" t="s">
        <v>138</v>
      </c>
      <c r="C81" s="142" t="s">
        <v>148</v>
      </c>
      <c r="D81" s="142" t="s">
        <v>164</v>
      </c>
      <c r="E81" s="143">
        <v>3930</v>
      </c>
    </row>
    <row r="82" spans="1:5" x14ac:dyDescent="0.2">
      <c r="A82" s="141">
        <v>44809</v>
      </c>
      <c r="B82" s="142" t="s">
        <v>151</v>
      </c>
      <c r="C82" s="142" t="s">
        <v>155</v>
      </c>
      <c r="D82" s="142" t="s">
        <v>159</v>
      </c>
      <c r="E82" s="143">
        <v>3580</v>
      </c>
    </row>
    <row r="83" spans="1:5" x14ac:dyDescent="0.2">
      <c r="A83" s="141">
        <v>44811</v>
      </c>
      <c r="B83" s="142" t="s">
        <v>151</v>
      </c>
      <c r="C83" s="142" t="s">
        <v>155</v>
      </c>
      <c r="D83" s="142" t="s">
        <v>153</v>
      </c>
      <c r="E83" s="143">
        <v>1150</v>
      </c>
    </row>
    <row r="84" spans="1:5" x14ac:dyDescent="0.2">
      <c r="A84" s="141">
        <v>44812</v>
      </c>
      <c r="B84" s="142" t="s">
        <v>133</v>
      </c>
      <c r="C84" s="142" t="s">
        <v>150</v>
      </c>
      <c r="D84" s="142" t="s">
        <v>167</v>
      </c>
      <c r="E84" s="143">
        <v>3130</v>
      </c>
    </row>
    <row r="85" spans="1:5" x14ac:dyDescent="0.2">
      <c r="A85" s="141">
        <v>44815</v>
      </c>
      <c r="B85" s="142" t="s">
        <v>151</v>
      </c>
      <c r="C85" s="142" t="s">
        <v>152</v>
      </c>
      <c r="D85" s="142" t="s">
        <v>156</v>
      </c>
      <c r="E85" s="143">
        <v>4420</v>
      </c>
    </row>
    <row r="86" spans="1:5" x14ac:dyDescent="0.2">
      <c r="A86" s="141">
        <v>44816</v>
      </c>
      <c r="B86" s="142" t="s">
        <v>151</v>
      </c>
      <c r="C86" s="142" t="s">
        <v>152</v>
      </c>
      <c r="D86" s="142" t="s">
        <v>156</v>
      </c>
      <c r="E86" s="143">
        <v>6920</v>
      </c>
    </row>
    <row r="87" spans="1:5" x14ac:dyDescent="0.2">
      <c r="A87" s="141">
        <v>44826</v>
      </c>
      <c r="B87" s="142" t="s">
        <v>138</v>
      </c>
      <c r="C87" s="142" t="s">
        <v>148</v>
      </c>
      <c r="D87" s="142" t="s">
        <v>147</v>
      </c>
      <c r="E87" s="143">
        <v>5410</v>
      </c>
    </row>
    <row r="88" spans="1:5" x14ac:dyDescent="0.2">
      <c r="A88" s="141">
        <v>44826</v>
      </c>
      <c r="B88" s="142" t="s">
        <v>133</v>
      </c>
      <c r="C88" s="142" t="s">
        <v>144</v>
      </c>
      <c r="D88" s="142" t="s">
        <v>167</v>
      </c>
      <c r="E88" s="143">
        <v>5530</v>
      </c>
    </row>
    <row r="89" spans="1:5" x14ac:dyDescent="0.2">
      <c r="A89" s="141">
        <v>44827</v>
      </c>
      <c r="B89" s="142" t="s">
        <v>133</v>
      </c>
      <c r="C89" s="142" t="s">
        <v>144</v>
      </c>
      <c r="D89" s="142" t="s">
        <v>154</v>
      </c>
      <c r="E89" s="143">
        <v>5600</v>
      </c>
    </row>
    <row r="90" spans="1:5" x14ac:dyDescent="0.2">
      <c r="A90" s="141">
        <v>44830</v>
      </c>
      <c r="B90" s="142" t="s">
        <v>138</v>
      </c>
      <c r="C90" s="142" t="s">
        <v>148</v>
      </c>
      <c r="D90" s="142" t="s">
        <v>158</v>
      </c>
      <c r="E90" s="143">
        <v>560</v>
      </c>
    </row>
    <row r="91" spans="1:5" x14ac:dyDescent="0.2">
      <c r="A91" s="141">
        <v>44835</v>
      </c>
      <c r="B91" s="142" t="s">
        <v>151</v>
      </c>
      <c r="C91" s="142" t="s">
        <v>152</v>
      </c>
      <c r="D91" s="142" t="s">
        <v>157</v>
      </c>
      <c r="E91" s="143">
        <v>5070</v>
      </c>
    </row>
    <row r="92" spans="1:5" x14ac:dyDescent="0.2">
      <c r="A92" s="141">
        <v>44837</v>
      </c>
      <c r="B92" s="142" t="s">
        <v>138</v>
      </c>
      <c r="C92" s="142" t="s">
        <v>146</v>
      </c>
      <c r="D92" s="142" t="s">
        <v>149</v>
      </c>
      <c r="E92" s="143">
        <v>3360</v>
      </c>
    </row>
    <row r="93" spans="1:5" x14ac:dyDescent="0.2">
      <c r="A93" s="141">
        <v>44842</v>
      </c>
      <c r="B93" s="142" t="s">
        <v>151</v>
      </c>
      <c r="C93" s="142" t="s">
        <v>155</v>
      </c>
      <c r="D93" s="142" t="s">
        <v>156</v>
      </c>
      <c r="E93" s="143">
        <v>7550</v>
      </c>
    </row>
    <row r="94" spans="1:5" x14ac:dyDescent="0.2">
      <c r="A94" s="141">
        <v>44842</v>
      </c>
      <c r="B94" s="142" t="s">
        <v>133</v>
      </c>
      <c r="C94" s="142" t="s">
        <v>144</v>
      </c>
      <c r="D94" s="142" t="s">
        <v>167</v>
      </c>
      <c r="E94" s="143">
        <v>1530</v>
      </c>
    </row>
    <row r="95" spans="1:5" x14ac:dyDescent="0.2">
      <c r="A95" s="141">
        <v>44843</v>
      </c>
      <c r="B95" s="142" t="s">
        <v>133</v>
      </c>
      <c r="C95" s="142" t="s">
        <v>144</v>
      </c>
      <c r="D95" s="142" t="s">
        <v>167</v>
      </c>
      <c r="E95" s="143">
        <v>2600</v>
      </c>
    </row>
    <row r="96" spans="1:5" x14ac:dyDescent="0.2">
      <c r="A96" s="141">
        <v>44845</v>
      </c>
      <c r="B96" s="142" t="s">
        <v>151</v>
      </c>
      <c r="C96" s="142" t="s">
        <v>152</v>
      </c>
      <c r="D96" s="142" t="s">
        <v>159</v>
      </c>
      <c r="E96" s="143">
        <v>1110</v>
      </c>
    </row>
    <row r="97" spans="1:5" x14ac:dyDescent="0.2">
      <c r="A97" s="141">
        <v>44851</v>
      </c>
      <c r="B97" s="142" t="s">
        <v>138</v>
      </c>
      <c r="C97" s="142" t="s">
        <v>148</v>
      </c>
      <c r="D97" s="142" t="s">
        <v>149</v>
      </c>
      <c r="E97" s="143">
        <v>1890</v>
      </c>
    </row>
    <row r="98" spans="1:5" x14ac:dyDescent="0.2">
      <c r="A98" s="141">
        <v>44854</v>
      </c>
      <c r="B98" s="142" t="s">
        <v>133</v>
      </c>
      <c r="C98" s="142" t="s">
        <v>150</v>
      </c>
      <c r="D98" s="142" t="s">
        <v>168</v>
      </c>
      <c r="E98" s="143">
        <v>2500</v>
      </c>
    </row>
    <row r="99" spans="1:5" x14ac:dyDescent="0.2">
      <c r="A99" s="141">
        <v>44858</v>
      </c>
      <c r="B99" s="142" t="s">
        <v>151</v>
      </c>
      <c r="C99" s="142" t="s">
        <v>152</v>
      </c>
      <c r="D99" s="142" t="s">
        <v>153</v>
      </c>
      <c r="E99" s="143">
        <v>9520</v>
      </c>
    </row>
    <row r="100" spans="1:5" x14ac:dyDescent="0.2">
      <c r="A100" s="141">
        <v>44861</v>
      </c>
      <c r="B100" s="142" t="s">
        <v>138</v>
      </c>
      <c r="C100" s="142" t="s">
        <v>148</v>
      </c>
      <c r="D100" s="142" t="s">
        <v>147</v>
      </c>
      <c r="E100" s="143">
        <v>7900</v>
      </c>
    </row>
    <row r="101" spans="1:5" x14ac:dyDescent="0.2">
      <c r="A101" s="141">
        <v>44862</v>
      </c>
      <c r="B101" s="142" t="s">
        <v>151</v>
      </c>
      <c r="C101" s="142" t="s">
        <v>155</v>
      </c>
      <c r="D101" s="142" t="s">
        <v>153</v>
      </c>
      <c r="E101" s="143">
        <v>3080</v>
      </c>
    </row>
    <row r="102" spans="1:5" x14ac:dyDescent="0.2">
      <c r="A102" s="141">
        <v>44863</v>
      </c>
      <c r="B102" s="142" t="s">
        <v>151</v>
      </c>
      <c r="C102" s="142" t="s">
        <v>155</v>
      </c>
      <c r="D102" s="142" t="s">
        <v>163</v>
      </c>
      <c r="E102" s="143">
        <v>770</v>
      </c>
    </row>
    <row r="103" spans="1:5" x14ac:dyDescent="0.2">
      <c r="A103" s="141">
        <v>44867</v>
      </c>
      <c r="B103" s="142" t="s">
        <v>138</v>
      </c>
      <c r="C103" s="142" t="s">
        <v>146</v>
      </c>
      <c r="D103" s="142" t="s">
        <v>147</v>
      </c>
      <c r="E103" s="143">
        <v>6550</v>
      </c>
    </row>
    <row r="104" spans="1:5" x14ac:dyDescent="0.2">
      <c r="A104" s="141">
        <v>44871</v>
      </c>
      <c r="B104" s="142" t="s">
        <v>151</v>
      </c>
      <c r="C104" s="142" t="s">
        <v>155</v>
      </c>
      <c r="D104" s="142" t="s">
        <v>157</v>
      </c>
      <c r="E104" s="143">
        <v>7660</v>
      </c>
    </row>
    <row r="105" spans="1:5" x14ac:dyDescent="0.2">
      <c r="A105" s="141">
        <v>44877</v>
      </c>
      <c r="B105" s="142" t="s">
        <v>138</v>
      </c>
      <c r="C105" s="142" t="s">
        <v>148</v>
      </c>
      <c r="D105" s="142" t="s">
        <v>165</v>
      </c>
      <c r="E105" s="143">
        <v>630</v>
      </c>
    </row>
    <row r="106" spans="1:5" x14ac:dyDescent="0.2">
      <c r="A106" s="141">
        <v>44877</v>
      </c>
      <c r="B106" s="142" t="s">
        <v>133</v>
      </c>
      <c r="C106" s="142" t="s">
        <v>144</v>
      </c>
      <c r="D106" s="142" t="s">
        <v>145</v>
      </c>
      <c r="E106" s="143">
        <v>3600</v>
      </c>
    </row>
    <row r="107" spans="1:5" x14ac:dyDescent="0.2">
      <c r="A107" s="141">
        <v>44879</v>
      </c>
      <c r="B107" s="142" t="s">
        <v>138</v>
      </c>
      <c r="C107" s="142" t="s">
        <v>148</v>
      </c>
      <c r="D107" s="142" t="s">
        <v>165</v>
      </c>
      <c r="E107" s="143">
        <v>850</v>
      </c>
    </row>
    <row r="108" spans="1:5" x14ac:dyDescent="0.2">
      <c r="A108" s="141">
        <v>44885</v>
      </c>
      <c r="B108" s="142" t="s">
        <v>133</v>
      </c>
      <c r="C108" s="142" t="s">
        <v>150</v>
      </c>
      <c r="D108" s="142" t="s">
        <v>161</v>
      </c>
      <c r="E108" s="143">
        <v>3920</v>
      </c>
    </row>
    <row r="109" spans="1:5" x14ac:dyDescent="0.2">
      <c r="A109" s="141">
        <v>44887</v>
      </c>
      <c r="B109" s="142" t="s">
        <v>151</v>
      </c>
      <c r="C109" s="142" t="s">
        <v>152</v>
      </c>
      <c r="D109" s="142" t="s">
        <v>162</v>
      </c>
      <c r="E109" s="143">
        <v>830</v>
      </c>
    </row>
    <row r="110" spans="1:5" x14ac:dyDescent="0.2">
      <c r="A110" s="141">
        <v>44887</v>
      </c>
      <c r="B110" s="142" t="s">
        <v>151</v>
      </c>
      <c r="C110" s="142" t="s">
        <v>152</v>
      </c>
      <c r="D110" s="142" t="s">
        <v>163</v>
      </c>
      <c r="E110" s="143">
        <v>4530</v>
      </c>
    </row>
    <row r="111" spans="1:5" x14ac:dyDescent="0.2">
      <c r="A111" s="141">
        <v>44887</v>
      </c>
      <c r="B111" s="142" t="s">
        <v>151</v>
      </c>
      <c r="C111" s="142" t="s">
        <v>155</v>
      </c>
      <c r="D111" s="142" t="s">
        <v>156</v>
      </c>
      <c r="E111" s="143">
        <v>6820</v>
      </c>
    </row>
    <row r="112" spans="1:5" x14ac:dyDescent="0.2">
      <c r="A112" s="141">
        <v>44893</v>
      </c>
      <c r="B112" s="142" t="s">
        <v>138</v>
      </c>
      <c r="C112" s="142" t="s">
        <v>148</v>
      </c>
      <c r="D112" s="142" t="s">
        <v>160</v>
      </c>
      <c r="E112" s="143">
        <v>6970</v>
      </c>
    </row>
    <row r="113" spans="1:5" x14ac:dyDescent="0.2">
      <c r="A113" s="141">
        <v>44899</v>
      </c>
      <c r="B113" s="142" t="s">
        <v>151</v>
      </c>
      <c r="C113" s="142" t="s">
        <v>152</v>
      </c>
      <c r="D113" s="142" t="s">
        <v>157</v>
      </c>
      <c r="E113" s="143">
        <v>8220</v>
      </c>
    </row>
    <row r="114" spans="1:5" x14ac:dyDescent="0.2">
      <c r="A114" s="141">
        <v>44904</v>
      </c>
      <c r="B114" s="142" t="s">
        <v>133</v>
      </c>
      <c r="C114" s="142" t="s">
        <v>144</v>
      </c>
      <c r="D114" s="142" t="s">
        <v>167</v>
      </c>
      <c r="E114" s="143">
        <v>2300</v>
      </c>
    </row>
    <row r="115" spans="1:5" x14ac:dyDescent="0.2">
      <c r="A115" s="141">
        <v>44911</v>
      </c>
      <c r="B115" s="142" t="s">
        <v>133</v>
      </c>
      <c r="C115" s="142" t="s">
        <v>144</v>
      </c>
      <c r="D115" s="142" t="s">
        <v>154</v>
      </c>
      <c r="E115" s="143">
        <v>490</v>
      </c>
    </row>
    <row r="116" spans="1:5" x14ac:dyDescent="0.2">
      <c r="A116" s="141">
        <v>44911</v>
      </c>
      <c r="B116" s="142" t="s">
        <v>133</v>
      </c>
      <c r="C116" s="142" t="s">
        <v>144</v>
      </c>
      <c r="D116" s="142" t="s">
        <v>166</v>
      </c>
      <c r="E116" s="143">
        <v>2140</v>
      </c>
    </row>
    <row r="117" spans="1:5" x14ac:dyDescent="0.2">
      <c r="A117" s="141">
        <v>44912</v>
      </c>
      <c r="B117" s="142" t="s">
        <v>133</v>
      </c>
      <c r="C117" s="142" t="s">
        <v>144</v>
      </c>
      <c r="D117" s="142" t="s">
        <v>154</v>
      </c>
      <c r="E117" s="143">
        <v>5650</v>
      </c>
    </row>
    <row r="118" spans="1:5" x14ac:dyDescent="0.2">
      <c r="A118" s="141">
        <v>44920</v>
      </c>
      <c r="B118" s="142" t="s">
        <v>138</v>
      </c>
      <c r="C118" s="142" t="s">
        <v>146</v>
      </c>
      <c r="D118" s="142" t="s">
        <v>164</v>
      </c>
      <c r="E118" s="143">
        <v>2330</v>
      </c>
    </row>
    <row r="119" spans="1:5" x14ac:dyDescent="0.2">
      <c r="A119" s="141">
        <v>44925</v>
      </c>
      <c r="B119" s="142" t="s">
        <v>138</v>
      </c>
      <c r="C119" s="142" t="s">
        <v>146</v>
      </c>
      <c r="D119" s="142" t="s">
        <v>165</v>
      </c>
      <c r="E119" s="143">
        <v>8090</v>
      </c>
    </row>
    <row r="120" spans="1:5" x14ac:dyDescent="0.2">
      <c r="A120" s="144">
        <v>44928</v>
      </c>
      <c r="B120" s="145" t="s">
        <v>138</v>
      </c>
      <c r="C120" s="145" t="s">
        <v>146</v>
      </c>
      <c r="D120" s="145" t="s">
        <v>149</v>
      </c>
      <c r="E120" s="146">
        <v>7570</v>
      </c>
    </row>
    <row r="121" spans="1:5" x14ac:dyDescent="0.2">
      <c r="A121" s="141">
        <v>44928</v>
      </c>
      <c r="B121" s="142" t="s">
        <v>138</v>
      </c>
      <c r="C121" s="142" t="s">
        <v>146</v>
      </c>
      <c r="D121" s="142" t="s">
        <v>165</v>
      </c>
      <c r="E121" s="143">
        <v>2270</v>
      </c>
    </row>
    <row r="122" spans="1:5" x14ac:dyDescent="0.2">
      <c r="A122" s="141">
        <v>44929</v>
      </c>
      <c r="B122" s="142" t="s">
        <v>133</v>
      </c>
      <c r="C122" s="142" t="s">
        <v>144</v>
      </c>
      <c r="D122" s="142" t="s">
        <v>161</v>
      </c>
      <c r="E122" s="143">
        <v>2500</v>
      </c>
    </row>
    <row r="123" spans="1:5" x14ac:dyDescent="0.2">
      <c r="A123" s="141">
        <v>44932</v>
      </c>
      <c r="B123" s="142" t="s">
        <v>138</v>
      </c>
      <c r="C123" s="142" t="s">
        <v>148</v>
      </c>
      <c r="D123" s="142" t="s">
        <v>149</v>
      </c>
      <c r="E123" s="143">
        <v>5410</v>
      </c>
    </row>
    <row r="124" spans="1:5" x14ac:dyDescent="0.2">
      <c r="A124" s="141">
        <v>44933</v>
      </c>
      <c r="B124" s="142" t="s">
        <v>151</v>
      </c>
      <c r="C124" s="142" t="s">
        <v>152</v>
      </c>
      <c r="D124" s="142" t="s">
        <v>159</v>
      </c>
      <c r="E124" s="143">
        <v>5420</v>
      </c>
    </row>
    <row r="125" spans="1:5" x14ac:dyDescent="0.2">
      <c r="A125" s="141">
        <v>44936</v>
      </c>
      <c r="B125" s="142" t="s">
        <v>133</v>
      </c>
      <c r="C125" s="142" t="s">
        <v>150</v>
      </c>
      <c r="D125" s="142" t="s">
        <v>161</v>
      </c>
      <c r="E125" s="143">
        <v>470</v>
      </c>
    </row>
    <row r="126" spans="1:5" x14ac:dyDescent="0.2">
      <c r="A126" s="141">
        <v>44937</v>
      </c>
      <c r="B126" s="142" t="s">
        <v>133</v>
      </c>
      <c r="C126" s="142" t="s">
        <v>144</v>
      </c>
      <c r="D126" s="142" t="s">
        <v>166</v>
      </c>
      <c r="E126" s="143">
        <v>3630</v>
      </c>
    </row>
    <row r="127" spans="1:5" x14ac:dyDescent="0.2">
      <c r="A127" s="141">
        <v>44942</v>
      </c>
      <c r="B127" s="142" t="s">
        <v>138</v>
      </c>
      <c r="C127" s="142" t="s">
        <v>146</v>
      </c>
      <c r="D127" s="142" t="s">
        <v>149</v>
      </c>
      <c r="E127" s="143">
        <v>6970</v>
      </c>
    </row>
    <row r="128" spans="1:5" x14ac:dyDescent="0.2">
      <c r="A128" s="141">
        <v>44942</v>
      </c>
      <c r="B128" s="142" t="s">
        <v>133</v>
      </c>
      <c r="C128" s="142" t="s">
        <v>150</v>
      </c>
      <c r="D128" s="142" t="s">
        <v>166</v>
      </c>
      <c r="E128" s="143">
        <v>6970</v>
      </c>
    </row>
    <row r="129" spans="1:5" x14ac:dyDescent="0.2">
      <c r="A129" s="141">
        <v>44946</v>
      </c>
      <c r="B129" s="142" t="s">
        <v>151</v>
      </c>
      <c r="C129" s="142" t="s">
        <v>152</v>
      </c>
      <c r="D129" s="142" t="s">
        <v>162</v>
      </c>
      <c r="E129" s="143">
        <v>2170</v>
      </c>
    </row>
    <row r="130" spans="1:5" x14ac:dyDescent="0.2">
      <c r="A130" s="141">
        <v>44949</v>
      </c>
      <c r="B130" s="142" t="s">
        <v>138</v>
      </c>
      <c r="C130" s="142" t="s">
        <v>148</v>
      </c>
      <c r="D130" s="142" t="s">
        <v>158</v>
      </c>
      <c r="E130" s="143">
        <v>8310</v>
      </c>
    </row>
    <row r="131" spans="1:5" x14ac:dyDescent="0.2">
      <c r="A131" s="141">
        <v>44949</v>
      </c>
      <c r="B131" s="142" t="s">
        <v>151</v>
      </c>
      <c r="C131" s="142" t="s">
        <v>152</v>
      </c>
      <c r="D131" s="142" t="s">
        <v>156</v>
      </c>
      <c r="E131" s="143">
        <v>9790</v>
      </c>
    </row>
    <row r="132" spans="1:5" x14ac:dyDescent="0.2">
      <c r="A132" s="141">
        <v>44949</v>
      </c>
      <c r="B132" s="142" t="s">
        <v>138</v>
      </c>
      <c r="C132" s="142" t="s">
        <v>148</v>
      </c>
      <c r="D132" s="142" t="s">
        <v>147</v>
      </c>
      <c r="E132" s="143">
        <v>9160</v>
      </c>
    </row>
    <row r="133" spans="1:5" x14ac:dyDescent="0.2">
      <c r="A133" s="141">
        <v>44951</v>
      </c>
      <c r="B133" s="142" t="s">
        <v>133</v>
      </c>
      <c r="C133" s="142" t="s">
        <v>150</v>
      </c>
      <c r="D133" s="142" t="s">
        <v>168</v>
      </c>
      <c r="E133" s="143">
        <v>7380</v>
      </c>
    </row>
    <row r="134" spans="1:5" x14ac:dyDescent="0.2">
      <c r="A134" s="141">
        <v>44954</v>
      </c>
      <c r="B134" s="142" t="s">
        <v>138</v>
      </c>
      <c r="C134" s="142" t="s">
        <v>148</v>
      </c>
      <c r="D134" s="142" t="s">
        <v>164</v>
      </c>
      <c r="E134" s="143">
        <v>6470</v>
      </c>
    </row>
    <row r="135" spans="1:5" x14ac:dyDescent="0.2">
      <c r="A135" s="141">
        <v>44954</v>
      </c>
      <c r="B135" s="142" t="s">
        <v>138</v>
      </c>
      <c r="C135" s="142" t="s">
        <v>148</v>
      </c>
      <c r="D135" s="142" t="s">
        <v>149</v>
      </c>
      <c r="E135" s="143">
        <v>370</v>
      </c>
    </row>
    <row r="136" spans="1:5" x14ac:dyDescent="0.2">
      <c r="A136" s="141">
        <v>44955</v>
      </c>
      <c r="B136" s="142" t="s">
        <v>138</v>
      </c>
      <c r="C136" s="142" t="s">
        <v>148</v>
      </c>
      <c r="D136" s="142" t="s">
        <v>147</v>
      </c>
      <c r="E136" s="143">
        <v>7750</v>
      </c>
    </row>
    <row r="137" spans="1:5" x14ac:dyDescent="0.2">
      <c r="A137" s="141">
        <v>44958</v>
      </c>
      <c r="B137" s="142" t="s">
        <v>133</v>
      </c>
      <c r="C137" s="142" t="s">
        <v>144</v>
      </c>
      <c r="D137" s="142" t="s">
        <v>166</v>
      </c>
      <c r="E137" s="143">
        <v>6200</v>
      </c>
    </row>
    <row r="138" spans="1:5" x14ac:dyDescent="0.2">
      <c r="A138" s="141">
        <v>44960</v>
      </c>
      <c r="B138" s="142" t="s">
        <v>133</v>
      </c>
      <c r="C138" s="142" t="s">
        <v>150</v>
      </c>
      <c r="D138" s="142" t="s">
        <v>166</v>
      </c>
      <c r="E138" s="143">
        <v>460</v>
      </c>
    </row>
    <row r="139" spans="1:5" x14ac:dyDescent="0.2">
      <c r="A139" s="141">
        <v>44964</v>
      </c>
      <c r="B139" s="142" t="s">
        <v>138</v>
      </c>
      <c r="C139" s="142" t="s">
        <v>146</v>
      </c>
      <c r="D139" s="142" t="s">
        <v>147</v>
      </c>
      <c r="E139" s="143">
        <v>4360</v>
      </c>
    </row>
    <row r="140" spans="1:5" x14ac:dyDescent="0.2">
      <c r="A140" s="141">
        <v>44968</v>
      </c>
      <c r="B140" s="142" t="s">
        <v>138</v>
      </c>
      <c r="C140" s="142" t="s">
        <v>148</v>
      </c>
      <c r="D140" s="142" t="s">
        <v>160</v>
      </c>
      <c r="E140" s="143">
        <v>2630</v>
      </c>
    </row>
    <row r="141" spans="1:5" x14ac:dyDescent="0.2">
      <c r="A141" s="141">
        <v>44970</v>
      </c>
      <c r="B141" s="142" t="s">
        <v>151</v>
      </c>
      <c r="C141" s="142" t="s">
        <v>155</v>
      </c>
      <c r="D141" s="142" t="s">
        <v>162</v>
      </c>
      <c r="E141" s="143">
        <v>5490</v>
      </c>
    </row>
    <row r="142" spans="1:5" x14ac:dyDescent="0.2">
      <c r="A142" s="141">
        <v>44977</v>
      </c>
      <c r="B142" s="142" t="s">
        <v>151</v>
      </c>
      <c r="C142" s="142" t="s">
        <v>155</v>
      </c>
      <c r="D142" s="142" t="s">
        <v>156</v>
      </c>
      <c r="E142" s="143">
        <v>490</v>
      </c>
    </row>
    <row r="143" spans="1:5" x14ac:dyDescent="0.2">
      <c r="A143" s="141">
        <v>44981</v>
      </c>
      <c r="B143" s="142" t="s">
        <v>133</v>
      </c>
      <c r="C143" s="142" t="s">
        <v>144</v>
      </c>
      <c r="D143" s="142" t="s">
        <v>161</v>
      </c>
      <c r="E143" s="143">
        <v>3500</v>
      </c>
    </row>
    <row r="144" spans="1:5" x14ac:dyDescent="0.2">
      <c r="A144" s="141">
        <v>44985</v>
      </c>
      <c r="B144" s="142" t="s">
        <v>138</v>
      </c>
      <c r="C144" s="142" t="s">
        <v>148</v>
      </c>
      <c r="D144" s="142" t="s">
        <v>158</v>
      </c>
      <c r="E144" s="143">
        <v>680</v>
      </c>
    </row>
    <row r="145" spans="1:5" x14ac:dyDescent="0.2">
      <c r="A145" s="141">
        <v>44991</v>
      </c>
      <c r="B145" s="142" t="s">
        <v>138</v>
      </c>
      <c r="C145" s="142" t="s">
        <v>148</v>
      </c>
      <c r="D145" s="142" t="s">
        <v>160</v>
      </c>
      <c r="E145" s="143">
        <v>2170</v>
      </c>
    </row>
    <row r="146" spans="1:5" x14ac:dyDescent="0.2">
      <c r="A146" s="141">
        <v>44994</v>
      </c>
      <c r="B146" s="142" t="s">
        <v>133</v>
      </c>
      <c r="C146" s="142" t="s">
        <v>144</v>
      </c>
      <c r="D146" s="142" t="s">
        <v>167</v>
      </c>
      <c r="E146" s="143">
        <v>3520</v>
      </c>
    </row>
    <row r="147" spans="1:5" x14ac:dyDescent="0.2">
      <c r="A147" s="141">
        <v>44994</v>
      </c>
      <c r="B147" s="142" t="s">
        <v>133</v>
      </c>
      <c r="C147" s="142" t="s">
        <v>144</v>
      </c>
      <c r="D147" s="142" t="s">
        <v>161</v>
      </c>
      <c r="E147" s="143">
        <v>3330</v>
      </c>
    </row>
    <row r="148" spans="1:5" x14ac:dyDescent="0.2">
      <c r="A148" s="141">
        <v>44995</v>
      </c>
      <c r="B148" s="142" t="s">
        <v>138</v>
      </c>
      <c r="C148" s="142" t="s">
        <v>148</v>
      </c>
      <c r="D148" s="142" t="s">
        <v>147</v>
      </c>
      <c r="E148" s="143">
        <v>3180</v>
      </c>
    </row>
    <row r="149" spans="1:5" x14ac:dyDescent="0.2">
      <c r="A149" s="141">
        <v>44998</v>
      </c>
      <c r="B149" s="142" t="s">
        <v>138</v>
      </c>
      <c r="C149" s="142" t="s">
        <v>146</v>
      </c>
      <c r="D149" s="142" t="s">
        <v>147</v>
      </c>
      <c r="E149" s="143">
        <v>9000</v>
      </c>
    </row>
    <row r="150" spans="1:5" x14ac:dyDescent="0.2">
      <c r="A150" s="141">
        <v>45003</v>
      </c>
      <c r="B150" s="142" t="s">
        <v>138</v>
      </c>
      <c r="C150" s="142" t="s">
        <v>146</v>
      </c>
      <c r="D150" s="142" t="s">
        <v>160</v>
      </c>
      <c r="E150" s="143">
        <v>5610</v>
      </c>
    </row>
    <row r="151" spans="1:5" x14ac:dyDescent="0.2">
      <c r="A151" s="141">
        <v>45014</v>
      </c>
      <c r="B151" s="142" t="s">
        <v>151</v>
      </c>
      <c r="C151" s="142" t="s">
        <v>155</v>
      </c>
      <c r="D151" s="142" t="s">
        <v>156</v>
      </c>
      <c r="E151" s="143">
        <v>4060</v>
      </c>
    </row>
    <row r="152" spans="1:5" x14ac:dyDescent="0.2">
      <c r="A152" s="141">
        <v>45015</v>
      </c>
      <c r="B152" s="142" t="s">
        <v>133</v>
      </c>
      <c r="C152" s="142" t="s">
        <v>144</v>
      </c>
      <c r="D152" s="142" t="s">
        <v>167</v>
      </c>
      <c r="E152" s="143">
        <v>6670</v>
      </c>
    </row>
    <row r="153" spans="1:5" x14ac:dyDescent="0.2">
      <c r="A153" s="141">
        <v>45015</v>
      </c>
      <c r="B153" s="142" t="s">
        <v>133</v>
      </c>
      <c r="C153" s="142" t="s">
        <v>144</v>
      </c>
      <c r="D153" s="142" t="s">
        <v>167</v>
      </c>
      <c r="E153" s="143">
        <v>2770</v>
      </c>
    </row>
    <row r="154" spans="1:5" x14ac:dyDescent="0.2">
      <c r="A154" s="141">
        <v>45017</v>
      </c>
      <c r="B154" s="142" t="s">
        <v>151</v>
      </c>
      <c r="C154" s="142" t="s">
        <v>152</v>
      </c>
      <c r="D154" s="142" t="s">
        <v>157</v>
      </c>
      <c r="E154" s="143">
        <v>3520</v>
      </c>
    </row>
    <row r="155" spans="1:5" x14ac:dyDescent="0.2">
      <c r="A155" s="141">
        <v>45017</v>
      </c>
      <c r="B155" s="142" t="s">
        <v>138</v>
      </c>
      <c r="C155" s="142" t="s">
        <v>148</v>
      </c>
      <c r="D155" s="142" t="s">
        <v>149</v>
      </c>
      <c r="E155" s="143">
        <v>7650</v>
      </c>
    </row>
    <row r="156" spans="1:5" x14ac:dyDescent="0.2">
      <c r="A156" s="141">
        <v>45018</v>
      </c>
      <c r="B156" s="142" t="s">
        <v>133</v>
      </c>
      <c r="C156" s="142" t="s">
        <v>150</v>
      </c>
      <c r="D156" s="142" t="s">
        <v>145</v>
      </c>
      <c r="E156" s="143">
        <v>3200</v>
      </c>
    </row>
    <row r="157" spans="1:5" x14ac:dyDescent="0.2">
      <c r="A157" s="141">
        <v>45020</v>
      </c>
      <c r="B157" s="142" t="s">
        <v>133</v>
      </c>
      <c r="C157" s="142" t="s">
        <v>150</v>
      </c>
      <c r="D157" s="142" t="s">
        <v>154</v>
      </c>
      <c r="E157" s="143">
        <v>870</v>
      </c>
    </row>
    <row r="158" spans="1:5" x14ac:dyDescent="0.2">
      <c r="A158" s="141">
        <v>45022</v>
      </c>
      <c r="B158" s="142" t="s">
        <v>133</v>
      </c>
      <c r="C158" s="142" t="s">
        <v>144</v>
      </c>
      <c r="D158" s="142" t="s">
        <v>145</v>
      </c>
      <c r="E158" s="143">
        <v>2500</v>
      </c>
    </row>
    <row r="159" spans="1:5" x14ac:dyDescent="0.2">
      <c r="A159" s="141">
        <v>45025</v>
      </c>
      <c r="B159" s="142" t="s">
        <v>133</v>
      </c>
      <c r="C159" s="142" t="s">
        <v>144</v>
      </c>
      <c r="D159" s="142" t="s">
        <v>167</v>
      </c>
      <c r="E159" s="143">
        <v>4330</v>
      </c>
    </row>
    <row r="160" spans="1:5" x14ac:dyDescent="0.2">
      <c r="A160" s="141">
        <v>45026</v>
      </c>
      <c r="B160" s="142" t="s">
        <v>151</v>
      </c>
      <c r="C160" s="142" t="s">
        <v>152</v>
      </c>
      <c r="D160" s="142" t="s">
        <v>159</v>
      </c>
      <c r="E160" s="143">
        <v>3460</v>
      </c>
    </row>
    <row r="161" spans="1:5" x14ac:dyDescent="0.2">
      <c r="A161" s="141">
        <v>45026</v>
      </c>
      <c r="B161" s="142" t="s">
        <v>138</v>
      </c>
      <c r="C161" s="142" t="s">
        <v>148</v>
      </c>
      <c r="D161" s="142" t="s">
        <v>147</v>
      </c>
      <c r="E161" s="143">
        <v>5490</v>
      </c>
    </row>
    <row r="162" spans="1:5" x14ac:dyDescent="0.2">
      <c r="A162" s="141">
        <v>45036</v>
      </c>
      <c r="B162" s="142" t="s">
        <v>151</v>
      </c>
      <c r="C162" s="142" t="s">
        <v>152</v>
      </c>
      <c r="D162" s="142" t="s">
        <v>163</v>
      </c>
      <c r="E162" s="143">
        <v>8950</v>
      </c>
    </row>
    <row r="163" spans="1:5" x14ac:dyDescent="0.2">
      <c r="A163" s="141">
        <v>45037</v>
      </c>
      <c r="B163" s="142" t="s">
        <v>138</v>
      </c>
      <c r="C163" s="142" t="s">
        <v>146</v>
      </c>
      <c r="D163" s="142" t="s">
        <v>147</v>
      </c>
      <c r="E163" s="143">
        <v>2900</v>
      </c>
    </row>
    <row r="164" spans="1:5" x14ac:dyDescent="0.2">
      <c r="A164" s="141">
        <v>45038</v>
      </c>
      <c r="B164" s="142" t="s">
        <v>133</v>
      </c>
      <c r="C164" s="142" t="s">
        <v>150</v>
      </c>
      <c r="D164" s="142" t="s">
        <v>166</v>
      </c>
      <c r="E164" s="143">
        <v>6000</v>
      </c>
    </row>
    <row r="165" spans="1:5" x14ac:dyDescent="0.2">
      <c r="A165" s="141">
        <v>45041</v>
      </c>
      <c r="B165" s="142" t="s">
        <v>151</v>
      </c>
      <c r="C165" s="142" t="s">
        <v>152</v>
      </c>
      <c r="D165" s="142" t="s">
        <v>156</v>
      </c>
      <c r="E165" s="143">
        <v>440</v>
      </c>
    </row>
    <row r="166" spans="1:5" x14ac:dyDescent="0.2">
      <c r="A166" s="141">
        <v>45045</v>
      </c>
      <c r="B166" s="142" t="s">
        <v>138</v>
      </c>
      <c r="C166" s="142" t="s">
        <v>148</v>
      </c>
      <c r="D166" s="142" t="s">
        <v>158</v>
      </c>
      <c r="E166" s="143">
        <v>4360</v>
      </c>
    </row>
    <row r="167" spans="1:5" x14ac:dyDescent="0.2">
      <c r="A167" s="141">
        <v>45046</v>
      </c>
      <c r="B167" s="142" t="s">
        <v>133</v>
      </c>
      <c r="C167" s="142" t="s">
        <v>150</v>
      </c>
      <c r="D167" s="142" t="s">
        <v>154</v>
      </c>
      <c r="E167" s="143">
        <v>5620</v>
      </c>
    </row>
    <row r="168" spans="1:5" x14ac:dyDescent="0.2">
      <c r="A168" s="141">
        <v>45047</v>
      </c>
      <c r="B168" s="142" t="s">
        <v>138</v>
      </c>
      <c r="C168" s="142" t="s">
        <v>146</v>
      </c>
      <c r="D168" s="142" t="s">
        <v>165</v>
      </c>
      <c r="E168" s="143">
        <v>5090</v>
      </c>
    </row>
    <row r="169" spans="1:5" x14ac:dyDescent="0.2">
      <c r="A169" s="141">
        <v>45048</v>
      </c>
      <c r="B169" s="142" t="s">
        <v>138</v>
      </c>
      <c r="C169" s="142" t="s">
        <v>148</v>
      </c>
      <c r="D169" s="142" t="s">
        <v>164</v>
      </c>
      <c r="E169" s="143">
        <v>5280</v>
      </c>
    </row>
    <row r="170" spans="1:5" x14ac:dyDescent="0.2">
      <c r="A170" s="141">
        <v>45048</v>
      </c>
      <c r="B170" s="142" t="s">
        <v>133</v>
      </c>
      <c r="C170" s="142" t="s">
        <v>150</v>
      </c>
      <c r="D170" s="142" t="s">
        <v>167</v>
      </c>
      <c r="E170" s="143">
        <v>3680</v>
      </c>
    </row>
    <row r="171" spans="1:5" x14ac:dyDescent="0.2">
      <c r="A171" s="141">
        <v>45048</v>
      </c>
      <c r="B171" s="142" t="s">
        <v>138</v>
      </c>
      <c r="C171" s="142" t="s">
        <v>148</v>
      </c>
      <c r="D171" s="142" t="s">
        <v>158</v>
      </c>
      <c r="E171" s="143">
        <v>1460</v>
      </c>
    </row>
    <row r="172" spans="1:5" x14ac:dyDescent="0.2">
      <c r="A172" s="141">
        <v>45048</v>
      </c>
      <c r="B172" s="142" t="s">
        <v>133</v>
      </c>
      <c r="C172" s="142" t="s">
        <v>150</v>
      </c>
      <c r="D172" s="142" t="s">
        <v>168</v>
      </c>
      <c r="E172" s="143">
        <v>5200</v>
      </c>
    </row>
    <row r="173" spans="1:5" x14ac:dyDescent="0.2">
      <c r="A173" s="141">
        <v>45052</v>
      </c>
      <c r="B173" s="142" t="s">
        <v>133</v>
      </c>
      <c r="C173" s="142" t="s">
        <v>150</v>
      </c>
      <c r="D173" s="142" t="s">
        <v>145</v>
      </c>
      <c r="E173" s="143">
        <v>3200</v>
      </c>
    </row>
    <row r="174" spans="1:5" x14ac:dyDescent="0.2">
      <c r="A174" s="141">
        <v>45061</v>
      </c>
      <c r="B174" s="142" t="s">
        <v>133</v>
      </c>
      <c r="C174" s="142" t="s">
        <v>144</v>
      </c>
      <c r="D174" s="142" t="s">
        <v>154</v>
      </c>
      <c r="E174" s="143">
        <v>4450</v>
      </c>
    </row>
    <row r="175" spans="1:5" x14ac:dyDescent="0.2">
      <c r="A175" s="141">
        <v>45063</v>
      </c>
      <c r="B175" s="142" t="s">
        <v>138</v>
      </c>
      <c r="C175" s="142" t="s">
        <v>148</v>
      </c>
      <c r="D175" s="142" t="s">
        <v>160</v>
      </c>
      <c r="E175" s="143">
        <v>7580</v>
      </c>
    </row>
    <row r="176" spans="1:5" x14ac:dyDescent="0.2">
      <c r="A176" s="141">
        <v>45063</v>
      </c>
      <c r="B176" s="142" t="s">
        <v>133</v>
      </c>
      <c r="C176" s="142" t="s">
        <v>144</v>
      </c>
      <c r="D176" s="142" t="s">
        <v>154</v>
      </c>
      <c r="E176" s="143">
        <v>4340</v>
      </c>
    </row>
    <row r="177" spans="1:5" x14ac:dyDescent="0.2">
      <c r="A177" s="141">
        <v>45073</v>
      </c>
      <c r="B177" s="142" t="s">
        <v>133</v>
      </c>
      <c r="C177" s="142" t="s">
        <v>150</v>
      </c>
      <c r="D177" s="142" t="s">
        <v>145</v>
      </c>
      <c r="E177" s="143">
        <v>6730</v>
      </c>
    </row>
    <row r="178" spans="1:5" x14ac:dyDescent="0.2">
      <c r="A178" s="141">
        <v>45076</v>
      </c>
      <c r="B178" s="142" t="s">
        <v>138</v>
      </c>
      <c r="C178" s="142" t="s">
        <v>146</v>
      </c>
      <c r="D178" s="142" t="s">
        <v>164</v>
      </c>
      <c r="E178" s="143">
        <v>9650</v>
      </c>
    </row>
    <row r="179" spans="1:5" x14ac:dyDescent="0.2">
      <c r="A179" s="141">
        <v>45078</v>
      </c>
      <c r="B179" s="142" t="s">
        <v>151</v>
      </c>
      <c r="C179" s="142" t="s">
        <v>155</v>
      </c>
      <c r="D179" s="142" t="s">
        <v>156</v>
      </c>
      <c r="E179" s="143">
        <v>3200</v>
      </c>
    </row>
    <row r="180" spans="1:5" x14ac:dyDescent="0.2">
      <c r="A180" s="141">
        <v>45078</v>
      </c>
      <c r="B180" s="142" t="s">
        <v>133</v>
      </c>
      <c r="C180" s="142" t="s">
        <v>150</v>
      </c>
      <c r="D180" s="142" t="s">
        <v>167</v>
      </c>
      <c r="E180" s="143">
        <v>2270</v>
      </c>
    </row>
    <row r="181" spans="1:5" x14ac:dyDescent="0.2">
      <c r="A181" s="141">
        <v>45079</v>
      </c>
      <c r="B181" s="142" t="s">
        <v>138</v>
      </c>
      <c r="C181" s="142" t="s">
        <v>148</v>
      </c>
      <c r="D181" s="142" t="s">
        <v>165</v>
      </c>
      <c r="E181" s="143">
        <v>990</v>
      </c>
    </row>
    <row r="182" spans="1:5" x14ac:dyDescent="0.2">
      <c r="A182" s="141">
        <v>45082</v>
      </c>
      <c r="B182" s="142" t="s">
        <v>151</v>
      </c>
      <c r="C182" s="142" t="s">
        <v>152</v>
      </c>
      <c r="D182" s="142" t="s">
        <v>153</v>
      </c>
      <c r="E182" s="143">
        <v>3080</v>
      </c>
    </row>
    <row r="183" spans="1:5" x14ac:dyDescent="0.2">
      <c r="A183" s="141">
        <v>45087</v>
      </c>
      <c r="B183" s="142" t="s">
        <v>151</v>
      </c>
      <c r="C183" s="142" t="s">
        <v>152</v>
      </c>
      <c r="D183" s="142" t="s">
        <v>156</v>
      </c>
      <c r="E183" s="143">
        <v>830</v>
      </c>
    </row>
    <row r="184" spans="1:5" x14ac:dyDescent="0.2">
      <c r="A184" s="141">
        <v>45087</v>
      </c>
      <c r="B184" s="142" t="s">
        <v>151</v>
      </c>
      <c r="C184" s="142" t="s">
        <v>152</v>
      </c>
      <c r="D184" s="142" t="s">
        <v>162</v>
      </c>
      <c r="E184" s="143">
        <v>3470</v>
      </c>
    </row>
    <row r="185" spans="1:5" x14ac:dyDescent="0.2">
      <c r="A185" s="141">
        <v>45088</v>
      </c>
      <c r="B185" s="142" t="s">
        <v>151</v>
      </c>
      <c r="C185" s="142" t="s">
        <v>155</v>
      </c>
      <c r="D185" s="142" t="s">
        <v>163</v>
      </c>
      <c r="E185" s="143">
        <v>9260</v>
      </c>
    </row>
    <row r="186" spans="1:5" x14ac:dyDescent="0.2">
      <c r="A186" s="141">
        <v>45089</v>
      </c>
      <c r="B186" s="142" t="s">
        <v>151</v>
      </c>
      <c r="C186" s="142" t="s">
        <v>152</v>
      </c>
      <c r="D186" s="142" t="s">
        <v>159</v>
      </c>
      <c r="E186" s="143">
        <v>7980</v>
      </c>
    </row>
    <row r="187" spans="1:5" x14ac:dyDescent="0.2">
      <c r="A187" s="141">
        <v>45089</v>
      </c>
      <c r="B187" s="142" t="s">
        <v>151</v>
      </c>
      <c r="C187" s="142" t="s">
        <v>152</v>
      </c>
      <c r="D187" s="142" t="s">
        <v>156</v>
      </c>
      <c r="E187" s="143">
        <v>5780</v>
      </c>
    </row>
    <row r="188" spans="1:5" x14ac:dyDescent="0.2">
      <c r="A188" s="141">
        <v>45090</v>
      </c>
      <c r="B188" s="142" t="s">
        <v>151</v>
      </c>
      <c r="C188" s="142" t="s">
        <v>152</v>
      </c>
      <c r="D188" s="142" t="s">
        <v>157</v>
      </c>
      <c r="E188" s="143">
        <v>2690</v>
      </c>
    </row>
    <row r="189" spans="1:5" x14ac:dyDescent="0.2">
      <c r="A189" s="141">
        <v>45090</v>
      </c>
      <c r="B189" s="142" t="s">
        <v>138</v>
      </c>
      <c r="C189" s="142" t="s">
        <v>146</v>
      </c>
      <c r="D189" s="142" t="s">
        <v>165</v>
      </c>
      <c r="E189" s="143">
        <v>7460</v>
      </c>
    </row>
    <row r="190" spans="1:5" x14ac:dyDescent="0.2">
      <c r="A190" s="141">
        <v>45093</v>
      </c>
      <c r="B190" s="142" t="s">
        <v>138</v>
      </c>
      <c r="C190" s="142" t="s">
        <v>148</v>
      </c>
      <c r="D190" s="142" t="s">
        <v>158</v>
      </c>
      <c r="E190" s="143">
        <v>6780</v>
      </c>
    </row>
    <row r="191" spans="1:5" x14ac:dyDescent="0.2">
      <c r="A191" s="141">
        <v>45094</v>
      </c>
      <c r="B191" s="142" t="s">
        <v>138</v>
      </c>
      <c r="C191" s="142" t="s">
        <v>148</v>
      </c>
      <c r="D191" s="142" t="s">
        <v>165</v>
      </c>
      <c r="E191" s="143">
        <v>2760</v>
      </c>
    </row>
    <row r="192" spans="1:5" x14ac:dyDescent="0.2">
      <c r="A192" s="141">
        <v>45095</v>
      </c>
      <c r="B192" s="142" t="s">
        <v>138</v>
      </c>
      <c r="C192" s="142" t="s">
        <v>146</v>
      </c>
      <c r="D192" s="142" t="s">
        <v>149</v>
      </c>
      <c r="E192" s="143">
        <v>8880</v>
      </c>
    </row>
    <row r="193" spans="1:5" x14ac:dyDescent="0.2">
      <c r="A193" s="141">
        <v>45104</v>
      </c>
      <c r="B193" s="142" t="s">
        <v>151</v>
      </c>
      <c r="C193" s="142" t="s">
        <v>152</v>
      </c>
      <c r="D193" s="142" t="s">
        <v>157</v>
      </c>
      <c r="E193" s="143">
        <v>8860</v>
      </c>
    </row>
    <row r="194" spans="1:5" x14ac:dyDescent="0.2">
      <c r="A194" s="144">
        <v>45113</v>
      </c>
      <c r="B194" s="145" t="s">
        <v>138</v>
      </c>
      <c r="C194" s="145" t="s">
        <v>146</v>
      </c>
      <c r="D194" s="145" t="s">
        <v>165</v>
      </c>
      <c r="E194" s="146">
        <v>170</v>
      </c>
    </row>
    <row r="195" spans="1:5" x14ac:dyDescent="0.2">
      <c r="A195" s="141">
        <v>45118</v>
      </c>
      <c r="B195" s="142" t="s">
        <v>151</v>
      </c>
      <c r="C195" s="142" t="s">
        <v>155</v>
      </c>
      <c r="D195" s="142" t="s">
        <v>157</v>
      </c>
      <c r="E195" s="143">
        <v>6820</v>
      </c>
    </row>
    <row r="196" spans="1:5" x14ac:dyDescent="0.2">
      <c r="A196" s="141">
        <v>45120</v>
      </c>
      <c r="B196" s="142" t="s">
        <v>138</v>
      </c>
      <c r="C196" s="142" t="s">
        <v>146</v>
      </c>
      <c r="D196" s="142" t="s">
        <v>149</v>
      </c>
      <c r="E196" s="143">
        <v>5650</v>
      </c>
    </row>
    <row r="197" spans="1:5" x14ac:dyDescent="0.2">
      <c r="A197" s="141">
        <v>45125</v>
      </c>
      <c r="B197" s="142" t="s">
        <v>133</v>
      </c>
      <c r="C197" s="142" t="s">
        <v>150</v>
      </c>
      <c r="D197" s="142" t="s">
        <v>145</v>
      </c>
      <c r="E197" s="143">
        <v>6820</v>
      </c>
    </row>
    <row r="198" spans="1:5" x14ac:dyDescent="0.2">
      <c r="A198" s="141">
        <v>45129</v>
      </c>
      <c r="B198" s="142" t="s">
        <v>151</v>
      </c>
      <c r="C198" s="142" t="s">
        <v>152</v>
      </c>
      <c r="D198" s="142" t="s">
        <v>157</v>
      </c>
      <c r="E198" s="143">
        <v>3090</v>
      </c>
    </row>
    <row r="199" spans="1:5" x14ac:dyDescent="0.2">
      <c r="A199" s="141">
        <v>45132</v>
      </c>
      <c r="B199" s="142" t="s">
        <v>138</v>
      </c>
      <c r="C199" s="142" t="s">
        <v>146</v>
      </c>
      <c r="D199" s="142" t="s">
        <v>149</v>
      </c>
      <c r="E199" s="143">
        <v>2020</v>
      </c>
    </row>
    <row r="200" spans="1:5" x14ac:dyDescent="0.2">
      <c r="A200" s="141">
        <v>45133</v>
      </c>
      <c r="B200" s="142" t="s">
        <v>151</v>
      </c>
      <c r="C200" s="142" t="s">
        <v>152</v>
      </c>
      <c r="D200" s="142" t="s">
        <v>162</v>
      </c>
      <c r="E200" s="143">
        <v>6840</v>
      </c>
    </row>
    <row r="201" spans="1:5" x14ac:dyDescent="0.2">
      <c r="A201" s="141">
        <v>45134</v>
      </c>
      <c r="B201" s="142" t="s">
        <v>133</v>
      </c>
      <c r="C201" s="142" t="s">
        <v>144</v>
      </c>
      <c r="D201" s="142" t="s">
        <v>154</v>
      </c>
      <c r="E201" s="143">
        <v>6200</v>
      </c>
    </row>
    <row r="202" spans="1:5" x14ac:dyDescent="0.2">
      <c r="A202" s="141">
        <v>45135</v>
      </c>
      <c r="B202" s="142" t="s">
        <v>133</v>
      </c>
      <c r="C202" s="142" t="s">
        <v>150</v>
      </c>
      <c r="D202" s="142" t="s">
        <v>154</v>
      </c>
      <c r="E202" s="143">
        <v>5620</v>
      </c>
    </row>
    <row r="203" spans="1:5" x14ac:dyDescent="0.2">
      <c r="A203" s="141">
        <v>45137</v>
      </c>
      <c r="B203" s="142" t="s">
        <v>133</v>
      </c>
      <c r="C203" s="142" t="s">
        <v>150</v>
      </c>
      <c r="D203" s="142" t="s">
        <v>168</v>
      </c>
      <c r="E203" s="143">
        <v>7220</v>
      </c>
    </row>
    <row r="204" spans="1:5" x14ac:dyDescent="0.2">
      <c r="A204" s="141">
        <v>45140</v>
      </c>
      <c r="B204" s="142" t="s">
        <v>151</v>
      </c>
      <c r="C204" s="142" t="s">
        <v>152</v>
      </c>
      <c r="D204" s="142" t="s">
        <v>163</v>
      </c>
      <c r="E204" s="143">
        <v>4080</v>
      </c>
    </row>
    <row r="205" spans="1:5" x14ac:dyDescent="0.2">
      <c r="A205" s="141">
        <v>45142</v>
      </c>
      <c r="B205" s="142" t="s">
        <v>133</v>
      </c>
      <c r="C205" s="142" t="s">
        <v>150</v>
      </c>
      <c r="D205" s="142" t="s">
        <v>166</v>
      </c>
      <c r="E205" s="143">
        <v>4200</v>
      </c>
    </row>
    <row r="206" spans="1:5" x14ac:dyDescent="0.2">
      <c r="A206" s="141">
        <v>45143</v>
      </c>
      <c r="B206" s="142" t="s">
        <v>138</v>
      </c>
      <c r="C206" s="142" t="s">
        <v>148</v>
      </c>
      <c r="D206" s="142" t="s">
        <v>147</v>
      </c>
      <c r="E206" s="143">
        <v>8180</v>
      </c>
    </row>
    <row r="207" spans="1:5" x14ac:dyDescent="0.2">
      <c r="A207" s="141">
        <v>45143</v>
      </c>
      <c r="B207" s="142" t="s">
        <v>133</v>
      </c>
      <c r="C207" s="142" t="s">
        <v>144</v>
      </c>
      <c r="D207" s="142" t="s">
        <v>167</v>
      </c>
      <c r="E207" s="143">
        <v>2650</v>
      </c>
    </row>
    <row r="208" spans="1:5" x14ac:dyDescent="0.2">
      <c r="A208" s="141">
        <v>45150</v>
      </c>
      <c r="B208" s="142" t="s">
        <v>138</v>
      </c>
      <c r="C208" s="142" t="s">
        <v>146</v>
      </c>
      <c r="D208" s="142" t="s">
        <v>149</v>
      </c>
      <c r="E208" s="143">
        <v>8460</v>
      </c>
    </row>
    <row r="209" spans="1:5" x14ac:dyDescent="0.2">
      <c r="A209" s="141">
        <v>45151</v>
      </c>
      <c r="B209" s="142" t="s">
        <v>133</v>
      </c>
      <c r="C209" s="142" t="s">
        <v>144</v>
      </c>
      <c r="D209" s="142" t="s">
        <v>154</v>
      </c>
      <c r="E209" s="143">
        <v>4940</v>
      </c>
    </row>
    <row r="210" spans="1:5" x14ac:dyDescent="0.2">
      <c r="A210" s="141">
        <v>45154</v>
      </c>
      <c r="B210" s="142" t="s">
        <v>151</v>
      </c>
      <c r="C210" s="142" t="s">
        <v>155</v>
      </c>
      <c r="D210" s="142" t="s">
        <v>162</v>
      </c>
      <c r="E210" s="143">
        <v>9080</v>
      </c>
    </row>
    <row r="211" spans="1:5" x14ac:dyDescent="0.2">
      <c r="A211" s="141">
        <v>45154</v>
      </c>
      <c r="B211" s="142" t="s">
        <v>138</v>
      </c>
      <c r="C211" s="142" t="s">
        <v>146</v>
      </c>
      <c r="D211" s="142" t="s">
        <v>149</v>
      </c>
      <c r="E211" s="143">
        <v>5900</v>
      </c>
    </row>
    <row r="212" spans="1:5" x14ac:dyDescent="0.2">
      <c r="A212" s="141">
        <v>45156</v>
      </c>
      <c r="B212" s="142" t="s">
        <v>133</v>
      </c>
      <c r="C212" s="142" t="s">
        <v>144</v>
      </c>
      <c r="D212" s="142" t="s">
        <v>167</v>
      </c>
      <c r="E212" s="143">
        <v>5200</v>
      </c>
    </row>
    <row r="213" spans="1:5" x14ac:dyDescent="0.2">
      <c r="A213" s="141">
        <v>45157</v>
      </c>
      <c r="B213" s="142" t="s">
        <v>133</v>
      </c>
      <c r="C213" s="142" t="s">
        <v>144</v>
      </c>
      <c r="D213" s="142" t="s">
        <v>167</v>
      </c>
      <c r="E213" s="143">
        <v>5640</v>
      </c>
    </row>
    <row r="214" spans="1:5" x14ac:dyDescent="0.2">
      <c r="A214" s="141">
        <v>45158</v>
      </c>
      <c r="B214" s="142" t="s">
        <v>151</v>
      </c>
      <c r="C214" s="142" t="s">
        <v>152</v>
      </c>
      <c r="D214" s="142" t="s">
        <v>157</v>
      </c>
      <c r="E214" s="143">
        <v>6400</v>
      </c>
    </row>
    <row r="215" spans="1:5" x14ac:dyDescent="0.2">
      <c r="A215" s="141">
        <v>45159</v>
      </c>
      <c r="B215" s="142" t="s">
        <v>151</v>
      </c>
      <c r="C215" s="142" t="s">
        <v>152</v>
      </c>
      <c r="D215" s="142" t="s">
        <v>157</v>
      </c>
      <c r="E215" s="143">
        <v>2180</v>
      </c>
    </row>
    <row r="216" spans="1:5" x14ac:dyDescent="0.2">
      <c r="A216" s="141">
        <v>45163</v>
      </c>
      <c r="B216" s="142" t="s">
        <v>151</v>
      </c>
      <c r="C216" s="142" t="s">
        <v>152</v>
      </c>
      <c r="D216" s="142" t="s">
        <v>156</v>
      </c>
      <c r="E216" s="143">
        <v>6040</v>
      </c>
    </row>
    <row r="217" spans="1:5" x14ac:dyDescent="0.2">
      <c r="A217" s="141">
        <v>45165</v>
      </c>
      <c r="B217" s="142" t="s">
        <v>151</v>
      </c>
      <c r="C217" s="142" t="s">
        <v>155</v>
      </c>
      <c r="D217" s="142" t="s">
        <v>159</v>
      </c>
      <c r="E217" s="143">
        <v>9750</v>
      </c>
    </row>
    <row r="218" spans="1:5" x14ac:dyDescent="0.2">
      <c r="A218" s="141">
        <v>45167</v>
      </c>
      <c r="B218" s="142" t="s">
        <v>138</v>
      </c>
      <c r="C218" s="142" t="s">
        <v>148</v>
      </c>
      <c r="D218" s="142" t="s">
        <v>165</v>
      </c>
      <c r="E218" s="143">
        <v>9300</v>
      </c>
    </row>
    <row r="219" spans="1:5" x14ac:dyDescent="0.2">
      <c r="A219" s="141">
        <v>45169</v>
      </c>
      <c r="B219" s="142" t="s">
        <v>151</v>
      </c>
      <c r="C219" s="142" t="s">
        <v>152</v>
      </c>
      <c r="D219" s="142" t="s">
        <v>163</v>
      </c>
      <c r="E219" s="143">
        <v>1100</v>
      </c>
    </row>
    <row r="220" spans="1:5" x14ac:dyDescent="0.2">
      <c r="A220" s="141">
        <v>45169</v>
      </c>
      <c r="B220" s="142" t="s">
        <v>138</v>
      </c>
      <c r="C220" s="142" t="s">
        <v>146</v>
      </c>
      <c r="D220" s="142" t="s">
        <v>158</v>
      </c>
      <c r="E220" s="143">
        <v>9680</v>
      </c>
    </row>
    <row r="221" spans="1:5" x14ac:dyDescent="0.2">
      <c r="A221" s="141">
        <v>45169</v>
      </c>
      <c r="B221" s="142" t="s">
        <v>151</v>
      </c>
      <c r="C221" s="142" t="s">
        <v>152</v>
      </c>
      <c r="D221" s="142" t="s">
        <v>163</v>
      </c>
      <c r="E221" s="143">
        <v>3420</v>
      </c>
    </row>
    <row r="222" spans="1:5" x14ac:dyDescent="0.2">
      <c r="A222" s="141">
        <v>45172</v>
      </c>
      <c r="B222" s="142" t="s">
        <v>133</v>
      </c>
      <c r="C222" s="142" t="s">
        <v>144</v>
      </c>
      <c r="D222" s="142" t="s">
        <v>166</v>
      </c>
      <c r="E222" s="143">
        <v>3200</v>
      </c>
    </row>
    <row r="223" spans="1:5" x14ac:dyDescent="0.2">
      <c r="A223" s="141">
        <v>45173</v>
      </c>
      <c r="B223" s="142" t="s">
        <v>138</v>
      </c>
      <c r="C223" s="142" t="s">
        <v>146</v>
      </c>
      <c r="D223" s="142" t="s">
        <v>149</v>
      </c>
      <c r="E223" s="143">
        <v>2290</v>
      </c>
    </row>
    <row r="224" spans="1:5" x14ac:dyDescent="0.2">
      <c r="A224" s="141">
        <v>45175</v>
      </c>
      <c r="B224" s="142" t="s">
        <v>151</v>
      </c>
      <c r="C224" s="142" t="s">
        <v>152</v>
      </c>
      <c r="D224" s="142" t="s">
        <v>163</v>
      </c>
      <c r="E224" s="143">
        <v>7420</v>
      </c>
    </row>
    <row r="225" spans="1:5" x14ac:dyDescent="0.2">
      <c r="A225" s="141">
        <v>45175</v>
      </c>
      <c r="B225" s="142" t="s">
        <v>151</v>
      </c>
      <c r="C225" s="142" t="s">
        <v>155</v>
      </c>
      <c r="D225" s="142" t="s">
        <v>156</v>
      </c>
      <c r="E225" s="143">
        <v>8880</v>
      </c>
    </row>
    <row r="226" spans="1:5" x14ac:dyDescent="0.2">
      <c r="A226" s="141">
        <v>45178</v>
      </c>
      <c r="B226" s="142" t="s">
        <v>138</v>
      </c>
      <c r="C226" s="142" t="s">
        <v>146</v>
      </c>
      <c r="D226" s="142" t="s">
        <v>164</v>
      </c>
      <c r="E226" s="143">
        <v>5780</v>
      </c>
    </row>
    <row r="227" spans="1:5" x14ac:dyDescent="0.2">
      <c r="A227" s="141">
        <v>45179</v>
      </c>
      <c r="B227" s="142" t="s">
        <v>138</v>
      </c>
      <c r="C227" s="142" t="s">
        <v>148</v>
      </c>
      <c r="D227" s="142" t="s">
        <v>147</v>
      </c>
      <c r="E227" s="143">
        <v>5650</v>
      </c>
    </row>
    <row r="228" spans="1:5" x14ac:dyDescent="0.2">
      <c r="A228" s="141">
        <v>45184</v>
      </c>
      <c r="B228" s="142" t="s">
        <v>133</v>
      </c>
      <c r="C228" s="142" t="s">
        <v>150</v>
      </c>
      <c r="D228" s="142" t="s">
        <v>167</v>
      </c>
      <c r="E228" s="143">
        <v>2420</v>
      </c>
    </row>
    <row r="229" spans="1:5" x14ac:dyDescent="0.2">
      <c r="A229" s="141">
        <v>45185</v>
      </c>
      <c r="B229" s="142" t="s">
        <v>133</v>
      </c>
      <c r="C229" s="142" t="s">
        <v>150</v>
      </c>
      <c r="D229" s="142" t="s">
        <v>166</v>
      </c>
      <c r="E229" s="143">
        <v>4820</v>
      </c>
    </row>
    <row r="230" spans="1:5" x14ac:dyDescent="0.2">
      <c r="A230" s="141">
        <v>45187</v>
      </c>
      <c r="B230" s="142" t="s">
        <v>138</v>
      </c>
      <c r="C230" s="142" t="s">
        <v>146</v>
      </c>
      <c r="D230" s="142" t="s">
        <v>149</v>
      </c>
      <c r="E230" s="143">
        <v>7600</v>
      </c>
    </row>
    <row r="231" spans="1:5" x14ac:dyDescent="0.2">
      <c r="A231" s="141">
        <v>45189</v>
      </c>
      <c r="B231" s="142" t="s">
        <v>138</v>
      </c>
      <c r="C231" s="142" t="s">
        <v>146</v>
      </c>
      <c r="D231" s="142" t="s">
        <v>164</v>
      </c>
      <c r="E231" s="143">
        <v>7160</v>
      </c>
    </row>
    <row r="232" spans="1:5" x14ac:dyDescent="0.2">
      <c r="A232" s="141">
        <v>45191</v>
      </c>
      <c r="B232" s="142" t="s">
        <v>151</v>
      </c>
      <c r="C232" s="142" t="s">
        <v>155</v>
      </c>
      <c r="D232" s="142" t="s">
        <v>162</v>
      </c>
      <c r="E232" s="143">
        <v>3630</v>
      </c>
    </row>
    <row r="233" spans="1:5" x14ac:dyDescent="0.2">
      <c r="A233" s="141">
        <v>45193</v>
      </c>
      <c r="B233" s="142" t="s">
        <v>133</v>
      </c>
      <c r="C233" s="142" t="s">
        <v>150</v>
      </c>
      <c r="D233" s="142" t="s">
        <v>167</v>
      </c>
      <c r="E233" s="143">
        <v>1730</v>
      </c>
    </row>
    <row r="234" spans="1:5" x14ac:dyDescent="0.2">
      <c r="A234" s="141">
        <v>45196</v>
      </c>
      <c r="B234" s="142" t="s">
        <v>151</v>
      </c>
      <c r="C234" s="142" t="s">
        <v>152</v>
      </c>
      <c r="D234" s="142" t="s">
        <v>159</v>
      </c>
      <c r="E234" s="143">
        <v>7870</v>
      </c>
    </row>
    <row r="235" spans="1:5" x14ac:dyDescent="0.2">
      <c r="A235" s="141">
        <v>45201</v>
      </c>
      <c r="B235" s="142" t="s">
        <v>133</v>
      </c>
      <c r="C235" s="142" t="s">
        <v>144</v>
      </c>
      <c r="D235" s="142" t="s">
        <v>167</v>
      </c>
      <c r="E235" s="143">
        <v>3380</v>
      </c>
    </row>
    <row r="236" spans="1:5" x14ac:dyDescent="0.2">
      <c r="A236" s="141">
        <v>45201</v>
      </c>
      <c r="B236" s="142" t="s">
        <v>133</v>
      </c>
      <c r="C236" s="142" t="s">
        <v>144</v>
      </c>
      <c r="D236" s="142" t="s">
        <v>161</v>
      </c>
      <c r="E236" s="143">
        <v>2730</v>
      </c>
    </row>
    <row r="237" spans="1:5" x14ac:dyDescent="0.2">
      <c r="A237" s="141">
        <v>45203</v>
      </c>
      <c r="B237" s="142" t="s">
        <v>138</v>
      </c>
      <c r="C237" s="142" t="s">
        <v>146</v>
      </c>
      <c r="D237" s="142" t="s">
        <v>164</v>
      </c>
      <c r="E237" s="143">
        <v>6120</v>
      </c>
    </row>
    <row r="238" spans="1:5" x14ac:dyDescent="0.2">
      <c r="A238" s="141">
        <v>45208</v>
      </c>
      <c r="B238" s="142" t="s">
        <v>151</v>
      </c>
      <c r="C238" s="142" t="s">
        <v>155</v>
      </c>
      <c r="D238" s="142" t="s">
        <v>153</v>
      </c>
      <c r="E238" s="143">
        <v>9530</v>
      </c>
    </row>
    <row r="239" spans="1:5" x14ac:dyDescent="0.2">
      <c r="A239" s="141">
        <v>45209</v>
      </c>
      <c r="B239" s="142" t="s">
        <v>151</v>
      </c>
      <c r="C239" s="142" t="s">
        <v>152</v>
      </c>
      <c r="D239" s="142" t="s">
        <v>162</v>
      </c>
      <c r="E239" s="143">
        <v>9430</v>
      </c>
    </row>
    <row r="240" spans="1:5" x14ac:dyDescent="0.2">
      <c r="A240" s="141">
        <v>45209</v>
      </c>
      <c r="B240" s="142" t="s">
        <v>151</v>
      </c>
      <c r="C240" s="142" t="s">
        <v>155</v>
      </c>
      <c r="D240" s="142" t="s">
        <v>157</v>
      </c>
      <c r="E240" s="143">
        <v>7010</v>
      </c>
    </row>
    <row r="241" spans="1:5" x14ac:dyDescent="0.2">
      <c r="A241" s="141">
        <v>45211</v>
      </c>
      <c r="B241" s="142" t="s">
        <v>138</v>
      </c>
      <c r="C241" s="142" t="s">
        <v>146</v>
      </c>
      <c r="D241" s="142" t="s">
        <v>160</v>
      </c>
      <c r="E241" s="143">
        <v>1200</v>
      </c>
    </row>
    <row r="242" spans="1:5" x14ac:dyDescent="0.2">
      <c r="A242" s="141">
        <v>45213</v>
      </c>
      <c r="B242" s="142" t="s">
        <v>133</v>
      </c>
      <c r="C242" s="142" t="s">
        <v>150</v>
      </c>
      <c r="D242" s="142" t="s">
        <v>168</v>
      </c>
      <c r="E242" s="143">
        <v>2490</v>
      </c>
    </row>
    <row r="243" spans="1:5" x14ac:dyDescent="0.2">
      <c r="A243" s="141">
        <v>45215</v>
      </c>
      <c r="B243" s="142" t="s">
        <v>138</v>
      </c>
      <c r="C243" s="142" t="s">
        <v>146</v>
      </c>
      <c r="D243" s="142" t="s">
        <v>165</v>
      </c>
      <c r="E243" s="143">
        <v>6190</v>
      </c>
    </row>
    <row r="244" spans="1:5" x14ac:dyDescent="0.2">
      <c r="A244" s="141">
        <v>45220</v>
      </c>
      <c r="B244" s="142" t="s">
        <v>133</v>
      </c>
      <c r="C244" s="142" t="s">
        <v>150</v>
      </c>
      <c r="D244" s="142" t="s">
        <v>154</v>
      </c>
      <c r="E244" s="143">
        <v>150</v>
      </c>
    </row>
    <row r="245" spans="1:5" x14ac:dyDescent="0.2">
      <c r="A245" s="141">
        <v>45220</v>
      </c>
      <c r="B245" s="142" t="s">
        <v>133</v>
      </c>
      <c r="C245" s="142" t="s">
        <v>150</v>
      </c>
      <c r="D245" s="142" t="s">
        <v>168</v>
      </c>
      <c r="E245" s="143">
        <v>3200</v>
      </c>
    </row>
    <row r="246" spans="1:5" x14ac:dyDescent="0.2">
      <c r="A246" s="141">
        <v>45223</v>
      </c>
      <c r="B246" s="142" t="s">
        <v>133</v>
      </c>
      <c r="C246" s="142" t="s">
        <v>144</v>
      </c>
      <c r="D246" s="142" t="s">
        <v>168</v>
      </c>
      <c r="E246" s="143">
        <v>5390</v>
      </c>
    </row>
    <row r="247" spans="1:5" x14ac:dyDescent="0.2">
      <c r="A247" s="141">
        <v>45228</v>
      </c>
      <c r="B247" s="142" t="s">
        <v>151</v>
      </c>
      <c r="C247" s="142" t="s">
        <v>152</v>
      </c>
      <c r="D247" s="142" t="s">
        <v>156</v>
      </c>
      <c r="E247" s="143">
        <v>8240</v>
      </c>
    </row>
    <row r="248" spans="1:5" x14ac:dyDescent="0.2">
      <c r="A248" s="141">
        <v>45244</v>
      </c>
      <c r="B248" s="142" t="s">
        <v>151</v>
      </c>
      <c r="C248" s="142" t="s">
        <v>152</v>
      </c>
      <c r="D248" s="142" t="s">
        <v>156</v>
      </c>
      <c r="E248" s="143">
        <v>6280</v>
      </c>
    </row>
    <row r="249" spans="1:5" x14ac:dyDescent="0.2">
      <c r="A249" s="141">
        <v>45250</v>
      </c>
      <c r="B249" s="142" t="s">
        <v>151</v>
      </c>
      <c r="C249" s="142" t="s">
        <v>155</v>
      </c>
      <c r="D249" s="142" t="s">
        <v>159</v>
      </c>
      <c r="E249" s="143">
        <v>2910</v>
      </c>
    </row>
    <row r="250" spans="1:5" x14ac:dyDescent="0.2">
      <c r="A250" s="141">
        <v>45251</v>
      </c>
      <c r="B250" s="142" t="s">
        <v>133</v>
      </c>
      <c r="C250" s="142" t="s">
        <v>150</v>
      </c>
      <c r="D250" s="142" t="s">
        <v>166</v>
      </c>
      <c r="E250" s="143">
        <v>6030</v>
      </c>
    </row>
    <row r="251" spans="1:5" x14ac:dyDescent="0.2">
      <c r="A251" s="141">
        <v>45252</v>
      </c>
      <c r="B251" s="142" t="s">
        <v>138</v>
      </c>
      <c r="C251" s="142" t="s">
        <v>146</v>
      </c>
      <c r="D251" s="142" t="s">
        <v>158</v>
      </c>
      <c r="E251" s="143">
        <v>750</v>
      </c>
    </row>
    <row r="252" spans="1:5" x14ac:dyDescent="0.2">
      <c r="A252" s="141">
        <v>45254</v>
      </c>
      <c r="B252" s="142" t="s">
        <v>151</v>
      </c>
      <c r="C252" s="142" t="s">
        <v>152</v>
      </c>
      <c r="D252" s="142" t="s">
        <v>163</v>
      </c>
      <c r="E252" s="143">
        <v>5170</v>
      </c>
    </row>
    <row r="253" spans="1:5" x14ac:dyDescent="0.2">
      <c r="A253" s="141">
        <v>45255</v>
      </c>
      <c r="B253" s="142" t="s">
        <v>133</v>
      </c>
      <c r="C253" s="142" t="s">
        <v>144</v>
      </c>
      <c r="D253" s="142" t="s">
        <v>161</v>
      </c>
      <c r="E253" s="143">
        <v>4200</v>
      </c>
    </row>
    <row r="254" spans="1:5" x14ac:dyDescent="0.2">
      <c r="A254" s="141">
        <v>45257</v>
      </c>
      <c r="B254" s="142" t="s">
        <v>138</v>
      </c>
      <c r="C254" s="142" t="s">
        <v>148</v>
      </c>
      <c r="D254" s="142" t="s">
        <v>149</v>
      </c>
      <c r="E254" s="143">
        <v>8680</v>
      </c>
    </row>
    <row r="255" spans="1:5" x14ac:dyDescent="0.2">
      <c r="A255" s="141">
        <v>45259</v>
      </c>
      <c r="B255" s="142" t="s">
        <v>138</v>
      </c>
      <c r="C255" s="142" t="s">
        <v>148</v>
      </c>
      <c r="D255" s="142" t="s">
        <v>164</v>
      </c>
      <c r="E255" s="143">
        <v>2310</v>
      </c>
    </row>
    <row r="256" spans="1:5" x14ac:dyDescent="0.2">
      <c r="A256" s="141">
        <v>45263</v>
      </c>
      <c r="B256" s="142" t="s">
        <v>138</v>
      </c>
      <c r="C256" s="142" t="s">
        <v>146</v>
      </c>
      <c r="D256" s="142" t="s">
        <v>160</v>
      </c>
      <c r="E256" s="143">
        <v>1120</v>
      </c>
    </row>
    <row r="257" spans="1:5" x14ac:dyDescent="0.2">
      <c r="A257" s="141">
        <v>45266</v>
      </c>
      <c r="B257" s="142" t="s">
        <v>151</v>
      </c>
      <c r="C257" s="142" t="s">
        <v>155</v>
      </c>
      <c r="D257" s="142" t="s">
        <v>159</v>
      </c>
      <c r="E257" s="143">
        <v>2170</v>
      </c>
    </row>
    <row r="258" spans="1:5" x14ac:dyDescent="0.2">
      <c r="A258" s="141">
        <v>45266</v>
      </c>
      <c r="B258" s="142" t="s">
        <v>133</v>
      </c>
      <c r="C258" s="142" t="s">
        <v>150</v>
      </c>
      <c r="D258" s="142" t="s">
        <v>168</v>
      </c>
      <c r="E258" s="143">
        <v>6500</v>
      </c>
    </row>
    <row r="259" spans="1:5" x14ac:dyDescent="0.2">
      <c r="A259" s="141">
        <v>45266</v>
      </c>
      <c r="B259" s="142" t="s">
        <v>138</v>
      </c>
      <c r="C259" s="142" t="s">
        <v>146</v>
      </c>
      <c r="D259" s="142" t="s">
        <v>165</v>
      </c>
      <c r="E259" s="143">
        <v>7710</v>
      </c>
    </row>
    <row r="260" spans="1:5" x14ac:dyDescent="0.2">
      <c r="A260" s="141">
        <v>45271</v>
      </c>
      <c r="B260" s="142" t="s">
        <v>151</v>
      </c>
      <c r="C260" s="142" t="s">
        <v>155</v>
      </c>
      <c r="D260" s="142" t="s">
        <v>159</v>
      </c>
      <c r="E260" s="143">
        <v>3780</v>
      </c>
    </row>
    <row r="261" spans="1:5" x14ac:dyDescent="0.2">
      <c r="A261" s="141">
        <v>45271</v>
      </c>
      <c r="B261" s="142" t="s">
        <v>151</v>
      </c>
      <c r="C261" s="142" t="s">
        <v>152</v>
      </c>
      <c r="D261" s="142" t="s">
        <v>157</v>
      </c>
      <c r="E261" s="143">
        <v>4920</v>
      </c>
    </row>
    <row r="262" spans="1:5" x14ac:dyDescent="0.2">
      <c r="A262" s="141">
        <v>45272</v>
      </c>
      <c r="B262" s="142" t="s">
        <v>138</v>
      </c>
      <c r="C262" s="142" t="s">
        <v>146</v>
      </c>
      <c r="D262" s="142" t="s">
        <v>149</v>
      </c>
      <c r="E262" s="143">
        <v>5740</v>
      </c>
    </row>
    <row r="263" spans="1:5" x14ac:dyDescent="0.2">
      <c r="A263" s="141">
        <v>45274</v>
      </c>
      <c r="B263" s="142" t="s">
        <v>138</v>
      </c>
      <c r="C263" s="142" t="s">
        <v>148</v>
      </c>
      <c r="D263" s="142" t="s">
        <v>165</v>
      </c>
      <c r="E263" s="143">
        <v>1720</v>
      </c>
    </row>
    <row r="264" spans="1:5" x14ac:dyDescent="0.2">
      <c r="A264" s="141">
        <v>45275</v>
      </c>
      <c r="B264" s="142" t="s">
        <v>151</v>
      </c>
      <c r="C264" s="142" t="s">
        <v>155</v>
      </c>
      <c r="D264" s="142" t="s">
        <v>163</v>
      </c>
      <c r="E264" s="143">
        <v>7830</v>
      </c>
    </row>
    <row r="265" spans="1:5" x14ac:dyDescent="0.2">
      <c r="A265" s="141">
        <v>45276</v>
      </c>
      <c r="B265" s="142" t="s">
        <v>133</v>
      </c>
      <c r="C265" s="142" t="s">
        <v>150</v>
      </c>
      <c r="D265" s="142" t="s">
        <v>166</v>
      </c>
      <c r="E265" s="143">
        <v>8580</v>
      </c>
    </row>
    <row r="266" spans="1:5" x14ac:dyDescent="0.2">
      <c r="A266" s="141">
        <v>45276</v>
      </c>
      <c r="B266" s="142" t="s">
        <v>151</v>
      </c>
      <c r="C266" s="142" t="s">
        <v>155</v>
      </c>
      <c r="D266" s="142" t="s">
        <v>153</v>
      </c>
      <c r="E266" s="143">
        <v>3800</v>
      </c>
    </row>
    <row r="267" spans="1:5" x14ac:dyDescent="0.2">
      <c r="A267" s="141">
        <v>45281</v>
      </c>
      <c r="B267" s="142" t="s">
        <v>138</v>
      </c>
      <c r="C267" s="142" t="s">
        <v>148</v>
      </c>
      <c r="D267" s="142" t="s">
        <v>164</v>
      </c>
      <c r="E267" s="143">
        <v>3570</v>
      </c>
    </row>
    <row r="268" spans="1:5" x14ac:dyDescent="0.2">
      <c r="A268" s="141">
        <v>45285</v>
      </c>
      <c r="B268" s="142" t="s">
        <v>151</v>
      </c>
      <c r="C268" s="142" t="s">
        <v>152</v>
      </c>
      <c r="D268" s="142" t="s">
        <v>157</v>
      </c>
      <c r="E268" s="143">
        <v>6870</v>
      </c>
    </row>
    <row r="269" spans="1:5" x14ac:dyDescent="0.2">
      <c r="A269" s="141">
        <v>45286</v>
      </c>
      <c r="B269" s="142" t="s">
        <v>133</v>
      </c>
      <c r="C269" s="142" t="s">
        <v>144</v>
      </c>
      <c r="D269" s="142" t="s">
        <v>166</v>
      </c>
      <c r="E269" s="143">
        <v>3380</v>
      </c>
    </row>
    <row r="270" spans="1:5" x14ac:dyDescent="0.2">
      <c r="A270" s="141">
        <v>45286</v>
      </c>
      <c r="B270" s="142" t="s">
        <v>138</v>
      </c>
      <c r="C270" s="142" t="s">
        <v>146</v>
      </c>
      <c r="D270" s="142" t="s">
        <v>164</v>
      </c>
      <c r="E270" s="143">
        <v>5820</v>
      </c>
    </row>
    <row r="271" spans="1:5" x14ac:dyDescent="0.2">
      <c r="A271" s="141">
        <v>45288</v>
      </c>
      <c r="B271" s="142" t="s">
        <v>151</v>
      </c>
      <c r="C271" s="142" t="s">
        <v>152</v>
      </c>
      <c r="D271" s="142" t="s">
        <v>153</v>
      </c>
      <c r="E271" s="143">
        <v>7530</v>
      </c>
    </row>
    <row r="272" spans="1:5" x14ac:dyDescent="0.2">
      <c r="A272" s="141">
        <v>45298</v>
      </c>
      <c r="B272" s="142" t="s">
        <v>151</v>
      </c>
      <c r="C272" s="142" t="s">
        <v>155</v>
      </c>
      <c r="D272" s="142" t="s">
        <v>157</v>
      </c>
      <c r="E272" s="143">
        <v>1180</v>
      </c>
    </row>
    <row r="273" spans="1:5" x14ac:dyDescent="0.2">
      <c r="A273" s="141">
        <v>45301</v>
      </c>
      <c r="B273" s="142" t="s">
        <v>133</v>
      </c>
      <c r="C273" s="142" t="s">
        <v>150</v>
      </c>
      <c r="D273" s="142" t="s">
        <v>166</v>
      </c>
      <c r="E273" s="143">
        <v>5200</v>
      </c>
    </row>
    <row r="274" spans="1:5" x14ac:dyDescent="0.2">
      <c r="A274" s="141">
        <v>45304</v>
      </c>
      <c r="B274" s="142" t="s">
        <v>138</v>
      </c>
      <c r="C274" s="142" t="s">
        <v>148</v>
      </c>
      <c r="D274" s="142" t="s">
        <v>158</v>
      </c>
      <c r="E274" s="143">
        <v>6370</v>
      </c>
    </row>
    <row r="275" spans="1:5" x14ac:dyDescent="0.2">
      <c r="A275" s="141">
        <v>45305</v>
      </c>
      <c r="B275" s="142" t="s">
        <v>138</v>
      </c>
      <c r="C275" s="142" t="s">
        <v>146</v>
      </c>
      <c r="D275" s="142" t="s">
        <v>164</v>
      </c>
      <c r="E275" s="143">
        <v>5000</v>
      </c>
    </row>
    <row r="276" spans="1:5" x14ac:dyDescent="0.2">
      <c r="A276" s="141">
        <v>45306</v>
      </c>
      <c r="B276" s="142" t="s">
        <v>151</v>
      </c>
      <c r="C276" s="142" t="s">
        <v>152</v>
      </c>
      <c r="D276" s="142" t="s">
        <v>159</v>
      </c>
      <c r="E276" s="143">
        <v>6430</v>
      </c>
    </row>
    <row r="277" spans="1:5" x14ac:dyDescent="0.2">
      <c r="A277" s="141">
        <v>45307</v>
      </c>
      <c r="B277" s="142" t="s">
        <v>151</v>
      </c>
      <c r="C277" s="142" t="s">
        <v>155</v>
      </c>
      <c r="D277" s="142" t="s">
        <v>162</v>
      </c>
      <c r="E277" s="143">
        <v>3560</v>
      </c>
    </row>
    <row r="278" spans="1:5" x14ac:dyDescent="0.2">
      <c r="A278" s="141">
        <v>45309</v>
      </c>
      <c r="B278" s="142" t="s">
        <v>138</v>
      </c>
      <c r="C278" s="142" t="s">
        <v>148</v>
      </c>
      <c r="D278" s="142" t="s">
        <v>158</v>
      </c>
      <c r="E278" s="143">
        <v>9810</v>
      </c>
    </row>
    <row r="279" spans="1:5" x14ac:dyDescent="0.2">
      <c r="A279" s="141">
        <v>45314</v>
      </c>
      <c r="B279" s="142" t="s">
        <v>151</v>
      </c>
      <c r="C279" s="142" t="s">
        <v>155</v>
      </c>
      <c r="D279" s="142" t="s">
        <v>159</v>
      </c>
      <c r="E279" s="143">
        <v>6410</v>
      </c>
    </row>
    <row r="280" spans="1:5" x14ac:dyDescent="0.2">
      <c r="A280" s="141">
        <v>45315</v>
      </c>
      <c r="B280" s="142" t="s">
        <v>133</v>
      </c>
      <c r="C280" s="142" t="s">
        <v>150</v>
      </c>
      <c r="D280" s="142" t="s">
        <v>166</v>
      </c>
      <c r="E280" s="143">
        <v>7930</v>
      </c>
    </row>
    <row r="281" spans="1:5" x14ac:dyDescent="0.2">
      <c r="A281" s="141">
        <v>45317</v>
      </c>
      <c r="B281" s="142" t="s">
        <v>133</v>
      </c>
      <c r="C281" s="142" t="s">
        <v>144</v>
      </c>
      <c r="D281" s="142" t="s">
        <v>167</v>
      </c>
      <c r="E281" s="143">
        <v>5420</v>
      </c>
    </row>
    <row r="282" spans="1:5" x14ac:dyDescent="0.2">
      <c r="A282" s="141">
        <v>45317</v>
      </c>
      <c r="B282" s="142" t="s">
        <v>133</v>
      </c>
      <c r="C282" s="142" t="s">
        <v>144</v>
      </c>
      <c r="D282" s="142" t="s">
        <v>161</v>
      </c>
      <c r="E282" s="143">
        <v>6810</v>
      </c>
    </row>
    <row r="283" spans="1:5" x14ac:dyDescent="0.2">
      <c r="A283" s="141">
        <v>45318</v>
      </c>
      <c r="B283" s="142" t="s">
        <v>151</v>
      </c>
      <c r="C283" s="142" t="s">
        <v>152</v>
      </c>
      <c r="D283" s="142" t="s">
        <v>163</v>
      </c>
      <c r="E283" s="143">
        <v>6920</v>
      </c>
    </row>
    <row r="284" spans="1:5" x14ac:dyDescent="0.2">
      <c r="A284" s="141">
        <v>45320</v>
      </c>
      <c r="B284" s="142" t="s">
        <v>138</v>
      </c>
      <c r="C284" s="142" t="s">
        <v>146</v>
      </c>
      <c r="D284" s="142" t="s">
        <v>165</v>
      </c>
      <c r="E284" s="143">
        <v>9180</v>
      </c>
    </row>
    <row r="285" spans="1:5" x14ac:dyDescent="0.2">
      <c r="A285" s="141">
        <v>45323</v>
      </c>
      <c r="B285" s="142" t="s">
        <v>133</v>
      </c>
      <c r="C285" s="142" t="s">
        <v>144</v>
      </c>
      <c r="D285" s="142" t="s">
        <v>161</v>
      </c>
      <c r="E285" s="143">
        <v>5200</v>
      </c>
    </row>
    <row r="286" spans="1:5" x14ac:dyDescent="0.2">
      <c r="A286" s="141">
        <v>45324</v>
      </c>
      <c r="B286" s="142" t="s">
        <v>151</v>
      </c>
      <c r="C286" s="142" t="s">
        <v>152</v>
      </c>
      <c r="D286" s="142" t="s">
        <v>162</v>
      </c>
      <c r="E286" s="143">
        <v>6180</v>
      </c>
    </row>
    <row r="287" spans="1:5" x14ac:dyDescent="0.2">
      <c r="A287" s="141">
        <v>45325</v>
      </c>
      <c r="B287" s="142" t="s">
        <v>133</v>
      </c>
      <c r="C287" s="142" t="s">
        <v>150</v>
      </c>
      <c r="D287" s="142" t="s">
        <v>166</v>
      </c>
      <c r="E287" s="143">
        <v>270</v>
      </c>
    </row>
    <row r="288" spans="1:5" x14ac:dyDescent="0.2">
      <c r="A288" s="141">
        <v>45326</v>
      </c>
      <c r="B288" s="142" t="s">
        <v>151</v>
      </c>
      <c r="C288" s="142" t="s">
        <v>152</v>
      </c>
      <c r="D288" s="142" t="s">
        <v>163</v>
      </c>
      <c r="E288" s="143">
        <v>9360</v>
      </c>
    </row>
    <row r="289" spans="1:5" x14ac:dyDescent="0.2">
      <c r="A289" s="141">
        <v>45332</v>
      </c>
      <c r="B289" s="142" t="s">
        <v>138</v>
      </c>
      <c r="C289" s="142" t="s">
        <v>148</v>
      </c>
      <c r="D289" s="142" t="s">
        <v>149</v>
      </c>
      <c r="E289" s="143">
        <v>8260</v>
      </c>
    </row>
    <row r="290" spans="1:5" x14ac:dyDescent="0.2">
      <c r="A290" s="141">
        <v>45333</v>
      </c>
      <c r="B290" s="142" t="s">
        <v>138</v>
      </c>
      <c r="C290" s="142" t="s">
        <v>146</v>
      </c>
      <c r="D290" s="142" t="s">
        <v>160</v>
      </c>
      <c r="E290" s="143">
        <v>7690</v>
      </c>
    </row>
    <row r="291" spans="1:5" x14ac:dyDescent="0.2">
      <c r="A291" s="141">
        <v>45333</v>
      </c>
      <c r="B291" s="142" t="s">
        <v>138</v>
      </c>
      <c r="C291" s="142" t="s">
        <v>148</v>
      </c>
      <c r="D291" s="142" t="s">
        <v>158</v>
      </c>
      <c r="E291" s="143">
        <v>5250</v>
      </c>
    </row>
    <row r="292" spans="1:5" x14ac:dyDescent="0.2">
      <c r="A292" s="141">
        <v>45336</v>
      </c>
      <c r="B292" s="142" t="s">
        <v>133</v>
      </c>
      <c r="C292" s="142" t="s">
        <v>144</v>
      </c>
      <c r="D292" s="142" t="s">
        <v>167</v>
      </c>
      <c r="E292" s="143">
        <v>6200</v>
      </c>
    </row>
    <row r="293" spans="1:5" x14ac:dyDescent="0.2">
      <c r="A293" s="141">
        <v>45336</v>
      </c>
      <c r="B293" s="142" t="s">
        <v>138</v>
      </c>
      <c r="C293" s="142" t="s">
        <v>148</v>
      </c>
      <c r="D293" s="142" t="s">
        <v>158</v>
      </c>
      <c r="E293" s="143">
        <v>9650</v>
      </c>
    </row>
    <row r="294" spans="1:5" x14ac:dyDescent="0.2">
      <c r="A294" s="141">
        <v>45339</v>
      </c>
      <c r="B294" s="142" t="s">
        <v>133</v>
      </c>
      <c r="C294" s="142" t="s">
        <v>150</v>
      </c>
      <c r="D294" s="142" t="s">
        <v>168</v>
      </c>
      <c r="E294" s="143">
        <v>3200</v>
      </c>
    </row>
    <row r="295" spans="1:5" x14ac:dyDescent="0.2">
      <c r="A295" s="141">
        <v>45341</v>
      </c>
      <c r="B295" s="142" t="s">
        <v>151</v>
      </c>
      <c r="C295" s="142" t="s">
        <v>155</v>
      </c>
      <c r="D295" s="142" t="s">
        <v>159</v>
      </c>
      <c r="E295" s="143">
        <v>7470</v>
      </c>
    </row>
    <row r="296" spans="1:5" x14ac:dyDescent="0.2">
      <c r="A296" s="141">
        <v>45341</v>
      </c>
      <c r="B296" s="142" t="s">
        <v>151</v>
      </c>
      <c r="C296" s="142" t="s">
        <v>152</v>
      </c>
      <c r="D296" s="142" t="s">
        <v>156</v>
      </c>
      <c r="E296" s="143">
        <v>4000</v>
      </c>
    </row>
    <row r="297" spans="1:5" x14ac:dyDescent="0.2">
      <c r="A297" s="141">
        <v>45341</v>
      </c>
      <c r="B297" s="142" t="s">
        <v>138</v>
      </c>
      <c r="C297" s="142" t="s">
        <v>148</v>
      </c>
      <c r="D297" s="142" t="s">
        <v>165</v>
      </c>
      <c r="E297" s="143">
        <v>2120</v>
      </c>
    </row>
    <row r="298" spans="1:5" x14ac:dyDescent="0.2">
      <c r="A298" s="141">
        <v>45347</v>
      </c>
      <c r="B298" s="142" t="s">
        <v>151</v>
      </c>
      <c r="C298" s="142" t="s">
        <v>152</v>
      </c>
      <c r="D298" s="142" t="s">
        <v>156</v>
      </c>
      <c r="E298" s="143">
        <v>1570</v>
      </c>
    </row>
    <row r="299" spans="1:5" x14ac:dyDescent="0.2">
      <c r="A299" s="141">
        <v>45347</v>
      </c>
      <c r="B299" s="142" t="s">
        <v>151</v>
      </c>
      <c r="C299" s="142" t="s">
        <v>155</v>
      </c>
      <c r="D299" s="142" t="s">
        <v>157</v>
      </c>
      <c r="E299" s="143">
        <v>5950</v>
      </c>
    </row>
    <row r="300" spans="1:5" x14ac:dyDescent="0.2">
      <c r="A300" s="141">
        <v>45347</v>
      </c>
      <c r="B300" s="142" t="s">
        <v>133</v>
      </c>
      <c r="C300" s="142" t="s">
        <v>144</v>
      </c>
      <c r="D300" s="142" t="s">
        <v>167</v>
      </c>
      <c r="E300" s="143">
        <v>3860</v>
      </c>
    </row>
    <row r="301" spans="1:5" x14ac:dyDescent="0.2">
      <c r="A301" s="147">
        <v>45348</v>
      </c>
      <c r="B301" s="148" t="s">
        <v>133</v>
      </c>
      <c r="C301" s="148" t="s">
        <v>144</v>
      </c>
      <c r="D301" s="148" t="s">
        <v>145</v>
      </c>
      <c r="E301" s="149">
        <v>1170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0.59999389629810485"/>
  </sheetPr>
  <dimension ref="A1:J21"/>
  <sheetViews>
    <sheetView tabSelected="1" zoomScale="140" zoomScaleNormal="140" workbookViewId="0">
      <selection activeCell="C12" sqref="C12"/>
    </sheetView>
  </sheetViews>
  <sheetFormatPr defaultRowHeight="12.75" x14ac:dyDescent="0.15"/>
  <cols>
    <col min="1" max="1" width="16.1796875" customWidth="1"/>
    <col min="2" max="5" width="8.76171875" bestFit="1" customWidth="1"/>
    <col min="6" max="6" width="10.11328125" customWidth="1"/>
    <col min="7" max="7" width="19.95703125" customWidth="1"/>
    <col min="8" max="8" width="14.6953125" customWidth="1"/>
    <col min="9" max="9" width="4.8515625" style="26" customWidth="1"/>
    <col min="10" max="10" width="17.39453125" customWidth="1"/>
  </cols>
  <sheetData>
    <row r="1" spans="1:10" ht="14.25" x14ac:dyDescent="0.15">
      <c r="A1" s="274" t="s">
        <v>1159</v>
      </c>
      <c r="B1" s="274"/>
      <c r="C1" s="274"/>
      <c r="D1" s="274"/>
      <c r="E1" s="274"/>
      <c r="F1" s="274"/>
      <c r="G1" s="274"/>
      <c r="H1" s="237" t="s">
        <v>1160</v>
      </c>
      <c r="I1" s="236">
        <v>7.0000000000000007E-2</v>
      </c>
    </row>
    <row r="2" spans="1:10" s="16" customFormat="1" ht="30.6" customHeight="1" x14ac:dyDescent="0.15">
      <c r="A2" s="217" t="s">
        <v>55</v>
      </c>
      <c r="B2" s="218" t="s">
        <v>25</v>
      </c>
      <c r="C2" s="218" t="s">
        <v>26</v>
      </c>
      <c r="D2" s="218" t="s">
        <v>27</v>
      </c>
      <c r="E2" s="218" t="s">
        <v>28</v>
      </c>
      <c r="F2" s="218" t="s">
        <v>29</v>
      </c>
      <c r="G2" s="219" t="s">
        <v>1043</v>
      </c>
      <c r="H2" s="13"/>
      <c r="I2" s="220"/>
    </row>
    <row r="3" spans="1:10" ht="17.25" customHeight="1" x14ac:dyDescent="0.15">
      <c r="A3" s="38" t="s">
        <v>1038</v>
      </c>
      <c r="B3" s="27">
        <v>15000</v>
      </c>
      <c r="C3" s="27">
        <v>18000</v>
      </c>
      <c r="D3" s="27">
        <v>22000</v>
      </c>
      <c r="E3" s="27">
        <v>26500</v>
      </c>
      <c r="F3" s="49"/>
      <c r="G3" s="221"/>
    </row>
    <row r="4" spans="1:10" ht="13.5" x14ac:dyDescent="0.15">
      <c r="A4" s="38" t="s">
        <v>1016</v>
      </c>
      <c r="B4" s="27">
        <v>18000</v>
      </c>
      <c r="C4" s="27">
        <v>21500</v>
      </c>
      <c r="D4" s="27">
        <v>26000</v>
      </c>
      <c r="E4" s="27">
        <v>31000</v>
      </c>
      <c r="F4" s="49"/>
      <c r="G4" s="222"/>
    </row>
    <row r="5" spans="1:10" ht="13.5" x14ac:dyDescent="0.15">
      <c r="A5" s="38" t="s">
        <v>1039</v>
      </c>
      <c r="B5" s="223">
        <v>22000</v>
      </c>
      <c r="C5" s="223">
        <v>26500</v>
      </c>
      <c r="D5" s="223">
        <v>32000</v>
      </c>
      <c r="E5" s="223">
        <v>38500</v>
      </c>
      <c r="F5" s="224"/>
      <c r="G5" s="222"/>
    </row>
    <row r="6" spans="1:10" ht="17.25" customHeight="1" x14ac:dyDescent="0.15">
      <c r="A6" s="5" t="s">
        <v>51</v>
      </c>
      <c r="B6" s="49"/>
      <c r="C6" s="49"/>
      <c r="D6" s="49"/>
      <c r="E6" s="49"/>
      <c r="F6" s="49"/>
    </row>
    <row r="7" spans="1:10" x14ac:dyDescent="0.15">
      <c r="A7" s="50" t="s">
        <v>30</v>
      </c>
      <c r="B7" s="47"/>
      <c r="C7" s="47"/>
      <c r="D7" s="47"/>
      <c r="E7" s="47"/>
      <c r="F7" s="47"/>
    </row>
    <row r="8" spans="1:10" x14ac:dyDescent="0.15">
      <c r="A8" s="50" t="s">
        <v>31</v>
      </c>
      <c r="B8" s="48"/>
      <c r="C8" s="48"/>
      <c r="D8" s="48"/>
      <c r="E8" s="48"/>
      <c r="F8" s="48"/>
    </row>
    <row r="9" spans="1:10" x14ac:dyDescent="0.15">
      <c r="A9" s="50" t="s">
        <v>169</v>
      </c>
      <c r="B9" s="47"/>
      <c r="C9" s="48"/>
      <c r="D9" s="48"/>
      <c r="E9" s="48"/>
      <c r="F9" s="48"/>
    </row>
    <row r="10" spans="1:10" x14ac:dyDescent="0.15">
      <c r="A10" s="50" t="s">
        <v>170</v>
      </c>
      <c r="B10" s="47"/>
      <c r="C10" s="48"/>
      <c r="D10" s="48"/>
      <c r="E10" s="48"/>
      <c r="F10" s="48"/>
      <c r="I10" s="194"/>
      <c r="J10" s="31"/>
    </row>
    <row r="11" spans="1:10" x14ac:dyDescent="0.15">
      <c r="A11" s="50"/>
      <c r="B11" s="47"/>
      <c r="C11" s="48"/>
      <c r="D11" s="48"/>
      <c r="E11" s="48"/>
      <c r="F11" s="48"/>
      <c r="I11" s="194"/>
      <c r="J11" s="31"/>
    </row>
    <row r="13" spans="1:10" hidden="1" x14ac:dyDescent="0.15">
      <c r="A13" s="214" t="s">
        <v>55</v>
      </c>
      <c r="B13" s="215" t="s">
        <v>25</v>
      </c>
      <c r="C13" s="215" t="s">
        <v>26</v>
      </c>
      <c r="D13" s="215" t="s">
        <v>27</v>
      </c>
      <c r="E13" s="215" t="s">
        <v>28</v>
      </c>
      <c r="F13" s="215" t="s">
        <v>29</v>
      </c>
      <c r="G13" s="216" t="s">
        <v>1043</v>
      </c>
      <c r="J13" s="31"/>
    </row>
    <row r="14" spans="1:10" ht="13.5" hidden="1" x14ac:dyDescent="0.15">
      <c r="A14" s="38" t="s">
        <v>1040</v>
      </c>
      <c r="B14" s="27">
        <v>15000</v>
      </c>
      <c r="C14" s="27">
        <v>18000</v>
      </c>
      <c r="D14" s="27">
        <v>22000</v>
      </c>
      <c r="E14" s="27">
        <v>26500</v>
      </c>
      <c r="F14" s="28"/>
    </row>
    <row r="15" spans="1:10" ht="13.5" hidden="1" x14ac:dyDescent="0.15">
      <c r="A15" s="38" t="s">
        <v>1041</v>
      </c>
      <c r="B15" s="27">
        <v>18000</v>
      </c>
      <c r="C15" s="27">
        <v>21500</v>
      </c>
      <c r="D15" s="27">
        <v>26000</v>
      </c>
      <c r="E15" s="27">
        <v>31000</v>
      </c>
      <c r="F15" s="28"/>
    </row>
    <row r="16" spans="1:10" ht="14.25" hidden="1" thickBot="1" x14ac:dyDescent="0.2">
      <c r="A16" s="38" t="s">
        <v>1042</v>
      </c>
      <c r="B16" s="197">
        <v>22000</v>
      </c>
      <c r="C16" s="197">
        <v>26500</v>
      </c>
      <c r="D16" s="197">
        <v>32000</v>
      </c>
      <c r="E16" s="197">
        <v>38500</v>
      </c>
      <c r="F16" s="198"/>
    </row>
    <row r="17" spans="1:6" hidden="1" x14ac:dyDescent="0.15">
      <c r="A17" s="5" t="s">
        <v>51</v>
      </c>
      <c r="B17" s="51"/>
      <c r="C17" s="51"/>
      <c r="D17" s="51"/>
      <c r="E17" s="51"/>
      <c r="F17" s="51"/>
    </row>
    <row r="18" spans="1:6" hidden="1" x14ac:dyDescent="0.15">
      <c r="A18" s="52" t="s">
        <v>30</v>
      </c>
      <c r="B18" s="53"/>
      <c r="C18" s="53"/>
      <c r="D18" s="53"/>
      <c r="E18" s="53"/>
      <c r="F18" s="53"/>
    </row>
    <row r="19" spans="1:6" hidden="1" x14ac:dyDescent="0.15">
      <c r="A19" s="52" t="s">
        <v>31</v>
      </c>
      <c r="B19" s="54"/>
      <c r="C19" s="54"/>
      <c r="D19" s="54"/>
      <c r="E19" s="54"/>
      <c r="F19" s="54"/>
    </row>
    <row r="20" spans="1:6" hidden="1" x14ac:dyDescent="0.15">
      <c r="A20" s="52" t="s">
        <v>169</v>
      </c>
      <c r="B20" s="54"/>
      <c r="C20" s="54"/>
      <c r="D20" s="54"/>
      <c r="E20" s="54"/>
      <c r="F20" s="54"/>
    </row>
    <row r="21" spans="1:6" hidden="1" x14ac:dyDescent="0.15">
      <c r="A21" s="52" t="s">
        <v>170</v>
      </c>
      <c r="B21" s="54"/>
      <c r="C21" s="54"/>
      <c r="D21" s="54"/>
      <c r="E21" s="54"/>
      <c r="F21" s="54"/>
    </row>
  </sheetData>
  <mergeCells count="1">
    <mergeCell ref="A1:G1"/>
  </mergeCells>
  <phoneticPr fontId="0" type="noConversion"/>
  <pageMargins left="0.75" right="0.75" top="1" bottom="1" header="0.5" footer="0.5"/>
  <pageSetup orientation="portrait" r:id="rId1"/>
  <headerFooter alignWithMargins="0">
    <oddHeader>&amp;A</oddHeader>
    <oddFooter>Page 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0CB698-60D1-477F-9A04-0F21A319B547}">
  <sheetPr>
    <tabColor rgb="FF92D050"/>
  </sheetPr>
  <dimension ref="A1:W26"/>
  <sheetViews>
    <sheetView workbookViewId="0">
      <selection activeCell="I2" sqref="I2"/>
    </sheetView>
  </sheetViews>
  <sheetFormatPr defaultColWidth="8.76171875" defaultRowHeight="15" x14ac:dyDescent="0.2"/>
  <cols>
    <col min="1" max="1" width="14.96875" style="176" customWidth="1"/>
    <col min="2" max="2" width="9.84375" style="176" bestFit="1" customWidth="1"/>
    <col min="3" max="3" width="16.98828125" style="176" customWidth="1"/>
    <col min="4" max="4" width="15.1015625" style="176" bestFit="1" customWidth="1"/>
    <col min="5" max="5" width="5.12109375" style="176" bestFit="1" customWidth="1"/>
    <col min="6" max="6" width="16.046875" style="176" customWidth="1"/>
    <col min="7" max="7" width="17.6640625" style="176" customWidth="1"/>
    <col min="8" max="8" width="8.76171875" style="176"/>
    <col min="9" max="15" width="11.59375" style="176" customWidth="1"/>
    <col min="16" max="22" width="8.76171875" style="176"/>
    <col min="23" max="23" width="16.5859375" style="176" customWidth="1"/>
    <col min="24" max="16384" width="8.76171875" style="176"/>
  </cols>
  <sheetData>
    <row r="1" spans="1:23" x14ac:dyDescent="0.2">
      <c r="A1" s="174" t="s">
        <v>957</v>
      </c>
      <c r="B1" s="174" t="s">
        <v>958</v>
      </c>
      <c r="C1" s="174" t="s">
        <v>959</v>
      </c>
      <c r="D1" s="174" t="s">
        <v>960</v>
      </c>
      <c r="E1" s="174" t="s">
        <v>961</v>
      </c>
      <c r="F1" s="175" t="s">
        <v>962</v>
      </c>
      <c r="G1" s="174" t="s">
        <v>173</v>
      </c>
      <c r="I1" s="174" t="s">
        <v>957</v>
      </c>
      <c r="J1" s="174" t="s">
        <v>958</v>
      </c>
      <c r="K1" s="174" t="s">
        <v>959</v>
      </c>
      <c r="L1" s="174" t="s">
        <v>960</v>
      </c>
      <c r="M1" s="174" t="s">
        <v>961</v>
      </c>
      <c r="N1" s="175" t="s">
        <v>962</v>
      </c>
      <c r="O1" s="174" t="s">
        <v>173</v>
      </c>
      <c r="Q1" s="174" t="s">
        <v>957</v>
      </c>
      <c r="R1" s="174" t="s">
        <v>958</v>
      </c>
      <c r="S1" s="174" t="s">
        <v>959</v>
      </c>
      <c r="T1" s="174" t="s">
        <v>960</v>
      </c>
      <c r="U1" s="174" t="s">
        <v>961</v>
      </c>
      <c r="V1" s="175" t="s">
        <v>962</v>
      </c>
      <c r="W1" s="174" t="s">
        <v>173</v>
      </c>
    </row>
    <row r="2" spans="1:23" x14ac:dyDescent="0.2">
      <c r="A2" s="176">
        <v>1</v>
      </c>
      <c r="B2" s="176" t="s">
        <v>963</v>
      </c>
      <c r="C2" s="176" t="s">
        <v>964</v>
      </c>
      <c r="D2" s="176" t="s">
        <v>965</v>
      </c>
      <c r="E2" s="176" t="s">
        <v>966</v>
      </c>
      <c r="F2" s="177">
        <v>75600</v>
      </c>
      <c r="G2" s="176" t="s">
        <v>967</v>
      </c>
      <c r="I2" s="178" cm="1">
        <f t="array" ref="I2:O25">_xlfn._xlws.SORT(A2:G25,2,1)</f>
        <v>14</v>
      </c>
      <c r="J2" s="176" t="str">
        <v>Black</v>
      </c>
      <c r="K2" s="176" t="str">
        <v>Michael</v>
      </c>
      <c r="L2" s="176" t="str">
        <v>Marietta</v>
      </c>
      <c r="M2" s="176" t="str">
        <v>GA</v>
      </c>
      <c r="N2" s="176">
        <v>60100</v>
      </c>
      <c r="O2" s="176" t="str">
        <v>Accounting</v>
      </c>
      <c r="Q2" s="178" cm="1">
        <f t="array" ref="Q2:W25">_xlfn.SORTBY(A2:G25,G2:G25,1,F2:F25,1)</f>
        <v>6</v>
      </c>
      <c r="R2" s="176" t="str">
        <v>Miller</v>
      </c>
      <c r="S2" s="176" t="str">
        <v>Hailey</v>
      </c>
      <c r="T2" s="176" t="str">
        <v>San Diego</v>
      </c>
      <c r="U2" s="176" t="str">
        <v>CA</v>
      </c>
      <c r="V2" s="176">
        <v>56300</v>
      </c>
      <c r="W2" s="176" t="str">
        <v>Accounting</v>
      </c>
    </row>
    <row r="3" spans="1:23" x14ac:dyDescent="0.2">
      <c r="A3" s="176">
        <v>2</v>
      </c>
      <c r="B3" s="176" t="s">
        <v>968</v>
      </c>
      <c r="C3" s="176" t="s">
        <v>969</v>
      </c>
      <c r="D3" s="176" t="s">
        <v>970</v>
      </c>
      <c r="E3" s="176" t="s">
        <v>971</v>
      </c>
      <c r="F3" s="177">
        <v>100000</v>
      </c>
      <c r="G3" s="176" t="s">
        <v>143</v>
      </c>
      <c r="I3" s="176">
        <v>7</v>
      </c>
      <c r="J3" s="176" t="str">
        <v>Dailley</v>
      </c>
      <c r="K3" s="176" t="str">
        <v>Camilla</v>
      </c>
      <c r="L3" s="176" t="str">
        <v>Atlanta</v>
      </c>
      <c r="M3" s="176" t="str">
        <v>GA</v>
      </c>
      <c r="N3" s="176">
        <v>77100</v>
      </c>
      <c r="O3" s="176" t="str">
        <v>Sales</v>
      </c>
      <c r="Q3" s="176">
        <v>11</v>
      </c>
      <c r="R3" s="176" t="str">
        <v>Spencer</v>
      </c>
      <c r="S3" s="176" t="str">
        <v>Peter</v>
      </c>
      <c r="T3" s="176" t="str">
        <v>Lawrenceville</v>
      </c>
      <c r="U3" s="176" t="str">
        <v>GA</v>
      </c>
      <c r="V3" s="176">
        <v>57800</v>
      </c>
      <c r="W3" s="176" t="str">
        <v>Accounting</v>
      </c>
    </row>
    <row r="4" spans="1:23" x14ac:dyDescent="0.2">
      <c r="A4" s="176">
        <v>3</v>
      </c>
      <c r="B4" s="176" t="s">
        <v>972</v>
      </c>
      <c r="C4" s="176" t="s">
        <v>973</v>
      </c>
      <c r="D4" s="176" t="s">
        <v>974</v>
      </c>
      <c r="E4" s="176" t="s">
        <v>975</v>
      </c>
      <c r="F4" s="177">
        <v>56200</v>
      </c>
      <c r="G4" s="176" t="s">
        <v>549</v>
      </c>
      <c r="I4" s="176">
        <v>3</v>
      </c>
      <c r="J4" s="176" t="str">
        <v>Daly</v>
      </c>
      <c r="K4" s="176" t="str">
        <v>Tonia</v>
      </c>
      <c r="L4" s="176" t="str">
        <v>San Diego</v>
      </c>
      <c r="M4" s="176" t="str">
        <v>CA</v>
      </c>
      <c r="N4" s="176">
        <v>56200</v>
      </c>
      <c r="O4" s="176" t="str">
        <v>Marketing</v>
      </c>
      <c r="Q4" s="176">
        <v>14</v>
      </c>
      <c r="R4" s="176" t="str">
        <v>Black</v>
      </c>
      <c r="S4" s="176" t="str">
        <v>Michael</v>
      </c>
      <c r="T4" s="176" t="str">
        <v>Marietta</v>
      </c>
      <c r="U4" s="176" t="str">
        <v>GA</v>
      </c>
      <c r="V4" s="176">
        <v>60100</v>
      </c>
      <c r="W4" s="176" t="str">
        <v>Accounting</v>
      </c>
    </row>
    <row r="5" spans="1:23" x14ac:dyDescent="0.2">
      <c r="A5" s="176">
        <v>4</v>
      </c>
      <c r="B5" s="176" t="s">
        <v>976</v>
      </c>
      <c r="C5" s="176" t="s">
        <v>977</v>
      </c>
      <c r="D5" s="176" t="s">
        <v>978</v>
      </c>
      <c r="E5" s="176" t="s">
        <v>979</v>
      </c>
      <c r="F5" s="177">
        <v>71100</v>
      </c>
      <c r="G5" s="176" t="s">
        <v>980</v>
      </c>
      <c r="I5" s="176">
        <v>15</v>
      </c>
      <c r="J5" s="176" t="str">
        <v>Gabriel</v>
      </c>
      <c r="K5" s="176" t="str">
        <v>Sandra</v>
      </c>
      <c r="L5" s="176" t="str">
        <v>Marietta</v>
      </c>
      <c r="M5" s="176" t="str">
        <v>GA</v>
      </c>
      <c r="N5" s="176">
        <v>82300</v>
      </c>
      <c r="O5" s="176" t="str">
        <v>HR</v>
      </c>
      <c r="Q5" s="176">
        <v>18</v>
      </c>
      <c r="R5" s="176" t="str">
        <v>Ichikawa</v>
      </c>
      <c r="S5" s="176" t="str">
        <v>Joyce</v>
      </c>
      <c r="T5" s="176" t="str">
        <v>Kansas City</v>
      </c>
      <c r="U5" s="176" t="str">
        <v>MO</v>
      </c>
      <c r="V5" s="176">
        <v>80700</v>
      </c>
      <c r="W5" s="176" t="str">
        <v>Accounting</v>
      </c>
    </row>
    <row r="6" spans="1:23" x14ac:dyDescent="0.2">
      <c r="A6" s="176">
        <v>5</v>
      </c>
      <c r="B6" s="176" t="s">
        <v>963</v>
      </c>
      <c r="C6" s="176" t="s">
        <v>964</v>
      </c>
      <c r="D6" s="176" t="s">
        <v>981</v>
      </c>
      <c r="E6" s="176" t="s">
        <v>966</v>
      </c>
      <c r="F6" s="177">
        <v>62000</v>
      </c>
      <c r="G6" s="176" t="s">
        <v>967</v>
      </c>
      <c r="I6" s="176">
        <v>8</v>
      </c>
      <c r="J6" s="176" t="str">
        <v>Gonzales</v>
      </c>
      <c r="K6" s="176" t="str">
        <v>John</v>
      </c>
      <c r="L6" s="176" t="str">
        <v>Atlanta</v>
      </c>
      <c r="M6" s="176" t="str">
        <v>GA</v>
      </c>
      <c r="N6" s="176">
        <v>55000</v>
      </c>
      <c r="O6" s="176" t="str">
        <v>Training</v>
      </c>
      <c r="Q6" s="176">
        <v>12</v>
      </c>
      <c r="R6" s="176" t="str">
        <v>Leigh</v>
      </c>
      <c r="S6" s="176" t="str">
        <v>Ginny</v>
      </c>
      <c r="T6" s="176" t="str">
        <v>Cambridge</v>
      </c>
      <c r="U6" s="176" t="str">
        <v>MA</v>
      </c>
      <c r="V6" s="176">
        <v>55200</v>
      </c>
      <c r="W6" s="176" t="str">
        <v>HR</v>
      </c>
    </row>
    <row r="7" spans="1:23" x14ac:dyDescent="0.2">
      <c r="A7" s="176">
        <v>6</v>
      </c>
      <c r="B7" s="176" t="s">
        <v>982</v>
      </c>
      <c r="C7" s="176" t="s">
        <v>983</v>
      </c>
      <c r="D7" s="176" t="s">
        <v>974</v>
      </c>
      <c r="E7" s="176" t="s">
        <v>975</v>
      </c>
      <c r="F7" s="177">
        <v>56300</v>
      </c>
      <c r="G7" s="176" t="s">
        <v>984</v>
      </c>
      <c r="I7" s="176">
        <v>18</v>
      </c>
      <c r="J7" s="176" t="str">
        <v>Ichikawa</v>
      </c>
      <c r="K7" s="176" t="str">
        <v>Joyce</v>
      </c>
      <c r="L7" s="176" t="str">
        <v>Kansas City</v>
      </c>
      <c r="M7" s="176" t="str">
        <v>MO</v>
      </c>
      <c r="N7" s="176">
        <v>80700</v>
      </c>
      <c r="O7" s="176" t="str">
        <v>Accounting</v>
      </c>
      <c r="Q7" s="176">
        <v>4</v>
      </c>
      <c r="R7" s="176" t="str">
        <v>Santos</v>
      </c>
      <c r="S7" s="176" t="str">
        <v>Evan</v>
      </c>
      <c r="T7" s="176" t="str">
        <v>Brookfield</v>
      </c>
      <c r="U7" s="176" t="str">
        <v>CT</v>
      </c>
      <c r="V7" s="176">
        <v>71100</v>
      </c>
      <c r="W7" s="176" t="str">
        <v>HR</v>
      </c>
    </row>
    <row r="8" spans="1:23" x14ac:dyDescent="0.2">
      <c r="A8" s="176">
        <v>7</v>
      </c>
      <c r="B8" s="176" t="s">
        <v>985</v>
      </c>
      <c r="C8" s="176" t="s">
        <v>986</v>
      </c>
      <c r="D8" s="176" t="s">
        <v>981</v>
      </c>
      <c r="E8" s="176" t="s">
        <v>966</v>
      </c>
      <c r="F8" s="177">
        <v>77100</v>
      </c>
      <c r="G8" s="176" t="s">
        <v>143</v>
      </c>
      <c r="I8" s="176">
        <v>2</v>
      </c>
      <c r="J8" s="176" t="str">
        <v>Kelly</v>
      </c>
      <c r="K8" s="176" t="str">
        <v>Peter</v>
      </c>
      <c r="L8" s="176" t="str">
        <v>San Francisco</v>
      </c>
      <c r="M8" s="176" t="str">
        <v>IL</v>
      </c>
      <c r="N8" s="176">
        <v>100000</v>
      </c>
      <c r="O8" s="176" t="str">
        <v>Sales</v>
      </c>
      <c r="Q8" s="176">
        <v>15</v>
      </c>
      <c r="R8" s="176" t="str">
        <v>Gabriel</v>
      </c>
      <c r="S8" s="176" t="str">
        <v>Sandra</v>
      </c>
      <c r="T8" s="176" t="str">
        <v>Marietta</v>
      </c>
      <c r="U8" s="176" t="str">
        <v>GA</v>
      </c>
      <c r="V8" s="176">
        <v>82300</v>
      </c>
      <c r="W8" s="176" t="str">
        <v>HR</v>
      </c>
    </row>
    <row r="9" spans="1:23" x14ac:dyDescent="0.2">
      <c r="A9" s="176">
        <v>8</v>
      </c>
      <c r="B9" s="176" t="s">
        <v>987</v>
      </c>
      <c r="C9" s="176" t="s">
        <v>988</v>
      </c>
      <c r="D9" s="176" t="s">
        <v>981</v>
      </c>
      <c r="E9" s="176" t="s">
        <v>966</v>
      </c>
      <c r="F9" s="177">
        <v>55000</v>
      </c>
      <c r="G9" s="176" t="s">
        <v>967</v>
      </c>
      <c r="I9" s="176">
        <v>10</v>
      </c>
      <c r="J9" s="176" t="str">
        <v>Kelly</v>
      </c>
      <c r="K9" s="176" t="str">
        <v>Sean</v>
      </c>
      <c r="L9" s="176" t="str">
        <v>Chicago</v>
      </c>
      <c r="M9" s="176" t="str">
        <v>IL</v>
      </c>
      <c r="N9" s="176">
        <v>82900</v>
      </c>
      <c r="O9" s="176" t="str">
        <v>Marketing</v>
      </c>
      <c r="Q9" s="176">
        <v>20</v>
      </c>
      <c r="R9" s="176" t="str">
        <v>Vandelay</v>
      </c>
      <c r="S9" s="176" t="str">
        <v>Art</v>
      </c>
      <c r="T9" s="176" t="str">
        <v>Larchmont</v>
      </c>
      <c r="U9" s="176" t="str">
        <v>NY</v>
      </c>
      <c r="V9" s="176">
        <v>83200</v>
      </c>
      <c r="W9" s="176" t="str">
        <v>HR</v>
      </c>
    </row>
    <row r="10" spans="1:23" x14ac:dyDescent="0.2">
      <c r="A10" s="176">
        <v>9</v>
      </c>
      <c r="B10" s="176" t="s">
        <v>989</v>
      </c>
      <c r="C10" s="176" t="s">
        <v>990</v>
      </c>
      <c r="D10" s="176" t="s">
        <v>991</v>
      </c>
      <c r="E10" s="176" t="s">
        <v>971</v>
      </c>
      <c r="F10" s="177">
        <v>59500</v>
      </c>
      <c r="G10" s="176" t="s">
        <v>143</v>
      </c>
      <c r="I10" s="176">
        <v>12</v>
      </c>
      <c r="J10" s="176" t="str">
        <v>Leigh</v>
      </c>
      <c r="K10" s="176" t="str">
        <v>Ginny</v>
      </c>
      <c r="L10" s="176" t="str">
        <v>Cambridge</v>
      </c>
      <c r="M10" s="176" t="str">
        <v>MA</v>
      </c>
      <c r="N10" s="176">
        <v>55200</v>
      </c>
      <c r="O10" s="176" t="str">
        <v>HR</v>
      </c>
      <c r="Q10" s="176">
        <v>22</v>
      </c>
      <c r="R10" s="176" t="str">
        <v>Stevens</v>
      </c>
      <c r="S10" s="176" t="str">
        <v>Cathy</v>
      </c>
      <c r="T10" s="176" t="str">
        <v>New York</v>
      </c>
      <c r="U10" s="176" t="str">
        <v>NY</v>
      </c>
      <c r="V10" s="176">
        <v>54700</v>
      </c>
      <c r="W10" s="176" t="str">
        <v>Marketing</v>
      </c>
    </row>
    <row r="11" spans="1:23" x14ac:dyDescent="0.2">
      <c r="A11" s="176">
        <v>10</v>
      </c>
      <c r="B11" s="176" t="s">
        <v>968</v>
      </c>
      <c r="C11" s="176" t="s">
        <v>992</v>
      </c>
      <c r="D11" s="176" t="s">
        <v>991</v>
      </c>
      <c r="E11" s="176" t="s">
        <v>971</v>
      </c>
      <c r="F11" s="177">
        <v>82900</v>
      </c>
      <c r="G11" s="176" t="s">
        <v>549</v>
      </c>
      <c r="I11" s="176">
        <v>1</v>
      </c>
      <c r="J11" s="176" t="str">
        <v>Menard</v>
      </c>
      <c r="K11" s="176" t="str">
        <v>Chris</v>
      </c>
      <c r="L11" s="176" t="str">
        <v>Marietta</v>
      </c>
      <c r="M11" s="176" t="str">
        <v>GA</v>
      </c>
      <c r="N11" s="176">
        <v>75600</v>
      </c>
      <c r="O11" s="176" t="str">
        <v>Training</v>
      </c>
      <c r="Q11" s="176">
        <v>3</v>
      </c>
      <c r="R11" s="176" t="str">
        <v>Daly</v>
      </c>
      <c r="S11" s="176" t="str">
        <v>Tonia</v>
      </c>
      <c r="T11" s="176" t="str">
        <v>San Diego</v>
      </c>
      <c r="U11" s="176" t="str">
        <v>CA</v>
      </c>
      <c r="V11" s="176">
        <v>56200</v>
      </c>
      <c r="W11" s="176" t="str">
        <v>Marketing</v>
      </c>
    </row>
    <row r="12" spans="1:23" x14ac:dyDescent="0.2">
      <c r="A12" s="176">
        <v>11</v>
      </c>
      <c r="B12" s="176" t="s">
        <v>993</v>
      </c>
      <c r="C12" s="176" t="s">
        <v>969</v>
      </c>
      <c r="D12" s="176" t="s">
        <v>994</v>
      </c>
      <c r="E12" s="176" t="s">
        <v>966</v>
      </c>
      <c r="F12" s="177">
        <v>57800</v>
      </c>
      <c r="G12" s="176" t="s">
        <v>984</v>
      </c>
      <c r="I12" s="176">
        <v>5</v>
      </c>
      <c r="J12" s="176" t="str">
        <v>Menard</v>
      </c>
      <c r="K12" s="176" t="str">
        <v>Chris</v>
      </c>
      <c r="L12" s="176" t="str">
        <v>Atlanta</v>
      </c>
      <c r="M12" s="176" t="str">
        <v>GA</v>
      </c>
      <c r="N12" s="176">
        <v>62000</v>
      </c>
      <c r="O12" s="176" t="str">
        <v>Training</v>
      </c>
      <c r="Q12" s="176">
        <v>21</v>
      </c>
      <c r="R12" s="176" t="str">
        <v>Rodriguez</v>
      </c>
      <c r="S12" s="176" t="str">
        <v>Mary</v>
      </c>
      <c r="T12" s="176" t="str">
        <v>Brooklyn</v>
      </c>
      <c r="U12" s="176" t="str">
        <v>NY</v>
      </c>
      <c r="V12" s="176">
        <v>77200</v>
      </c>
      <c r="W12" s="176" t="str">
        <v>Marketing</v>
      </c>
    </row>
    <row r="13" spans="1:23" x14ac:dyDescent="0.2">
      <c r="A13" s="176">
        <v>12</v>
      </c>
      <c r="B13" s="176" t="s">
        <v>995</v>
      </c>
      <c r="C13" s="176" t="s">
        <v>996</v>
      </c>
      <c r="D13" s="176" t="s">
        <v>997</v>
      </c>
      <c r="E13" s="176" t="s">
        <v>998</v>
      </c>
      <c r="F13" s="177">
        <v>55200</v>
      </c>
      <c r="G13" s="176" t="s">
        <v>980</v>
      </c>
      <c r="I13" s="176">
        <v>6</v>
      </c>
      <c r="J13" s="176" t="str">
        <v>Miller</v>
      </c>
      <c r="K13" s="176" t="str">
        <v>Hailey</v>
      </c>
      <c r="L13" s="176" t="str">
        <v>San Diego</v>
      </c>
      <c r="M13" s="176" t="str">
        <v>CA</v>
      </c>
      <c r="N13" s="176">
        <v>56300</v>
      </c>
      <c r="O13" s="176" t="str">
        <v>Accounting</v>
      </c>
      <c r="Q13" s="176">
        <v>23</v>
      </c>
      <c r="R13" s="176" t="str">
        <v>Nelson</v>
      </c>
      <c r="S13" s="176" t="str">
        <v>John</v>
      </c>
      <c r="T13" s="176" t="str">
        <v>Houston</v>
      </c>
      <c r="U13" s="176" t="str">
        <v>TX</v>
      </c>
      <c r="V13" s="176">
        <v>77700</v>
      </c>
      <c r="W13" s="176" t="str">
        <v>Marketing</v>
      </c>
    </row>
    <row r="14" spans="1:23" x14ac:dyDescent="0.2">
      <c r="A14" s="176">
        <v>13</v>
      </c>
      <c r="B14" s="176" t="s">
        <v>999</v>
      </c>
      <c r="C14" s="176" t="s">
        <v>1000</v>
      </c>
      <c r="D14" s="176" t="s">
        <v>1001</v>
      </c>
      <c r="E14" s="176" t="s">
        <v>998</v>
      </c>
      <c r="F14" s="177">
        <v>49700</v>
      </c>
      <c r="G14" s="176" t="s">
        <v>967</v>
      </c>
      <c r="I14" s="176">
        <v>9</v>
      </c>
      <c r="J14" s="176" t="str">
        <v>Monaco</v>
      </c>
      <c r="K14" s="176" t="str">
        <v>Nicole</v>
      </c>
      <c r="L14" s="176" t="str">
        <v>Chicago</v>
      </c>
      <c r="M14" s="176" t="str">
        <v>IL</v>
      </c>
      <c r="N14" s="176">
        <v>59500</v>
      </c>
      <c r="O14" s="176" t="str">
        <v>Sales</v>
      </c>
      <c r="Q14" s="176">
        <v>10</v>
      </c>
      <c r="R14" s="176" t="str">
        <v>Kelly</v>
      </c>
      <c r="S14" s="176" t="str">
        <v>Sean</v>
      </c>
      <c r="T14" s="176" t="str">
        <v>Chicago</v>
      </c>
      <c r="U14" s="176" t="str">
        <v>IL</v>
      </c>
      <c r="V14" s="176">
        <v>82900</v>
      </c>
      <c r="W14" s="176" t="str">
        <v>Marketing</v>
      </c>
    </row>
    <row r="15" spans="1:23" x14ac:dyDescent="0.2">
      <c r="A15" s="176">
        <v>14</v>
      </c>
      <c r="B15" s="176" t="s">
        <v>1002</v>
      </c>
      <c r="C15" s="176" t="s">
        <v>1003</v>
      </c>
      <c r="D15" s="176" t="s">
        <v>965</v>
      </c>
      <c r="E15" s="176" t="s">
        <v>966</v>
      </c>
      <c r="F15" s="177">
        <v>60100</v>
      </c>
      <c r="G15" s="176" t="s">
        <v>984</v>
      </c>
      <c r="I15" s="176">
        <v>23</v>
      </c>
      <c r="J15" s="176" t="str">
        <v>Nelson</v>
      </c>
      <c r="K15" s="176" t="str">
        <v>John</v>
      </c>
      <c r="L15" s="176" t="str">
        <v>Houston</v>
      </c>
      <c r="M15" s="176" t="str">
        <v>TX</v>
      </c>
      <c r="N15" s="176">
        <v>77700</v>
      </c>
      <c r="O15" s="176" t="str">
        <v>Marketing</v>
      </c>
      <c r="Q15" s="176">
        <v>9</v>
      </c>
      <c r="R15" s="176" t="str">
        <v>Monaco</v>
      </c>
      <c r="S15" s="176" t="str">
        <v>Nicole</v>
      </c>
      <c r="T15" s="176" t="str">
        <v>Chicago</v>
      </c>
      <c r="U15" s="176" t="str">
        <v>IL</v>
      </c>
      <c r="V15" s="176">
        <v>59500</v>
      </c>
      <c r="W15" s="176" t="str">
        <v>Sales</v>
      </c>
    </row>
    <row r="16" spans="1:23" x14ac:dyDescent="0.2">
      <c r="A16" s="176">
        <v>15</v>
      </c>
      <c r="B16" s="176" t="s">
        <v>1004</v>
      </c>
      <c r="C16" s="176" t="s">
        <v>1005</v>
      </c>
      <c r="D16" s="176" t="s">
        <v>965</v>
      </c>
      <c r="E16" s="176" t="s">
        <v>966</v>
      </c>
      <c r="F16" s="177">
        <v>82300</v>
      </c>
      <c r="G16" s="176" t="s">
        <v>980</v>
      </c>
      <c r="I16" s="176">
        <v>13</v>
      </c>
      <c r="J16" s="176" t="str">
        <v>Pacheco</v>
      </c>
      <c r="K16" s="176" t="str">
        <v>Scott</v>
      </c>
      <c r="L16" s="176" t="str">
        <v>Salem</v>
      </c>
      <c r="M16" s="176" t="str">
        <v>MA</v>
      </c>
      <c r="N16" s="176">
        <v>49700</v>
      </c>
      <c r="O16" s="176" t="str">
        <v>Training</v>
      </c>
      <c r="Q16" s="176">
        <v>19</v>
      </c>
      <c r="R16" s="176" t="str">
        <v>Stephens</v>
      </c>
      <c r="S16" s="176" t="str">
        <v>Sally</v>
      </c>
      <c r="T16" s="176" t="str">
        <v>Kansas City</v>
      </c>
      <c r="U16" s="176" t="str">
        <v>MO</v>
      </c>
      <c r="V16" s="176">
        <v>61700</v>
      </c>
      <c r="W16" s="176" t="str">
        <v>Sales</v>
      </c>
    </row>
    <row r="17" spans="1:23" x14ac:dyDescent="0.2">
      <c r="A17" s="176">
        <v>16</v>
      </c>
      <c r="B17" s="176" t="s">
        <v>1006</v>
      </c>
      <c r="C17" s="176" t="s">
        <v>1007</v>
      </c>
      <c r="D17" s="176" t="s">
        <v>1008</v>
      </c>
      <c r="E17" s="176" t="s">
        <v>966</v>
      </c>
      <c r="F17" s="177">
        <v>83200</v>
      </c>
      <c r="G17" s="176" t="s">
        <v>967</v>
      </c>
      <c r="I17" s="176">
        <v>17</v>
      </c>
      <c r="J17" s="176" t="str">
        <v>Roberts</v>
      </c>
      <c r="K17" s="176" t="str">
        <v>Carol</v>
      </c>
      <c r="L17" s="176" t="str">
        <v>Kansas City</v>
      </c>
      <c r="M17" s="176" t="str">
        <v>MO</v>
      </c>
      <c r="N17" s="176">
        <v>66900</v>
      </c>
      <c r="O17" s="176" t="str">
        <v>Sales</v>
      </c>
      <c r="Q17" s="176">
        <v>17</v>
      </c>
      <c r="R17" s="176" t="str">
        <v>Roberts</v>
      </c>
      <c r="S17" s="176" t="str">
        <v>Carol</v>
      </c>
      <c r="T17" s="176" t="str">
        <v>Kansas City</v>
      </c>
      <c r="U17" s="176" t="str">
        <v>MO</v>
      </c>
      <c r="V17" s="176">
        <v>66900</v>
      </c>
      <c r="W17" s="176" t="str">
        <v>Sales</v>
      </c>
    </row>
    <row r="18" spans="1:23" x14ac:dyDescent="0.2">
      <c r="A18" s="176">
        <v>17</v>
      </c>
      <c r="B18" s="176" t="s">
        <v>1009</v>
      </c>
      <c r="C18" s="176" t="s">
        <v>1010</v>
      </c>
      <c r="D18" s="176" t="s">
        <v>1011</v>
      </c>
      <c r="E18" s="176" t="s">
        <v>1012</v>
      </c>
      <c r="F18" s="177">
        <v>66900</v>
      </c>
      <c r="G18" s="176" t="s">
        <v>143</v>
      </c>
      <c r="I18" s="176">
        <v>21</v>
      </c>
      <c r="J18" s="176" t="str">
        <v>Rodriguez</v>
      </c>
      <c r="K18" s="176" t="str">
        <v>Mary</v>
      </c>
      <c r="L18" s="176" t="str">
        <v>Brooklyn</v>
      </c>
      <c r="M18" s="176" t="str">
        <v>NY</v>
      </c>
      <c r="N18" s="176">
        <v>77200</v>
      </c>
      <c r="O18" s="176" t="str">
        <v>Marketing</v>
      </c>
      <c r="Q18" s="176">
        <v>7</v>
      </c>
      <c r="R18" s="176" t="str">
        <v>Dailley</v>
      </c>
      <c r="S18" s="176" t="str">
        <v>Camilla</v>
      </c>
      <c r="T18" s="176" t="str">
        <v>Atlanta</v>
      </c>
      <c r="U18" s="176" t="str">
        <v>GA</v>
      </c>
      <c r="V18" s="176">
        <v>77100</v>
      </c>
      <c r="W18" s="176" t="str">
        <v>Sales</v>
      </c>
    </row>
    <row r="19" spans="1:23" x14ac:dyDescent="0.2">
      <c r="A19" s="176">
        <v>18</v>
      </c>
      <c r="B19" s="176" t="s">
        <v>1013</v>
      </c>
      <c r="C19" s="176" t="s">
        <v>1014</v>
      </c>
      <c r="D19" s="176" t="s">
        <v>1011</v>
      </c>
      <c r="E19" s="176" t="s">
        <v>1012</v>
      </c>
      <c r="F19" s="177">
        <v>80700</v>
      </c>
      <c r="G19" s="176" t="s">
        <v>984</v>
      </c>
      <c r="I19" s="176">
        <v>4</v>
      </c>
      <c r="J19" s="176" t="str">
        <v>Santos</v>
      </c>
      <c r="K19" s="176" t="str">
        <v>Evan</v>
      </c>
      <c r="L19" s="176" t="str">
        <v>Brookfield</v>
      </c>
      <c r="M19" s="176" t="str">
        <v>CT</v>
      </c>
      <c r="N19" s="176">
        <v>71100</v>
      </c>
      <c r="O19" s="176" t="str">
        <v>HR</v>
      </c>
      <c r="Q19" s="176">
        <v>2</v>
      </c>
      <c r="R19" s="176" t="str">
        <v>Kelly</v>
      </c>
      <c r="S19" s="176" t="str">
        <v>Peter</v>
      </c>
      <c r="T19" s="176" t="str">
        <v>San Francisco</v>
      </c>
      <c r="U19" s="176" t="str">
        <v>IL</v>
      </c>
      <c r="V19" s="176">
        <v>100000</v>
      </c>
      <c r="W19" s="176" t="str">
        <v>Sales</v>
      </c>
    </row>
    <row r="20" spans="1:23" x14ac:dyDescent="0.2">
      <c r="A20" s="176">
        <v>19</v>
      </c>
      <c r="B20" s="176" t="s">
        <v>1015</v>
      </c>
      <c r="C20" s="176" t="s">
        <v>1016</v>
      </c>
      <c r="D20" s="176" t="s">
        <v>1011</v>
      </c>
      <c r="E20" s="176" t="s">
        <v>1012</v>
      </c>
      <c r="F20" s="177">
        <v>61700</v>
      </c>
      <c r="G20" s="176" t="s">
        <v>143</v>
      </c>
      <c r="I20" s="176">
        <v>16</v>
      </c>
      <c r="J20" s="176" t="str">
        <v>Smith</v>
      </c>
      <c r="K20" s="176" t="str">
        <v>Steve</v>
      </c>
      <c r="L20" s="176" t="str">
        <v>Duluth</v>
      </c>
      <c r="M20" s="176" t="str">
        <v>GA</v>
      </c>
      <c r="N20" s="176">
        <v>83200</v>
      </c>
      <c r="O20" s="176" t="str">
        <v>Training</v>
      </c>
      <c r="Q20" s="176">
        <v>13</v>
      </c>
      <c r="R20" s="176" t="str">
        <v>Pacheco</v>
      </c>
      <c r="S20" s="176" t="str">
        <v>Scott</v>
      </c>
      <c r="T20" s="176" t="str">
        <v>Salem</v>
      </c>
      <c r="U20" s="176" t="str">
        <v>MA</v>
      </c>
      <c r="V20" s="176">
        <v>49700</v>
      </c>
      <c r="W20" s="176" t="str">
        <v>Training</v>
      </c>
    </row>
    <row r="21" spans="1:23" x14ac:dyDescent="0.2">
      <c r="A21" s="176">
        <v>20</v>
      </c>
      <c r="B21" s="176" t="s">
        <v>1017</v>
      </c>
      <c r="C21" s="176" t="s">
        <v>1018</v>
      </c>
      <c r="D21" s="176" t="s">
        <v>1019</v>
      </c>
      <c r="E21" s="176" t="s">
        <v>1020</v>
      </c>
      <c r="F21" s="177">
        <v>83200</v>
      </c>
      <c r="G21" s="176" t="s">
        <v>980</v>
      </c>
      <c r="I21" s="176">
        <v>11</v>
      </c>
      <c r="J21" s="176" t="str">
        <v>Spencer</v>
      </c>
      <c r="K21" s="176" t="str">
        <v>Peter</v>
      </c>
      <c r="L21" s="176" t="str">
        <v>Lawrenceville</v>
      </c>
      <c r="M21" s="176" t="str">
        <v>GA</v>
      </c>
      <c r="N21" s="176">
        <v>57800</v>
      </c>
      <c r="O21" s="176" t="str">
        <v>Accounting</v>
      </c>
      <c r="Q21" s="176">
        <v>8</v>
      </c>
      <c r="R21" s="176" t="str">
        <v>Gonzales</v>
      </c>
      <c r="S21" s="176" t="str">
        <v>John</v>
      </c>
      <c r="T21" s="176" t="str">
        <v>Atlanta</v>
      </c>
      <c r="U21" s="176" t="str">
        <v>GA</v>
      </c>
      <c r="V21" s="176">
        <v>55000</v>
      </c>
      <c r="W21" s="176" t="str">
        <v>Training</v>
      </c>
    </row>
    <row r="22" spans="1:23" x14ac:dyDescent="0.2">
      <c r="A22" s="176">
        <v>21</v>
      </c>
      <c r="B22" s="176" t="s">
        <v>1021</v>
      </c>
      <c r="C22" s="176" t="s">
        <v>1022</v>
      </c>
      <c r="D22" s="176" t="s">
        <v>1023</v>
      </c>
      <c r="E22" s="176" t="s">
        <v>1020</v>
      </c>
      <c r="F22" s="177">
        <v>77200</v>
      </c>
      <c r="G22" s="176" t="s">
        <v>549</v>
      </c>
      <c r="I22" s="176">
        <v>19</v>
      </c>
      <c r="J22" s="176" t="str">
        <v>Stephens</v>
      </c>
      <c r="K22" s="176" t="str">
        <v>Sally</v>
      </c>
      <c r="L22" s="176" t="str">
        <v>Kansas City</v>
      </c>
      <c r="M22" s="176" t="str">
        <v>MO</v>
      </c>
      <c r="N22" s="176">
        <v>61700</v>
      </c>
      <c r="O22" s="176" t="str">
        <v>Sales</v>
      </c>
      <c r="Q22" s="176">
        <v>5</v>
      </c>
      <c r="R22" s="176" t="str">
        <v>Menard</v>
      </c>
      <c r="S22" s="176" t="str">
        <v>Chris</v>
      </c>
      <c r="T22" s="176" t="str">
        <v>Atlanta</v>
      </c>
      <c r="U22" s="176" t="str">
        <v>GA</v>
      </c>
      <c r="V22" s="176">
        <v>62000</v>
      </c>
      <c r="W22" s="176" t="str">
        <v>Training</v>
      </c>
    </row>
    <row r="23" spans="1:23" x14ac:dyDescent="0.2">
      <c r="A23" s="176">
        <v>22</v>
      </c>
      <c r="B23" s="176" t="s">
        <v>1024</v>
      </c>
      <c r="C23" s="176" t="s">
        <v>1025</v>
      </c>
      <c r="D23" s="176" t="s">
        <v>1026</v>
      </c>
      <c r="E23" s="176" t="s">
        <v>1020</v>
      </c>
      <c r="F23" s="177">
        <v>54700</v>
      </c>
      <c r="G23" s="176" t="s">
        <v>549</v>
      </c>
      <c r="I23" s="176">
        <v>22</v>
      </c>
      <c r="J23" s="176" t="str">
        <v>Stevens</v>
      </c>
      <c r="K23" s="176" t="str">
        <v>Cathy</v>
      </c>
      <c r="L23" s="176" t="str">
        <v>New York</v>
      </c>
      <c r="M23" s="176" t="str">
        <v>NY</v>
      </c>
      <c r="N23" s="176">
        <v>54700</v>
      </c>
      <c r="O23" s="176" t="str">
        <v>Marketing</v>
      </c>
      <c r="Q23" s="176">
        <v>24</v>
      </c>
      <c r="R23" s="176" t="str">
        <v>Wong</v>
      </c>
      <c r="S23" s="176" t="str">
        <v>John</v>
      </c>
      <c r="T23" s="176" t="str">
        <v>Houston</v>
      </c>
      <c r="U23" s="176" t="str">
        <v>TX</v>
      </c>
      <c r="V23" s="176">
        <v>74000</v>
      </c>
      <c r="W23" s="176" t="str">
        <v>Training</v>
      </c>
    </row>
    <row r="24" spans="1:23" x14ac:dyDescent="0.2">
      <c r="A24" s="176">
        <v>23</v>
      </c>
      <c r="B24" s="176" t="s">
        <v>1027</v>
      </c>
      <c r="C24" s="176" t="s">
        <v>988</v>
      </c>
      <c r="D24" s="176" t="s">
        <v>1028</v>
      </c>
      <c r="E24" s="176" t="s">
        <v>1029</v>
      </c>
      <c r="F24" s="177">
        <v>77700</v>
      </c>
      <c r="G24" s="176" t="s">
        <v>549</v>
      </c>
      <c r="I24" s="176">
        <v>20</v>
      </c>
      <c r="J24" s="176" t="str">
        <v>Vandelay</v>
      </c>
      <c r="K24" s="176" t="str">
        <v>Art</v>
      </c>
      <c r="L24" s="176" t="str">
        <v>Larchmont</v>
      </c>
      <c r="M24" s="176" t="str">
        <v>NY</v>
      </c>
      <c r="N24" s="176">
        <v>83200</v>
      </c>
      <c r="O24" s="176" t="str">
        <v>HR</v>
      </c>
      <c r="Q24" s="176">
        <v>1</v>
      </c>
      <c r="R24" s="176" t="str">
        <v>Menard</v>
      </c>
      <c r="S24" s="176" t="str">
        <v>Chris</v>
      </c>
      <c r="T24" s="176" t="str">
        <v>Marietta</v>
      </c>
      <c r="U24" s="176" t="str">
        <v>GA</v>
      </c>
      <c r="V24" s="176">
        <v>75600</v>
      </c>
      <c r="W24" s="176" t="str">
        <v>Training</v>
      </c>
    </row>
    <row r="25" spans="1:23" x14ac:dyDescent="0.2">
      <c r="A25" s="176">
        <v>24</v>
      </c>
      <c r="B25" s="176" t="s">
        <v>1030</v>
      </c>
      <c r="C25" s="176" t="s">
        <v>988</v>
      </c>
      <c r="D25" s="176" t="s">
        <v>1028</v>
      </c>
      <c r="E25" s="176" t="s">
        <v>1029</v>
      </c>
      <c r="F25" s="177">
        <v>74000</v>
      </c>
      <c r="G25" s="176" t="s">
        <v>967</v>
      </c>
      <c r="I25" s="176">
        <v>24</v>
      </c>
      <c r="J25" s="176" t="str">
        <v>Wong</v>
      </c>
      <c r="K25" s="176" t="str">
        <v>John</v>
      </c>
      <c r="L25" s="176" t="str">
        <v>Houston</v>
      </c>
      <c r="M25" s="176" t="str">
        <v>TX</v>
      </c>
      <c r="N25" s="176">
        <v>74000</v>
      </c>
      <c r="O25" s="176" t="str">
        <v>Training</v>
      </c>
      <c r="Q25" s="176">
        <v>16</v>
      </c>
      <c r="R25" s="176" t="str">
        <v>Smith</v>
      </c>
      <c r="S25" s="176" t="str">
        <v>Steve</v>
      </c>
      <c r="T25" s="176" t="str">
        <v>Duluth</v>
      </c>
      <c r="U25" s="176" t="str">
        <v>GA</v>
      </c>
      <c r="V25" s="176">
        <v>83200</v>
      </c>
      <c r="W25" s="176" t="str">
        <v>Training</v>
      </c>
    </row>
    <row r="26" spans="1:23" x14ac:dyDescent="0.2">
      <c r="F26" s="177"/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405A8E-F701-4599-B05E-72C24DD1C6BD}">
  <sheetPr>
    <tabColor theme="6" tint="0.39997558519241921"/>
  </sheetPr>
  <dimension ref="A1:W26"/>
  <sheetViews>
    <sheetView workbookViewId="0">
      <selection activeCell="I2" sqref="I2"/>
    </sheetView>
  </sheetViews>
  <sheetFormatPr defaultColWidth="8.76171875" defaultRowHeight="15" x14ac:dyDescent="0.2"/>
  <cols>
    <col min="1" max="1" width="14.96875" style="176" customWidth="1"/>
    <col min="2" max="2" width="9.84375" style="176" bestFit="1" customWidth="1"/>
    <col min="3" max="3" width="16.98828125" style="176" customWidth="1"/>
    <col min="4" max="4" width="15.1015625" style="176" bestFit="1" customWidth="1"/>
    <col min="5" max="5" width="5.12109375" style="176" bestFit="1" customWidth="1"/>
    <col min="6" max="6" width="16.046875" style="176" customWidth="1"/>
    <col min="7" max="7" width="17.6640625" style="176" customWidth="1"/>
    <col min="8" max="8" width="8.76171875" style="176"/>
    <col min="9" max="15" width="11.59375" style="176" customWidth="1"/>
    <col min="16" max="22" width="8.76171875" style="176"/>
    <col min="23" max="23" width="16.5859375" style="176" customWidth="1"/>
    <col min="24" max="16384" width="8.76171875" style="176"/>
  </cols>
  <sheetData>
    <row r="1" spans="1:23" x14ac:dyDescent="0.2">
      <c r="A1" s="174" t="s">
        <v>957</v>
      </c>
      <c r="B1" s="174" t="s">
        <v>958</v>
      </c>
      <c r="C1" s="174" t="s">
        <v>959</v>
      </c>
      <c r="D1" s="174" t="s">
        <v>960</v>
      </c>
      <c r="E1" s="174" t="s">
        <v>961</v>
      </c>
      <c r="F1" s="175" t="s">
        <v>962</v>
      </c>
      <c r="G1" s="174" t="s">
        <v>173</v>
      </c>
      <c r="I1" s="174" t="s">
        <v>957</v>
      </c>
      <c r="J1" s="174" t="s">
        <v>958</v>
      </c>
      <c r="K1" s="174" t="s">
        <v>959</v>
      </c>
      <c r="L1" s="174" t="s">
        <v>960</v>
      </c>
      <c r="M1" s="174" t="s">
        <v>961</v>
      </c>
      <c r="N1" s="175" t="s">
        <v>962</v>
      </c>
      <c r="O1" s="174" t="s">
        <v>173</v>
      </c>
      <c r="Q1" s="174" t="s">
        <v>957</v>
      </c>
      <c r="R1" s="174" t="s">
        <v>958</v>
      </c>
      <c r="S1" s="174" t="s">
        <v>959</v>
      </c>
      <c r="T1" s="174" t="s">
        <v>960</v>
      </c>
      <c r="U1" s="174" t="s">
        <v>961</v>
      </c>
      <c r="V1" s="175" t="s">
        <v>962</v>
      </c>
      <c r="W1" s="174" t="s">
        <v>173</v>
      </c>
    </row>
    <row r="2" spans="1:23" x14ac:dyDescent="0.2">
      <c r="A2" s="176">
        <v>1</v>
      </c>
      <c r="B2" s="176" t="s">
        <v>963</v>
      </c>
      <c r="C2" s="176" t="s">
        <v>964</v>
      </c>
      <c r="D2" s="176" t="s">
        <v>965</v>
      </c>
      <c r="E2" s="176" t="s">
        <v>966</v>
      </c>
      <c r="F2" s="177">
        <v>75600</v>
      </c>
      <c r="G2" s="176" t="s">
        <v>967</v>
      </c>
    </row>
    <row r="3" spans="1:23" x14ac:dyDescent="0.2">
      <c r="A3" s="176">
        <v>2</v>
      </c>
      <c r="B3" s="176" t="s">
        <v>968</v>
      </c>
      <c r="C3" s="176" t="s">
        <v>969</v>
      </c>
      <c r="D3" s="176" t="s">
        <v>970</v>
      </c>
      <c r="E3" s="176" t="s">
        <v>971</v>
      </c>
      <c r="F3" s="177">
        <v>100000</v>
      </c>
      <c r="G3" s="176" t="s">
        <v>143</v>
      </c>
    </row>
    <row r="4" spans="1:23" x14ac:dyDescent="0.2">
      <c r="A4" s="176">
        <v>3</v>
      </c>
      <c r="B4" s="176" t="s">
        <v>972</v>
      </c>
      <c r="C4" s="176" t="s">
        <v>973</v>
      </c>
      <c r="D4" s="176" t="s">
        <v>974</v>
      </c>
      <c r="E4" s="176" t="s">
        <v>975</v>
      </c>
      <c r="F4" s="177">
        <v>56200</v>
      </c>
      <c r="G4" s="176" t="s">
        <v>549</v>
      </c>
    </row>
    <row r="5" spans="1:23" x14ac:dyDescent="0.2">
      <c r="A5" s="176">
        <v>4</v>
      </c>
      <c r="B5" s="176" t="s">
        <v>976</v>
      </c>
      <c r="C5" s="176" t="s">
        <v>977</v>
      </c>
      <c r="D5" s="176" t="s">
        <v>978</v>
      </c>
      <c r="E5" s="176" t="s">
        <v>979</v>
      </c>
      <c r="F5" s="177">
        <v>71100</v>
      </c>
      <c r="G5" s="176" t="s">
        <v>980</v>
      </c>
    </row>
    <row r="6" spans="1:23" x14ac:dyDescent="0.2">
      <c r="A6" s="176">
        <v>5</v>
      </c>
      <c r="B6" s="176" t="s">
        <v>963</v>
      </c>
      <c r="C6" s="176" t="s">
        <v>964</v>
      </c>
      <c r="D6" s="176" t="s">
        <v>981</v>
      </c>
      <c r="E6" s="176" t="s">
        <v>966</v>
      </c>
      <c r="F6" s="177">
        <v>62000</v>
      </c>
      <c r="G6" s="176" t="s">
        <v>967</v>
      </c>
    </row>
    <row r="7" spans="1:23" x14ac:dyDescent="0.2">
      <c r="A7" s="176">
        <v>6</v>
      </c>
      <c r="B7" s="176" t="s">
        <v>982</v>
      </c>
      <c r="C7" s="176" t="s">
        <v>983</v>
      </c>
      <c r="D7" s="176" t="s">
        <v>974</v>
      </c>
      <c r="E7" s="176" t="s">
        <v>975</v>
      </c>
      <c r="F7" s="177">
        <v>56300</v>
      </c>
      <c r="G7" s="176" t="s">
        <v>984</v>
      </c>
    </row>
    <row r="8" spans="1:23" x14ac:dyDescent="0.2">
      <c r="A8" s="176">
        <v>7</v>
      </c>
      <c r="B8" s="176" t="s">
        <v>985</v>
      </c>
      <c r="C8" s="176" t="s">
        <v>986</v>
      </c>
      <c r="D8" s="176" t="s">
        <v>981</v>
      </c>
      <c r="E8" s="176" t="s">
        <v>966</v>
      </c>
      <c r="F8" s="177">
        <v>77100</v>
      </c>
      <c r="G8" s="176" t="s">
        <v>143</v>
      </c>
    </row>
    <row r="9" spans="1:23" x14ac:dyDescent="0.2">
      <c r="A9" s="176">
        <v>8</v>
      </c>
      <c r="B9" s="176" t="s">
        <v>987</v>
      </c>
      <c r="C9" s="176" t="s">
        <v>988</v>
      </c>
      <c r="D9" s="176" t="s">
        <v>981</v>
      </c>
      <c r="E9" s="176" t="s">
        <v>966</v>
      </c>
      <c r="F9" s="177">
        <v>55000</v>
      </c>
      <c r="G9" s="176" t="s">
        <v>967</v>
      </c>
    </row>
    <row r="10" spans="1:23" x14ac:dyDescent="0.2">
      <c r="A10" s="176">
        <v>9</v>
      </c>
      <c r="B10" s="176" t="s">
        <v>989</v>
      </c>
      <c r="C10" s="176" t="s">
        <v>990</v>
      </c>
      <c r="D10" s="176" t="s">
        <v>991</v>
      </c>
      <c r="E10" s="176" t="s">
        <v>971</v>
      </c>
      <c r="F10" s="177">
        <v>59500</v>
      </c>
      <c r="G10" s="176" t="s">
        <v>143</v>
      </c>
    </row>
    <row r="11" spans="1:23" x14ac:dyDescent="0.2">
      <c r="A11" s="176">
        <v>10</v>
      </c>
      <c r="B11" s="176" t="s">
        <v>968</v>
      </c>
      <c r="C11" s="176" t="s">
        <v>992</v>
      </c>
      <c r="D11" s="176" t="s">
        <v>991</v>
      </c>
      <c r="E11" s="176" t="s">
        <v>971</v>
      </c>
      <c r="F11" s="177">
        <v>82900</v>
      </c>
      <c r="G11" s="176" t="s">
        <v>549</v>
      </c>
    </row>
    <row r="12" spans="1:23" x14ac:dyDescent="0.2">
      <c r="A12" s="176">
        <v>11</v>
      </c>
      <c r="B12" s="176" t="s">
        <v>993</v>
      </c>
      <c r="C12" s="176" t="s">
        <v>969</v>
      </c>
      <c r="D12" s="176" t="s">
        <v>994</v>
      </c>
      <c r="E12" s="176" t="s">
        <v>966</v>
      </c>
      <c r="F12" s="177">
        <v>57800</v>
      </c>
      <c r="G12" s="176" t="s">
        <v>984</v>
      </c>
    </row>
    <row r="13" spans="1:23" x14ac:dyDescent="0.2">
      <c r="A13" s="176">
        <v>12</v>
      </c>
      <c r="B13" s="176" t="s">
        <v>995</v>
      </c>
      <c r="C13" s="176" t="s">
        <v>996</v>
      </c>
      <c r="D13" s="176" t="s">
        <v>997</v>
      </c>
      <c r="E13" s="176" t="s">
        <v>998</v>
      </c>
      <c r="F13" s="177">
        <v>55200</v>
      </c>
      <c r="G13" s="176" t="s">
        <v>980</v>
      </c>
    </row>
    <row r="14" spans="1:23" x14ac:dyDescent="0.2">
      <c r="A14" s="176">
        <v>13</v>
      </c>
      <c r="B14" s="176" t="s">
        <v>999</v>
      </c>
      <c r="C14" s="176" t="s">
        <v>1000</v>
      </c>
      <c r="D14" s="176" t="s">
        <v>1001</v>
      </c>
      <c r="E14" s="176" t="s">
        <v>998</v>
      </c>
      <c r="F14" s="177">
        <v>49700</v>
      </c>
      <c r="G14" s="176" t="s">
        <v>967</v>
      </c>
    </row>
    <row r="15" spans="1:23" x14ac:dyDescent="0.2">
      <c r="A15" s="176">
        <v>14</v>
      </c>
      <c r="B15" s="176" t="s">
        <v>1002</v>
      </c>
      <c r="C15" s="176" t="s">
        <v>1003</v>
      </c>
      <c r="D15" s="176" t="s">
        <v>965</v>
      </c>
      <c r="E15" s="176" t="s">
        <v>966</v>
      </c>
      <c r="F15" s="177">
        <v>60100</v>
      </c>
      <c r="G15" s="176" t="s">
        <v>984</v>
      </c>
    </row>
    <row r="16" spans="1:23" x14ac:dyDescent="0.2">
      <c r="A16" s="176">
        <v>15</v>
      </c>
      <c r="B16" s="176" t="s">
        <v>1004</v>
      </c>
      <c r="C16" s="176" t="s">
        <v>1005</v>
      </c>
      <c r="D16" s="176" t="s">
        <v>965</v>
      </c>
      <c r="E16" s="176" t="s">
        <v>966</v>
      </c>
      <c r="F16" s="177">
        <v>82300</v>
      </c>
      <c r="G16" s="176" t="s">
        <v>980</v>
      </c>
    </row>
    <row r="17" spans="1:7" x14ac:dyDescent="0.2">
      <c r="A17" s="176">
        <v>16</v>
      </c>
      <c r="B17" s="176" t="s">
        <v>1006</v>
      </c>
      <c r="C17" s="176" t="s">
        <v>1007</v>
      </c>
      <c r="D17" s="176" t="s">
        <v>1008</v>
      </c>
      <c r="E17" s="176" t="s">
        <v>966</v>
      </c>
      <c r="F17" s="177">
        <v>83200</v>
      </c>
      <c r="G17" s="176" t="s">
        <v>967</v>
      </c>
    </row>
    <row r="18" spans="1:7" x14ac:dyDescent="0.2">
      <c r="A18" s="176">
        <v>17</v>
      </c>
      <c r="B18" s="176" t="s">
        <v>1009</v>
      </c>
      <c r="C18" s="176" t="s">
        <v>1010</v>
      </c>
      <c r="D18" s="176" t="s">
        <v>1011</v>
      </c>
      <c r="E18" s="176" t="s">
        <v>1012</v>
      </c>
      <c r="F18" s="177">
        <v>66900</v>
      </c>
      <c r="G18" s="176" t="s">
        <v>143</v>
      </c>
    </row>
    <row r="19" spans="1:7" x14ac:dyDescent="0.2">
      <c r="A19" s="176">
        <v>18</v>
      </c>
      <c r="B19" s="176" t="s">
        <v>1013</v>
      </c>
      <c r="C19" s="176" t="s">
        <v>1014</v>
      </c>
      <c r="D19" s="176" t="s">
        <v>1011</v>
      </c>
      <c r="E19" s="176" t="s">
        <v>1012</v>
      </c>
      <c r="F19" s="177">
        <v>80700</v>
      </c>
      <c r="G19" s="176" t="s">
        <v>984</v>
      </c>
    </row>
    <row r="20" spans="1:7" x14ac:dyDescent="0.2">
      <c r="A20" s="176">
        <v>19</v>
      </c>
      <c r="B20" s="176" t="s">
        <v>1015</v>
      </c>
      <c r="C20" s="176" t="s">
        <v>1016</v>
      </c>
      <c r="D20" s="176" t="s">
        <v>1011</v>
      </c>
      <c r="E20" s="176" t="s">
        <v>1012</v>
      </c>
      <c r="F20" s="177">
        <v>61700</v>
      </c>
      <c r="G20" s="176" t="s">
        <v>143</v>
      </c>
    </row>
    <row r="21" spans="1:7" x14ac:dyDescent="0.2">
      <c r="A21" s="176">
        <v>20</v>
      </c>
      <c r="B21" s="176" t="s">
        <v>1017</v>
      </c>
      <c r="C21" s="176" t="s">
        <v>1018</v>
      </c>
      <c r="D21" s="176" t="s">
        <v>1019</v>
      </c>
      <c r="E21" s="176" t="s">
        <v>1020</v>
      </c>
      <c r="F21" s="177">
        <v>83200</v>
      </c>
      <c r="G21" s="176" t="s">
        <v>980</v>
      </c>
    </row>
    <row r="22" spans="1:7" x14ac:dyDescent="0.2">
      <c r="A22" s="176">
        <v>21</v>
      </c>
      <c r="B22" s="176" t="s">
        <v>1021</v>
      </c>
      <c r="C22" s="176" t="s">
        <v>1022</v>
      </c>
      <c r="D22" s="176" t="s">
        <v>1023</v>
      </c>
      <c r="E22" s="176" t="s">
        <v>1020</v>
      </c>
      <c r="F22" s="177">
        <v>77200</v>
      </c>
      <c r="G22" s="176" t="s">
        <v>549</v>
      </c>
    </row>
    <row r="23" spans="1:7" x14ac:dyDescent="0.2">
      <c r="A23" s="176">
        <v>22</v>
      </c>
      <c r="B23" s="176" t="s">
        <v>1024</v>
      </c>
      <c r="C23" s="176" t="s">
        <v>1025</v>
      </c>
      <c r="D23" s="176" t="s">
        <v>1026</v>
      </c>
      <c r="E23" s="176" t="s">
        <v>1020</v>
      </c>
      <c r="F23" s="177">
        <v>54700</v>
      </c>
      <c r="G23" s="176" t="s">
        <v>549</v>
      </c>
    </row>
    <row r="24" spans="1:7" x14ac:dyDescent="0.2">
      <c r="A24" s="176">
        <v>23</v>
      </c>
      <c r="B24" s="176" t="s">
        <v>1027</v>
      </c>
      <c r="C24" s="176" t="s">
        <v>988</v>
      </c>
      <c r="D24" s="176" t="s">
        <v>1028</v>
      </c>
      <c r="E24" s="176" t="s">
        <v>1029</v>
      </c>
      <c r="F24" s="177">
        <v>77700</v>
      </c>
      <c r="G24" s="176" t="s">
        <v>549</v>
      </c>
    </row>
    <row r="25" spans="1:7" x14ac:dyDescent="0.2">
      <c r="A25" s="176">
        <v>24</v>
      </c>
      <c r="B25" s="176" t="s">
        <v>1030</v>
      </c>
      <c r="C25" s="176" t="s">
        <v>988</v>
      </c>
      <c r="D25" s="176" t="s">
        <v>1028</v>
      </c>
      <c r="E25" s="176" t="s">
        <v>1029</v>
      </c>
      <c r="F25" s="177">
        <v>74000</v>
      </c>
      <c r="G25" s="176" t="s">
        <v>967</v>
      </c>
    </row>
    <row r="26" spans="1:7" x14ac:dyDescent="0.2">
      <c r="F26" s="177"/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3"/>
  <sheetViews>
    <sheetView zoomScale="120" zoomScaleNormal="120" workbookViewId="0">
      <selection activeCell="B16" sqref="B16"/>
    </sheetView>
  </sheetViews>
  <sheetFormatPr defaultColWidth="8.76171875" defaultRowHeight="12.75" x14ac:dyDescent="0.15"/>
  <cols>
    <col min="1" max="1" width="10.78515625" customWidth="1"/>
    <col min="2" max="2" width="14.42578125" customWidth="1"/>
    <col min="3" max="3" width="6.203125" customWidth="1"/>
    <col min="4" max="6" width="9.16796875" style="18" customWidth="1"/>
    <col min="7" max="7" width="11.0546875" style="19" customWidth="1"/>
  </cols>
  <sheetData>
    <row r="1" spans="1:12" ht="25.5" customHeight="1" x14ac:dyDescent="0.25">
      <c r="A1" s="17" t="s">
        <v>10</v>
      </c>
    </row>
    <row r="3" spans="1:12" ht="24.75" customHeight="1" x14ac:dyDescent="0.15">
      <c r="A3" s="20" t="s">
        <v>11</v>
      </c>
      <c r="B3" s="20" t="s">
        <v>12</v>
      </c>
      <c r="C3" s="20" t="s">
        <v>13</v>
      </c>
      <c r="D3" s="21" t="s">
        <v>14</v>
      </c>
      <c r="E3" s="21" t="s">
        <v>15</v>
      </c>
      <c r="F3" s="21" t="s">
        <v>16</v>
      </c>
      <c r="G3" s="21" t="s">
        <v>17</v>
      </c>
    </row>
    <row r="4" spans="1:12" x14ac:dyDescent="0.15">
      <c r="I4" s="31" t="s">
        <v>32</v>
      </c>
      <c r="K4" s="36" t="s">
        <v>33</v>
      </c>
      <c r="L4" s="32" t="s">
        <v>36</v>
      </c>
    </row>
    <row r="5" spans="1:12" x14ac:dyDescent="0.15">
      <c r="A5" s="22">
        <f ca="1">TODAY()-21</f>
        <v>45671</v>
      </c>
      <c r="B5" t="s">
        <v>18</v>
      </c>
      <c r="C5">
        <v>85</v>
      </c>
      <c r="D5" s="18">
        <f>C5*$C$12</f>
        <v>63.75</v>
      </c>
      <c r="L5" s="37" t="s">
        <v>42</v>
      </c>
    </row>
    <row r="6" spans="1:12" x14ac:dyDescent="0.15">
      <c r="A6" s="22">
        <f ca="1">TODAY()-14</f>
        <v>45678</v>
      </c>
      <c r="B6" t="s">
        <v>23</v>
      </c>
      <c r="C6">
        <v>75</v>
      </c>
      <c r="D6" s="18">
        <f t="shared" ref="D6:D8" si="0">C6*$C$12</f>
        <v>56.25</v>
      </c>
    </row>
    <row r="7" spans="1:12" x14ac:dyDescent="0.15">
      <c r="A7" s="22">
        <f ca="1">TODAY()-7</f>
        <v>45685</v>
      </c>
      <c r="B7" t="s">
        <v>19</v>
      </c>
      <c r="C7">
        <v>34</v>
      </c>
      <c r="D7" s="18">
        <f t="shared" si="0"/>
        <v>25.5</v>
      </c>
    </row>
    <row r="8" spans="1:12" ht="13.5" thickBot="1" x14ac:dyDescent="0.2">
      <c r="A8" s="22">
        <f ca="1">TODAY()</f>
        <v>45692</v>
      </c>
      <c r="B8" t="s">
        <v>20</v>
      </c>
      <c r="C8">
        <v>25</v>
      </c>
      <c r="D8" s="18">
        <f t="shared" si="0"/>
        <v>18.75</v>
      </c>
      <c r="I8" t="s">
        <v>38</v>
      </c>
    </row>
    <row r="9" spans="1:12" ht="19.5" customHeight="1" thickTop="1" thickBot="1" x14ac:dyDescent="0.2">
      <c r="A9" s="16"/>
      <c r="B9" s="16" t="s">
        <v>21</v>
      </c>
      <c r="C9" s="23">
        <f>SUM(C5:C8)</f>
        <v>219</v>
      </c>
      <c r="D9" s="24">
        <f>SUM(D5:D8)</f>
        <v>164.25</v>
      </c>
      <c r="E9" s="24">
        <f>SUM(E5:E8)</f>
        <v>0</v>
      </c>
      <c r="F9" s="24">
        <f>SUM(F5:F8)</f>
        <v>0</v>
      </c>
      <c r="G9" s="24">
        <f>SUM(D9:F9)</f>
        <v>164.25</v>
      </c>
      <c r="I9" t="s">
        <v>39</v>
      </c>
    </row>
    <row r="10" spans="1:12" x14ac:dyDescent="0.15">
      <c r="B10" s="31" t="s">
        <v>35</v>
      </c>
      <c r="D10"/>
      <c r="E10"/>
      <c r="F10"/>
      <c r="G10"/>
      <c r="I10" t="s">
        <v>40</v>
      </c>
    </row>
    <row r="11" spans="1:12" ht="13.5" thickBot="1" x14ac:dyDescent="0.2">
      <c r="I11" t="s">
        <v>41</v>
      </c>
    </row>
    <row r="12" spans="1:12" ht="13.5" thickBot="1" x14ac:dyDescent="0.2">
      <c r="B12" s="25" t="s">
        <v>22</v>
      </c>
      <c r="C12" s="33">
        <v>0.75</v>
      </c>
      <c r="E12" s="18" t="s">
        <v>34</v>
      </c>
    </row>
    <row r="13" spans="1:12" x14ac:dyDescent="0.15">
      <c r="C13" s="34"/>
      <c r="E13" s="35" t="s">
        <v>37</v>
      </c>
    </row>
  </sheetData>
  <phoneticPr fontId="0" type="noConversion"/>
  <printOptions gridLines="1" gridLinesSet="0"/>
  <pageMargins left="0.75" right="0.75" top="1" bottom="1" header="0.5" footer="0.5"/>
  <pageSetup orientation="portrait" r:id="rId1"/>
  <headerFooter alignWithMargins="0">
    <oddHeader>&amp;A</oddHeader>
    <oddFooter>Page 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 tint="0.59999389629810485"/>
  </sheetPr>
  <dimension ref="A1:F13"/>
  <sheetViews>
    <sheetView zoomScale="150" zoomScaleNormal="150" workbookViewId="0">
      <selection activeCell="A15" sqref="A15"/>
    </sheetView>
  </sheetViews>
  <sheetFormatPr defaultColWidth="8.76171875" defaultRowHeight="12.75" x14ac:dyDescent="0.15"/>
  <cols>
    <col min="1" max="1" width="42.74609375" customWidth="1"/>
    <col min="2" max="2" width="11.8671875" style="8" customWidth="1"/>
    <col min="3" max="3" width="12.40625" style="9" customWidth="1"/>
  </cols>
  <sheetData>
    <row r="1" spans="1:6" s="4" customFormat="1" ht="33" customHeight="1" x14ac:dyDescent="0.15">
      <c r="A1" s="1" t="s">
        <v>0</v>
      </c>
      <c r="B1" s="2"/>
      <c r="C1" s="3"/>
    </row>
    <row r="2" spans="1:6" x14ac:dyDescent="0.15">
      <c r="B2" s="5" t="s">
        <v>1</v>
      </c>
      <c r="C2" s="6">
        <v>1.7</v>
      </c>
    </row>
    <row r="3" spans="1:6" ht="36" customHeight="1" x14ac:dyDescent="0.15">
      <c r="A3" s="7" t="s">
        <v>2</v>
      </c>
    </row>
    <row r="4" spans="1:6" ht="19.5" customHeight="1" x14ac:dyDescent="0.15">
      <c r="A4" s="10" t="s">
        <v>3</v>
      </c>
      <c r="B4" s="11" t="s">
        <v>4</v>
      </c>
      <c r="C4" s="12" t="s">
        <v>5</v>
      </c>
    </row>
    <row r="5" spans="1:6" ht="15.75" customHeight="1" x14ac:dyDescent="0.15">
      <c r="A5" s="225" t="s">
        <v>1161</v>
      </c>
      <c r="B5" s="14">
        <v>12.97</v>
      </c>
      <c r="C5" s="15"/>
      <c r="D5" s="56" t="s">
        <v>52</v>
      </c>
      <c r="E5" s="55"/>
      <c r="F5" s="55"/>
    </row>
    <row r="6" spans="1:6" ht="15.75" customHeight="1" x14ac:dyDescent="0.15">
      <c r="A6" s="225" t="s">
        <v>1162</v>
      </c>
      <c r="B6" s="14">
        <v>38.82</v>
      </c>
      <c r="C6" s="15"/>
    </row>
    <row r="7" spans="1:6" ht="15.75" customHeight="1" x14ac:dyDescent="0.15">
      <c r="A7" s="13" t="s">
        <v>6</v>
      </c>
      <c r="B7" s="14">
        <v>2.95</v>
      </c>
      <c r="C7" s="15"/>
    </row>
    <row r="8" spans="1:6" ht="15.75" customHeight="1" x14ac:dyDescent="0.15">
      <c r="A8" s="225" t="s">
        <v>1163</v>
      </c>
      <c r="B8" s="14">
        <v>29.87</v>
      </c>
      <c r="C8" s="15"/>
    </row>
    <row r="9" spans="1:6" ht="15.75" customHeight="1" x14ac:dyDescent="0.15">
      <c r="A9" s="13" t="s">
        <v>7</v>
      </c>
      <c r="B9" s="14">
        <v>239</v>
      </c>
      <c r="C9" s="15"/>
    </row>
    <row r="10" spans="1:6" ht="15.75" customHeight="1" x14ac:dyDescent="0.15">
      <c r="A10" s="13" t="s">
        <v>8</v>
      </c>
      <c r="B10" s="14">
        <v>235</v>
      </c>
      <c r="C10" s="15"/>
    </row>
    <row r="11" spans="1:6" ht="15.75" customHeight="1" x14ac:dyDescent="0.15">
      <c r="A11" s="13" t="s">
        <v>9</v>
      </c>
      <c r="B11" s="14">
        <v>495</v>
      </c>
      <c r="C11" s="15"/>
    </row>
    <row r="12" spans="1:6" ht="15.75" customHeight="1" x14ac:dyDescent="0.15">
      <c r="A12" s="16"/>
      <c r="B12" s="14"/>
      <c r="C12" s="15"/>
    </row>
    <row r="13" spans="1:6" ht="15.75" customHeight="1" x14ac:dyDescent="0.15">
      <c r="A13" s="16"/>
      <c r="B13" s="14"/>
      <c r="C13" s="15"/>
    </row>
  </sheetData>
  <phoneticPr fontId="0" type="noConversion"/>
  <printOptions gridLines="1" gridLinesSet="0"/>
  <pageMargins left="0.75" right="0.75" top="1" bottom="1" header="0.5" footer="0.5"/>
  <pageSetup orientation="portrait" horizontalDpi="4294967292" verticalDpi="0"/>
  <headerFooter alignWithMargins="0">
    <oddHeader>&amp;A</oddHeader>
    <oddFooter>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488214-82E5-4605-8D62-508AEB1CE1EC}">
  <sheetPr>
    <tabColor rgb="FF7030A0"/>
  </sheetPr>
  <dimension ref="A1:J27"/>
  <sheetViews>
    <sheetView zoomScale="120" zoomScaleNormal="120" workbookViewId="0">
      <selection activeCell="H13" sqref="H13"/>
    </sheetView>
  </sheetViews>
  <sheetFormatPr defaultRowHeight="12.75" x14ac:dyDescent="0.15"/>
  <cols>
    <col min="1" max="1" width="12.80859375" customWidth="1"/>
    <col min="2" max="2" width="13.21484375" customWidth="1"/>
    <col min="3" max="3" width="17.6640625" bestFit="1" customWidth="1"/>
    <col min="4" max="4" width="14.96875" customWidth="1"/>
    <col min="5" max="5" width="12" customWidth="1"/>
    <col min="6" max="6" width="8.62890625" bestFit="1" customWidth="1"/>
    <col min="7" max="7" width="15.5078125" customWidth="1"/>
    <col min="8" max="8" width="17.93359375" customWidth="1"/>
    <col min="9" max="9" width="26.16015625" customWidth="1"/>
    <col min="10" max="10" width="25.62109375" bestFit="1" customWidth="1"/>
  </cols>
  <sheetData>
    <row r="1" spans="1:10" ht="15" x14ac:dyDescent="0.15">
      <c r="A1" s="238" t="s">
        <v>1180</v>
      </c>
      <c r="B1" s="238"/>
      <c r="C1" s="238" t="s">
        <v>1181</v>
      </c>
      <c r="D1" s="238"/>
      <c r="E1" s="239" t="s">
        <v>1182</v>
      </c>
      <c r="F1" s="239"/>
      <c r="G1" s="239"/>
      <c r="H1" s="239" t="s">
        <v>1270</v>
      </c>
      <c r="I1" s="238" t="s">
        <v>1243</v>
      </c>
      <c r="J1" s="238" t="s">
        <v>1271</v>
      </c>
    </row>
    <row r="2" spans="1:10" x14ac:dyDescent="0.15">
      <c r="A2" s="240" t="s">
        <v>1187</v>
      </c>
      <c r="B2" s="272" t="str">
        <f>UPPER(A2)</f>
        <v>USD</v>
      </c>
      <c r="C2" s="240" t="s">
        <v>1184</v>
      </c>
      <c r="D2" s="272" t="str">
        <f>TRIM(C2)</f>
        <v>David Murray</v>
      </c>
      <c r="E2" s="240" t="s">
        <v>1185</v>
      </c>
      <c r="F2" s="240" t="s">
        <v>1186</v>
      </c>
      <c r="G2" s="272" t="str">
        <f>_xlfn.CONCAT(E2, " ",F2)</f>
        <v>Anna Jones</v>
      </c>
      <c r="H2" s="272" t="str">
        <f>E2&amp;" "&amp;F2</f>
        <v>Anna Jones</v>
      </c>
      <c r="I2" s="240" t="s">
        <v>1244</v>
      </c>
      <c r="J2" s="272" t="str">
        <f>TRIM(UPPER(I2))</f>
        <v>US-PJD1</v>
      </c>
    </row>
    <row r="3" spans="1:10" x14ac:dyDescent="0.15">
      <c r="A3" s="240" t="s">
        <v>1187</v>
      </c>
      <c r="B3" s="240"/>
      <c r="C3" s="240" t="s">
        <v>1188</v>
      </c>
      <c r="D3" s="240"/>
      <c r="E3" s="240" t="s">
        <v>1189</v>
      </c>
      <c r="F3" s="240" t="s">
        <v>1190</v>
      </c>
      <c r="G3" s="240"/>
      <c r="H3" s="240"/>
      <c r="I3" s="240" t="s">
        <v>1245</v>
      </c>
      <c r="J3" s="240"/>
    </row>
    <row r="4" spans="1:10" x14ac:dyDescent="0.15">
      <c r="A4" s="240" t="s">
        <v>1187</v>
      </c>
      <c r="B4" s="240"/>
      <c r="C4" s="240" t="s">
        <v>1191</v>
      </c>
      <c r="D4" s="240"/>
      <c r="E4" s="240" t="s">
        <v>968</v>
      </c>
      <c r="F4" s="240" t="s">
        <v>1192</v>
      </c>
      <c r="G4" s="240"/>
      <c r="H4" s="240"/>
      <c r="I4" s="240" t="s">
        <v>1246</v>
      </c>
      <c r="J4" s="240"/>
    </row>
    <row r="5" spans="1:10" x14ac:dyDescent="0.15">
      <c r="A5" s="240" t="s">
        <v>1187</v>
      </c>
      <c r="B5" s="240"/>
      <c r="C5" s="240" t="s">
        <v>1193</v>
      </c>
      <c r="D5" s="240"/>
      <c r="E5" s="240" t="s">
        <v>1194</v>
      </c>
      <c r="F5" s="240" t="s">
        <v>1195</v>
      </c>
      <c r="G5" s="240"/>
      <c r="H5" s="240"/>
      <c r="I5" s="240" t="s">
        <v>1247</v>
      </c>
      <c r="J5" s="240"/>
    </row>
    <row r="6" spans="1:10" x14ac:dyDescent="0.15">
      <c r="A6" s="240" t="s">
        <v>1187</v>
      </c>
      <c r="B6" s="240"/>
      <c r="C6" s="240" t="s">
        <v>1196</v>
      </c>
      <c r="D6" s="240"/>
      <c r="E6" s="240" t="s">
        <v>1197</v>
      </c>
      <c r="F6" s="240" t="s">
        <v>1198</v>
      </c>
      <c r="G6" s="240"/>
      <c r="H6" s="240"/>
      <c r="I6" s="240" t="s">
        <v>1248</v>
      </c>
      <c r="J6" s="240"/>
    </row>
    <row r="7" spans="1:10" x14ac:dyDescent="0.15">
      <c r="A7" s="240" t="s">
        <v>1187</v>
      </c>
      <c r="B7" s="240"/>
      <c r="C7" s="240" t="s">
        <v>1199</v>
      </c>
      <c r="D7" s="240"/>
      <c r="E7" s="240" t="s">
        <v>1200</v>
      </c>
      <c r="F7" s="240" t="s">
        <v>1201</v>
      </c>
      <c r="G7" s="240"/>
      <c r="H7" s="240"/>
      <c r="I7" s="240" t="s">
        <v>1249</v>
      </c>
      <c r="J7" s="240"/>
    </row>
    <row r="8" spans="1:10" x14ac:dyDescent="0.15">
      <c r="A8" s="240" t="s">
        <v>1183</v>
      </c>
      <c r="B8" s="240"/>
      <c r="C8" s="240" t="s">
        <v>1202</v>
      </c>
      <c r="D8" s="240"/>
      <c r="E8" s="240" t="s">
        <v>988</v>
      </c>
      <c r="F8" s="240" t="s">
        <v>1201</v>
      </c>
      <c r="G8" s="240"/>
      <c r="H8" s="240"/>
      <c r="I8" s="240" t="s">
        <v>1250</v>
      </c>
      <c r="J8" s="240"/>
    </row>
    <row r="9" spans="1:10" x14ac:dyDescent="0.15">
      <c r="A9" s="240" t="s">
        <v>1187</v>
      </c>
      <c r="B9" s="240"/>
      <c r="C9" s="240" t="s">
        <v>1203</v>
      </c>
      <c r="D9" s="240"/>
      <c r="E9" s="240" t="s">
        <v>1204</v>
      </c>
      <c r="F9" s="240" t="s">
        <v>1205</v>
      </c>
      <c r="G9" s="240"/>
      <c r="H9" s="240"/>
      <c r="I9" s="240" t="s">
        <v>1251</v>
      </c>
      <c r="J9" s="240"/>
    </row>
    <row r="10" spans="1:10" x14ac:dyDescent="0.15">
      <c r="A10" s="240" t="s">
        <v>1183</v>
      </c>
      <c r="B10" s="240"/>
      <c r="C10" s="240" t="s">
        <v>1206</v>
      </c>
      <c r="D10" s="240"/>
      <c r="E10" s="240" t="s">
        <v>1207</v>
      </c>
      <c r="F10" s="240" t="s">
        <v>1205</v>
      </c>
      <c r="G10" s="240"/>
      <c r="H10" s="240"/>
      <c r="I10" s="240" t="s">
        <v>1252</v>
      </c>
      <c r="J10" s="240"/>
    </row>
    <row r="11" spans="1:10" x14ac:dyDescent="0.15">
      <c r="A11" s="240" t="s">
        <v>1187</v>
      </c>
      <c r="B11" s="240"/>
      <c r="C11" s="240" t="s">
        <v>1208</v>
      </c>
      <c r="D11" s="240"/>
      <c r="E11" s="240" t="s">
        <v>1209</v>
      </c>
      <c r="F11" s="240" t="s">
        <v>1210</v>
      </c>
      <c r="G11" s="240"/>
      <c r="H11" s="240"/>
      <c r="I11" s="240" t="s">
        <v>1253</v>
      </c>
      <c r="J11" s="240"/>
    </row>
    <row r="12" spans="1:10" x14ac:dyDescent="0.15">
      <c r="A12" s="240" t="s">
        <v>1187</v>
      </c>
      <c r="B12" s="240"/>
      <c r="C12" s="240" t="s">
        <v>1211</v>
      </c>
      <c r="D12" s="240"/>
      <c r="E12" s="240" t="s">
        <v>1212</v>
      </c>
      <c r="F12" s="240" t="s">
        <v>1213</v>
      </c>
      <c r="G12" s="240"/>
      <c r="H12" s="240"/>
      <c r="I12" s="240" t="s">
        <v>1254</v>
      </c>
      <c r="J12" s="240"/>
    </row>
    <row r="13" spans="1:10" x14ac:dyDescent="0.15">
      <c r="A13" s="240" t="s">
        <v>1187</v>
      </c>
      <c r="B13" s="240"/>
      <c r="C13" s="240" t="s">
        <v>1214</v>
      </c>
      <c r="D13" s="240"/>
      <c r="E13" s="240" t="s">
        <v>1200</v>
      </c>
      <c r="F13" s="240" t="s">
        <v>1215</v>
      </c>
      <c r="G13" s="240"/>
      <c r="H13" s="240"/>
      <c r="I13" s="240" t="s">
        <v>1255</v>
      </c>
      <c r="J13" s="240"/>
    </row>
    <row r="14" spans="1:10" x14ac:dyDescent="0.15">
      <c r="A14" s="240" t="s">
        <v>1187</v>
      </c>
      <c r="B14" s="240"/>
      <c r="C14" s="240" t="s">
        <v>1216</v>
      </c>
      <c r="D14" s="240"/>
      <c r="E14" s="240" t="s">
        <v>988</v>
      </c>
      <c r="F14" s="240" t="s">
        <v>1213</v>
      </c>
      <c r="G14" s="240"/>
      <c r="H14" s="240"/>
      <c r="I14" s="240" t="s">
        <v>1256</v>
      </c>
      <c r="J14" s="240"/>
    </row>
    <row r="15" spans="1:10" x14ac:dyDescent="0.15">
      <c r="A15" s="240" t="s">
        <v>1187</v>
      </c>
      <c r="B15" s="240"/>
      <c r="C15" s="240" t="s">
        <v>1217</v>
      </c>
      <c r="D15" s="240"/>
      <c r="E15" s="240" t="s">
        <v>1212</v>
      </c>
      <c r="F15" s="240" t="s">
        <v>1218</v>
      </c>
      <c r="G15" s="240"/>
      <c r="H15" s="240"/>
      <c r="I15" s="240" t="s">
        <v>1257</v>
      </c>
      <c r="J15" s="240"/>
    </row>
    <row r="16" spans="1:10" x14ac:dyDescent="0.15">
      <c r="A16" s="240" t="s">
        <v>1187</v>
      </c>
      <c r="B16" s="240"/>
      <c r="C16" s="240" t="s">
        <v>1219</v>
      </c>
      <c r="D16" s="240"/>
      <c r="E16" s="240" t="s">
        <v>1220</v>
      </c>
      <c r="F16" s="240" t="s">
        <v>1198</v>
      </c>
      <c r="G16" s="240"/>
      <c r="H16" s="240"/>
      <c r="I16" s="240" t="s">
        <v>1258</v>
      </c>
      <c r="J16" s="240"/>
    </row>
    <row r="17" spans="1:10" x14ac:dyDescent="0.15">
      <c r="A17" s="240" t="s">
        <v>1187</v>
      </c>
      <c r="B17" s="240"/>
      <c r="C17" s="240" t="s">
        <v>1221</v>
      </c>
      <c r="D17" s="240"/>
      <c r="E17" s="240" t="s">
        <v>1212</v>
      </c>
      <c r="F17" s="240" t="s">
        <v>1198</v>
      </c>
      <c r="G17" s="240"/>
      <c r="H17" s="240"/>
      <c r="I17" s="240" t="s">
        <v>1259</v>
      </c>
      <c r="J17" s="240"/>
    </row>
    <row r="18" spans="1:10" x14ac:dyDescent="0.15">
      <c r="A18" s="240" t="s">
        <v>1187</v>
      </c>
      <c r="B18" s="240"/>
      <c r="C18" s="240" t="s">
        <v>1222</v>
      </c>
      <c r="D18" s="240"/>
      <c r="E18" s="240" t="s">
        <v>988</v>
      </c>
      <c r="F18" s="240" t="s">
        <v>1195</v>
      </c>
      <c r="G18" s="240"/>
      <c r="H18" s="240"/>
      <c r="I18" s="240" t="s">
        <v>1260</v>
      </c>
      <c r="J18" s="240"/>
    </row>
    <row r="19" spans="1:10" x14ac:dyDescent="0.15">
      <c r="A19" s="240" t="s">
        <v>1187</v>
      </c>
      <c r="B19" s="240"/>
      <c r="C19" s="240" t="s">
        <v>1223</v>
      </c>
      <c r="D19" s="240"/>
      <c r="E19" s="240" t="s">
        <v>1224</v>
      </c>
      <c r="F19" s="240" t="s">
        <v>1225</v>
      </c>
      <c r="G19" s="240"/>
      <c r="H19" s="240"/>
      <c r="I19" s="240" t="s">
        <v>1261</v>
      </c>
      <c r="J19" s="240"/>
    </row>
    <row r="20" spans="1:10" x14ac:dyDescent="0.15">
      <c r="A20" s="240" t="s">
        <v>1187</v>
      </c>
      <c r="B20" s="240"/>
      <c r="C20" s="240" t="s">
        <v>1226</v>
      </c>
      <c r="D20" s="240"/>
      <c r="E20" s="240" t="s">
        <v>1227</v>
      </c>
      <c r="F20" s="240" t="s">
        <v>1225</v>
      </c>
      <c r="G20" s="240"/>
      <c r="H20" s="240"/>
      <c r="I20" s="240" t="s">
        <v>1262</v>
      </c>
      <c r="J20" s="240"/>
    </row>
    <row r="21" spans="1:10" x14ac:dyDescent="0.15">
      <c r="A21" s="240" t="s">
        <v>1187</v>
      </c>
      <c r="B21" s="240"/>
      <c r="C21" s="240" t="s">
        <v>1228</v>
      </c>
      <c r="D21" s="240"/>
      <c r="E21" s="240" t="s">
        <v>1229</v>
      </c>
      <c r="F21" s="240" t="s">
        <v>1230</v>
      </c>
      <c r="G21" s="240"/>
      <c r="H21" s="240"/>
      <c r="I21" s="240" t="s">
        <v>1263</v>
      </c>
      <c r="J21" s="240"/>
    </row>
    <row r="22" spans="1:10" x14ac:dyDescent="0.15">
      <c r="A22" s="240" t="s">
        <v>1187</v>
      </c>
      <c r="B22" s="240"/>
      <c r="C22" s="240" t="s">
        <v>1231</v>
      </c>
      <c r="D22" s="240"/>
      <c r="E22" s="240" t="s">
        <v>1229</v>
      </c>
      <c r="F22" s="240" t="s">
        <v>1232</v>
      </c>
      <c r="G22" s="240"/>
      <c r="H22" s="240"/>
      <c r="I22" s="240" t="s">
        <v>1264</v>
      </c>
      <c r="J22" s="240"/>
    </row>
    <row r="23" spans="1:10" x14ac:dyDescent="0.15">
      <c r="A23" s="240" t="s">
        <v>1187</v>
      </c>
      <c r="B23" s="240"/>
      <c r="C23" s="240" t="s">
        <v>1233</v>
      </c>
      <c r="D23" s="240"/>
      <c r="E23" s="240" t="s">
        <v>1229</v>
      </c>
      <c r="F23" s="240" t="s">
        <v>1234</v>
      </c>
      <c r="G23" s="240"/>
      <c r="H23" s="240"/>
      <c r="I23" s="240" t="s">
        <v>1265</v>
      </c>
      <c r="J23" s="240"/>
    </row>
    <row r="24" spans="1:10" x14ac:dyDescent="0.15">
      <c r="A24" s="240" t="s">
        <v>1187</v>
      </c>
      <c r="B24" s="240"/>
      <c r="C24" s="240" t="s">
        <v>1235</v>
      </c>
      <c r="D24" s="240"/>
      <c r="E24" s="240" t="s">
        <v>1236</v>
      </c>
      <c r="F24" s="240" t="s">
        <v>1225</v>
      </c>
      <c r="G24" s="240"/>
      <c r="H24" s="240"/>
      <c r="I24" s="240" t="s">
        <v>1266</v>
      </c>
      <c r="J24" s="240"/>
    </row>
    <row r="25" spans="1:10" x14ac:dyDescent="0.15">
      <c r="A25" s="240" t="s">
        <v>1187</v>
      </c>
      <c r="B25" s="240"/>
      <c r="C25" s="240" t="s">
        <v>1237</v>
      </c>
      <c r="D25" s="240"/>
      <c r="E25" s="240" t="s">
        <v>1238</v>
      </c>
      <c r="F25" s="240" t="s">
        <v>1232</v>
      </c>
      <c r="G25" s="240"/>
      <c r="H25" s="240"/>
      <c r="I25" s="240" t="s">
        <v>1267</v>
      </c>
      <c r="J25" s="240"/>
    </row>
    <row r="26" spans="1:10" x14ac:dyDescent="0.15">
      <c r="A26" s="240" t="s">
        <v>1187</v>
      </c>
      <c r="B26" s="240"/>
      <c r="C26" s="240" t="s">
        <v>1239</v>
      </c>
      <c r="D26" s="240"/>
      <c r="E26" s="240" t="s">
        <v>1240</v>
      </c>
      <c r="F26" s="240" t="s">
        <v>1213</v>
      </c>
      <c r="G26" s="240"/>
      <c r="H26" s="240"/>
      <c r="I26" s="240" t="s">
        <v>1268</v>
      </c>
      <c r="J26" s="240"/>
    </row>
    <row r="27" spans="1:10" x14ac:dyDescent="0.15">
      <c r="A27" s="240" t="s">
        <v>1187</v>
      </c>
      <c r="B27" s="240"/>
      <c r="C27" s="240" t="s">
        <v>1241</v>
      </c>
      <c r="D27" s="240"/>
      <c r="E27" s="240" t="s">
        <v>1242</v>
      </c>
      <c r="F27" s="240" t="s">
        <v>1215</v>
      </c>
      <c r="G27" s="240"/>
      <c r="H27" s="240"/>
      <c r="I27" s="240" t="s">
        <v>1269</v>
      </c>
      <c r="J27" s="240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134422-9BE5-426E-9905-982BED2E8D7C}">
  <sheetPr>
    <tabColor theme="4" tint="0.59999389629810485"/>
    <pageSetUpPr autoPageBreaks="0"/>
  </sheetPr>
  <dimension ref="A1:H22"/>
  <sheetViews>
    <sheetView zoomScale="120" zoomScaleNormal="120" workbookViewId="0">
      <selection activeCell="G12" sqref="G12"/>
    </sheetView>
  </sheetViews>
  <sheetFormatPr defaultColWidth="9.03515625" defaultRowHeight="13.5" x14ac:dyDescent="0.15"/>
  <cols>
    <col min="1" max="1" width="24.9453125" style="58" customWidth="1"/>
    <col min="2" max="6" width="11.19140625" style="58" customWidth="1"/>
    <col min="7" max="7" width="23.19140625" style="58" customWidth="1"/>
    <col min="8" max="16384" width="9.03515625" style="58"/>
  </cols>
  <sheetData>
    <row r="1" spans="1:8" s="59" customFormat="1" ht="18.75" x14ac:dyDescent="0.25">
      <c r="A1" s="275" t="s">
        <v>1179</v>
      </c>
      <c r="B1" s="275"/>
      <c r="C1" s="275"/>
      <c r="D1" s="275"/>
      <c r="E1" s="275"/>
      <c r="F1" s="275"/>
      <c r="G1" s="275"/>
      <c r="H1" s="85"/>
    </row>
    <row r="2" spans="1:8" s="59" customFormat="1" ht="19.5" thickBot="1" x14ac:dyDescent="0.3">
      <c r="A2" s="276" t="s">
        <v>54</v>
      </c>
      <c r="B2" s="276"/>
      <c r="C2" s="276"/>
      <c r="D2" s="276"/>
      <c r="E2" s="276"/>
      <c r="F2" s="276"/>
      <c r="G2" s="276"/>
      <c r="H2" s="85"/>
    </row>
    <row r="3" spans="1:8" ht="14.25" thickTop="1" x14ac:dyDescent="0.15"/>
    <row r="4" spans="1:8" x14ac:dyDescent="0.15">
      <c r="A4" s="86" t="s">
        <v>100</v>
      </c>
      <c r="B4" s="87">
        <v>8500</v>
      </c>
    </row>
    <row r="5" spans="1:8" ht="15" x14ac:dyDescent="0.2">
      <c r="B5" s="88"/>
      <c r="C5" s="88"/>
      <c r="D5" s="88"/>
      <c r="E5" s="88"/>
      <c r="F5" s="88"/>
      <c r="G5" s="88"/>
    </row>
    <row r="6" spans="1:8" ht="15" customHeight="1" x14ac:dyDescent="0.15">
      <c r="A6" s="277" t="s">
        <v>107</v>
      </c>
      <c r="B6" s="277" t="s">
        <v>101</v>
      </c>
      <c r="C6" s="277"/>
      <c r="D6" s="277"/>
      <c r="E6" s="277"/>
      <c r="F6" s="277" t="s">
        <v>56</v>
      </c>
      <c r="G6" s="277" t="s">
        <v>2079</v>
      </c>
    </row>
    <row r="7" spans="1:8" ht="15.75" thickBot="1" x14ac:dyDescent="0.2">
      <c r="A7" s="277"/>
      <c r="B7" s="270" t="s">
        <v>102</v>
      </c>
      <c r="C7" s="235" t="s">
        <v>103</v>
      </c>
      <c r="D7" s="235" t="s">
        <v>104</v>
      </c>
      <c r="E7" s="235" t="s">
        <v>105</v>
      </c>
      <c r="F7" s="277"/>
      <c r="G7" s="277"/>
    </row>
    <row r="8" spans="1:8" ht="15" x14ac:dyDescent="0.2">
      <c r="A8" s="226" t="s">
        <v>1164</v>
      </c>
      <c r="B8" s="89">
        <v>2500</v>
      </c>
      <c r="C8" s="90">
        <v>2750</v>
      </c>
      <c r="D8" s="89">
        <v>3500</v>
      </c>
      <c r="E8" s="89">
        <v>3700</v>
      </c>
      <c r="F8" s="268">
        <v>13000</v>
      </c>
      <c r="G8" s="91"/>
    </row>
    <row r="9" spans="1:8" ht="15" x14ac:dyDescent="0.2">
      <c r="A9" s="227" t="s">
        <v>1165</v>
      </c>
      <c r="B9" s="92">
        <v>2989</v>
      </c>
      <c r="C9" s="89">
        <v>3000</v>
      </c>
      <c r="D9" s="89">
        <v>1700</v>
      </c>
      <c r="E9" s="89">
        <v>2000</v>
      </c>
      <c r="F9" s="268">
        <f t="shared" ref="F9:F22" si="0">SUM(B9:E9)</f>
        <v>9689</v>
      </c>
      <c r="G9" s="91"/>
    </row>
    <row r="10" spans="1:8" ht="15" x14ac:dyDescent="0.2">
      <c r="A10" s="227" t="s">
        <v>1166</v>
      </c>
      <c r="B10" s="89">
        <v>4500</v>
      </c>
      <c r="C10" s="89">
        <v>4000</v>
      </c>
      <c r="D10" s="89">
        <v>3500</v>
      </c>
      <c r="E10" s="89">
        <v>3700</v>
      </c>
      <c r="F10" s="268">
        <f t="shared" si="0"/>
        <v>15700</v>
      </c>
      <c r="G10" s="91"/>
    </row>
    <row r="11" spans="1:8" ht="15" x14ac:dyDescent="0.2">
      <c r="A11" s="227" t="s">
        <v>1167</v>
      </c>
      <c r="B11" s="89">
        <v>3250</v>
      </c>
      <c r="C11" s="89">
        <v>2725</v>
      </c>
      <c r="D11" s="89">
        <v>3000</v>
      </c>
      <c r="E11" s="89">
        <v>3250</v>
      </c>
      <c r="F11" s="269">
        <f t="shared" si="0"/>
        <v>12225</v>
      </c>
      <c r="G11" s="91"/>
    </row>
    <row r="12" spans="1:8" ht="15" x14ac:dyDescent="0.2">
      <c r="A12" s="227" t="s">
        <v>1168</v>
      </c>
      <c r="B12" s="89">
        <v>2520</v>
      </c>
      <c r="C12" s="89">
        <v>2000</v>
      </c>
      <c r="D12" s="89">
        <v>2500</v>
      </c>
      <c r="E12" s="89">
        <v>2700</v>
      </c>
      <c r="F12" s="269">
        <f t="shared" si="0"/>
        <v>9720</v>
      </c>
      <c r="G12" s="91"/>
    </row>
    <row r="13" spans="1:8" ht="15" x14ac:dyDescent="0.2">
      <c r="A13" s="227" t="s">
        <v>1169</v>
      </c>
      <c r="B13" s="89">
        <v>1500</v>
      </c>
      <c r="C13" s="89">
        <v>1700</v>
      </c>
      <c r="D13" s="89">
        <v>1800</v>
      </c>
      <c r="E13" s="89">
        <v>2000</v>
      </c>
      <c r="F13" s="269">
        <f t="shared" si="0"/>
        <v>7000</v>
      </c>
      <c r="G13" s="91"/>
    </row>
    <row r="14" spans="1:8" ht="15" x14ac:dyDescent="0.2">
      <c r="A14" s="227" t="s">
        <v>1170</v>
      </c>
      <c r="B14" s="89">
        <v>4590</v>
      </c>
      <c r="C14" s="89">
        <v>4050</v>
      </c>
      <c r="D14" s="89">
        <v>4500</v>
      </c>
      <c r="E14" s="89">
        <v>3700</v>
      </c>
      <c r="F14" s="269">
        <f t="shared" si="0"/>
        <v>16840</v>
      </c>
      <c r="G14" s="91"/>
    </row>
    <row r="15" spans="1:8" ht="15" x14ac:dyDescent="0.2">
      <c r="A15" s="227" t="s">
        <v>1171</v>
      </c>
      <c r="B15" s="89">
        <v>3660</v>
      </c>
      <c r="C15" s="89">
        <v>3200</v>
      </c>
      <c r="D15" s="89">
        <v>3000</v>
      </c>
      <c r="E15" s="89">
        <v>2250</v>
      </c>
      <c r="F15" s="269">
        <f t="shared" si="0"/>
        <v>12110</v>
      </c>
      <c r="G15" s="91"/>
    </row>
    <row r="16" spans="1:8" ht="15" x14ac:dyDescent="0.2">
      <c r="A16" s="227" t="s">
        <v>1172</v>
      </c>
      <c r="B16" s="89">
        <v>1790</v>
      </c>
      <c r="C16" s="89">
        <v>1800</v>
      </c>
      <c r="D16" s="89">
        <v>2000</v>
      </c>
      <c r="E16" s="89">
        <v>2200</v>
      </c>
      <c r="F16" s="269">
        <f t="shared" si="0"/>
        <v>7790</v>
      </c>
      <c r="G16" s="91"/>
    </row>
    <row r="17" spans="1:7" ht="15" x14ac:dyDescent="0.2">
      <c r="A17" s="227" t="s">
        <v>1173</v>
      </c>
      <c r="B17" s="89">
        <v>1700</v>
      </c>
      <c r="C17" s="89">
        <v>1950</v>
      </c>
      <c r="D17" s="89">
        <v>2500</v>
      </c>
      <c r="E17" s="89">
        <v>2750</v>
      </c>
      <c r="F17" s="269">
        <f t="shared" si="0"/>
        <v>8900</v>
      </c>
      <c r="G17" s="91"/>
    </row>
    <row r="18" spans="1:7" ht="15" x14ac:dyDescent="0.2">
      <c r="A18" s="227" t="s">
        <v>1174</v>
      </c>
      <c r="B18" s="89">
        <v>1650</v>
      </c>
      <c r="C18" s="89">
        <v>2000</v>
      </c>
      <c r="D18" s="89">
        <v>1500</v>
      </c>
      <c r="E18" s="89">
        <v>1750</v>
      </c>
      <c r="F18" s="269">
        <f t="shared" si="0"/>
        <v>6900</v>
      </c>
      <c r="G18" s="91"/>
    </row>
    <row r="19" spans="1:7" ht="15" x14ac:dyDescent="0.2">
      <c r="A19" s="227" t="s">
        <v>1175</v>
      </c>
      <c r="B19" s="89">
        <v>2050</v>
      </c>
      <c r="C19" s="89">
        <v>2500</v>
      </c>
      <c r="D19" s="89">
        <v>2800</v>
      </c>
      <c r="E19" s="89">
        <v>3200</v>
      </c>
      <c r="F19" s="269">
        <f t="shared" si="0"/>
        <v>10550</v>
      </c>
      <c r="G19" s="91"/>
    </row>
    <row r="20" spans="1:7" ht="15" x14ac:dyDescent="0.2">
      <c r="A20" s="227" t="s">
        <v>1176</v>
      </c>
      <c r="B20" s="89">
        <v>3425</v>
      </c>
      <c r="C20" s="89">
        <v>3750</v>
      </c>
      <c r="D20" s="89">
        <v>4000</v>
      </c>
      <c r="E20" s="89">
        <v>3120</v>
      </c>
      <c r="F20" s="269">
        <f t="shared" si="0"/>
        <v>14295</v>
      </c>
      <c r="G20" s="91"/>
    </row>
    <row r="21" spans="1:7" ht="15" x14ac:dyDescent="0.2">
      <c r="A21" s="227" t="s">
        <v>1177</v>
      </c>
      <c r="B21" s="89">
        <v>4540</v>
      </c>
      <c r="C21" s="89">
        <v>2700</v>
      </c>
      <c r="D21" s="89">
        <v>3000</v>
      </c>
      <c r="E21" s="89">
        <v>3200</v>
      </c>
      <c r="F21" s="269">
        <f t="shared" si="0"/>
        <v>13440</v>
      </c>
      <c r="G21" s="91"/>
    </row>
    <row r="22" spans="1:7" ht="15.75" thickBot="1" x14ac:dyDescent="0.25">
      <c r="A22" s="228" t="s">
        <v>1178</v>
      </c>
      <c r="B22" s="89">
        <v>1200</v>
      </c>
      <c r="C22" s="89">
        <v>1700</v>
      </c>
      <c r="D22" s="89">
        <v>1800</v>
      </c>
      <c r="E22" s="89">
        <v>2000</v>
      </c>
      <c r="F22" s="269">
        <f t="shared" si="0"/>
        <v>6700</v>
      </c>
      <c r="G22" s="91"/>
    </row>
  </sheetData>
  <mergeCells count="6">
    <mergeCell ref="A1:G1"/>
    <mergeCell ref="A2:G2"/>
    <mergeCell ref="A6:A7"/>
    <mergeCell ref="B6:E6"/>
    <mergeCell ref="F6:F7"/>
    <mergeCell ref="G6:G7"/>
  </mergeCells>
  <pageMargins left="0.75" right="0.75" top="1" bottom="1" header="0.5" footer="0.5"/>
  <pageSetup orientation="portrait" horizontalDpi="300" verticalDpi="300" r:id="rId1"/>
  <headerFooter alignWithMargins="0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BE24A2-B720-4C7A-A28C-18022DD6C2B7}">
  <sheetPr>
    <tabColor theme="8" tint="0.59999389629810485"/>
    <pageSetUpPr autoPageBreaks="0"/>
  </sheetPr>
  <dimension ref="A1:K36"/>
  <sheetViews>
    <sheetView zoomScale="140" zoomScaleNormal="140" workbookViewId="0">
      <selection activeCell="I14" sqref="I14"/>
    </sheetView>
  </sheetViews>
  <sheetFormatPr defaultColWidth="9.03515625" defaultRowHeight="12.75" x14ac:dyDescent="0.15"/>
  <cols>
    <col min="1" max="1" width="12.40625" style="64" customWidth="1"/>
    <col min="2" max="2" width="11.0546875" style="64" customWidth="1"/>
    <col min="3" max="3" width="12.67578125" style="64" customWidth="1"/>
    <col min="4" max="4" width="14.6953125" style="64" customWidth="1"/>
    <col min="5" max="5" width="16.85546875" style="64" customWidth="1"/>
    <col min="6" max="6" width="3.50390625" style="64" customWidth="1"/>
    <col min="7" max="7" width="20.49609375" style="64" customWidth="1"/>
    <col min="8" max="8" width="14.96875" style="64" customWidth="1"/>
    <col min="9" max="9" width="30.0703125" style="64" customWidth="1"/>
    <col min="10" max="10" width="20.08984375" style="64" customWidth="1"/>
    <col min="11" max="11" width="14.0234375" style="64" customWidth="1"/>
    <col min="12" max="16384" width="9.03515625" style="64"/>
  </cols>
  <sheetData>
    <row r="1" spans="1:11" s="62" customFormat="1" ht="27" customHeight="1" thickBot="1" x14ac:dyDescent="0.25">
      <c r="A1" s="279" t="s">
        <v>1067</v>
      </c>
      <c r="B1" s="279"/>
      <c r="C1" s="279"/>
      <c r="D1" s="279"/>
      <c r="E1" s="279"/>
      <c r="F1" s="60"/>
    </row>
    <row r="2" spans="1:11" s="58" customFormat="1" ht="36" customHeight="1" x14ac:dyDescent="0.2">
      <c r="A2" s="280" t="s">
        <v>1044</v>
      </c>
      <c r="B2" s="282" t="s">
        <v>24</v>
      </c>
      <c r="C2" s="284" t="s">
        <v>1045</v>
      </c>
      <c r="D2" s="286" t="s">
        <v>1046</v>
      </c>
      <c r="E2" s="288" t="s">
        <v>1047</v>
      </c>
      <c r="F2" s="64"/>
      <c r="G2" s="211" t="s">
        <v>1048</v>
      </c>
      <c r="H2" s="80"/>
    </row>
    <row r="3" spans="1:11" s="58" customFormat="1" ht="9.6" customHeight="1" thickBot="1" x14ac:dyDescent="0.2">
      <c r="A3" s="281"/>
      <c r="B3" s="283"/>
      <c r="C3" s="285"/>
      <c r="D3" s="287"/>
      <c r="E3" s="289"/>
      <c r="F3" s="65"/>
      <c r="G3" s="200"/>
    </row>
    <row r="4" spans="1:11" s="58" customFormat="1" ht="21.6" customHeight="1" x14ac:dyDescent="0.2">
      <c r="A4" s="58" t="s">
        <v>1049</v>
      </c>
      <c r="B4" s="199" t="s">
        <v>78</v>
      </c>
      <c r="C4" s="201">
        <v>12450</v>
      </c>
      <c r="D4" s="202">
        <v>15000</v>
      </c>
      <c r="E4" s="203">
        <f t="shared" ref="E4:E18" si="0">D4-Sales_prior</f>
        <v>2550</v>
      </c>
      <c r="F4" s="65"/>
      <c r="G4" s="278" t="s">
        <v>78</v>
      </c>
      <c r="H4" s="278"/>
      <c r="I4" s="200" t="s">
        <v>1071</v>
      </c>
    </row>
    <row r="5" spans="1:11" s="58" customFormat="1" ht="13.5" x14ac:dyDescent="0.15">
      <c r="A5" s="58" t="s">
        <v>1050</v>
      </c>
      <c r="B5" s="199" t="s">
        <v>99</v>
      </c>
      <c r="C5" s="201">
        <v>10260</v>
      </c>
      <c r="D5" s="202">
        <v>3000</v>
      </c>
      <c r="E5" s="203">
        <f t="shared" si="0"/>
        <v>-7260</v>
      </c>
      <c r="G5" s="204" t="s">
        <v>1068</v>
      </c>
      <c r="H5" s="273">
        <f>SUMIF(Region,"East",Sales_prior)</f>
        <v>43685</v>
      </c>
      <c r="I5" s="271" t="str">
        <f ca="1">_xlfn.FORMULATEXT(H5)</f>
        <v>=SUMIF(Region,"East",Sales_prior)</v>
      </c>
    </row>
    <row r="6" spans="1:11" s="58" customFormat="1" ht="13.5" x14ac:dyDescent="0.15">
      <c r="A6" s="58" t="s">
        <v>1051</v>
      </c>
      <c r="B6" s="199" t="s">
        <v>96</v>
      </c>
      <c r="C6" s="201">
        <v>15700</v>
      </c>
      <c r="D6" s="202">
        <v>17800</v>
      </c>
      <c r="E6" s="203">
        <f t="shared" si="0"/>
        <v>2100</v>
      </c>
      <c r="G6" s="204" t="s">
        <v>1069</v>
      </c>
      <c r="H6" s="273">
        <f>SUMIF(Region,"East",Sales_current)</f>
        <v>56320</v>
      </c>
      <c r="I6" s="271" t="str">
        <f t="shared" ref="I6:I8" ca="1" si="1">_xlfn.FORMULATEXT(H6)</f>
        <v>=SUMIF(Region,"East",Sales_current)</v>
      </c>
    </row>
    <row r="7" spans="1:11" s="58" customFormat="1" ht="13.5" x14ac:dyDescent="0.15">
      <c r="A7" s="58" t="s">
        <v>1053</v>
      </c>
      <c r="B7" s="199" t="s">
        <v>78</v>
      </c>
      <c r="C7" s="201">
        <v>12225</v>
      </c>
      <c r="D7" s="202">
        <v>15890</v>
      </c>
      <c r="E7" s="203">
        <f t="shared" si="0"/>
        <v>3665</v>
      </c>
      <c r="G7" s="204" t="s">
        <v>1070</v>
      </c>
      <c r="H7" s="273">
        <f>AVERAGEIF(Region,"East",Sales_current)</f>
        <v>14080</v>
      </c>
      <c r="I7" s="271" t="str">
        <f t="shared" ca="1" si="1"/>
        <v>=AVERAGEIF(Region,"East",Sales_current)</v>
      </c>
    </row>
    <row r="8" spans="1:11" s="58" customFormat="1" ht="13.5" x14ac:dyDescent="0.15">
      <c r="A8" s="58" t="s">
        <v>1055</v>
      </c>
      <c r="B8" s="199" t="s">
        <v>97</v>
      </c>
      <c r="C8" s="201">
        <v>9720</v>
      </c>
      <c r="D8" s="202">
        <v>15320</v>
      </c>
      <c r="E8" s="203">
        <f t="shared" si="0"/>
        <v>5600</v>
      </c>
      <c r="G8" s="204" t="str">
        <f>"Count of " &amp;G4</f>
        <v>Count of East</v>
      </c>
      <c r="H8" s="255">
        <f>COUNTIF(Region,G4)</f>
        <v>4</v>
      </c>
      <c r="I8" s="271" t="str">
        <f t="shared" ca="1" si="1"/>
        <v>=COUNTIF(Region,G4)</v>
      </c>
    </row>
    <row r="9" spans="1:11" s="58" customFormat="1" ht="13.5" x14ac:dyDescent="0.15">
      <c r="A9" s="58" t="s">
        <v>1057</v>
      </c>
      <c r="B9" s="199" t="s">
        <v>97</v>
      </c>
      <c r="C9" s="201">
        <v>4750</v>
      </c>
      <c r="D9" s="202">
        <v>16000</v>
      </c>
      <c r="E9" s="203">
        <f t="shared" si="0"/>
        <v>11250</v>
      </c>
    </row>
    <row r="10" spans="1:11" s="58" customFormat="1" ht="15" x14ac:dyDescent="0.2">
      <c r="A10" s="58" t="s">
        <v>1058</v>
      </c>
      <c r="B10" s="199" t="s">
        <v>96</v>
      </c>
      <c r="C10" s="201">
        <v>16840</v>
      </c>
      <c r="D10" s="202">
        <v>18900</v>
      </c>
      <c r="E10" s="203">
        <f t="shared" si="0"/>
        <v>2060</v>
      </c>
      <c r="G10" s="278" t="s">
        <v>96</v>
      </c>
      <c r="H10" s="278"/>
    </row>
    <row r="11" spans="1:11" s="58" customFormat="1" ht="13.5" x14ac:dyDescent="0.15">
      <c r="A11" s="58" t="s">
        <v>1059</v>
      </c>
      <c r="B11" s="199" t="s">
        <v>78</v>
      </c>
      <c r="C11" s="201">
        <v>12110</v>
      </c>
      <c r="D11" s="202">
        <v>15430</v>
      </c>
      <c r="E11" s="203">
        <f t="shared" si="0"/>
        <v>3320</v>
      </c>
      <c r="G11" s="204" t="s">
        <v>1052</v>
      </c>
      <c r="H11" s="205"/>
    </row>
    <row r="12" spans="1:11" s="58" customFormat="1" ht="13.5" x14ac:dyDescent="0.15">
      <c r="A12" s="58" t="s">
        <v>1060</v>
      </c>
      <c r="B12" s="199" t="s">
        <v>99</v>
      </c>
      <c r="C12" s="201">
        <v>7790</v>
      </c>
      <c r="D12" s="202">
        <v>10500</v>
      </c>
      <c r="E12" s="203">
        <f t="shared" si="0"/>
        <v>2710</v>
      </c>
      <c r="G12" s="204" t="s">
        <v>1054</v>
      </c>
      <c r="H12" s="205"/>
    </row>
    <row r="13" spans="1:11" s="58" customFormat="1" ht="13.5" x14ac:dyDescent="0.15">
      <c r="A13" s="58" t="s">
        <v>1061</v>
      </c>
      <c r="B13" s="199" t="s">
        <v>96</v>
      </c>
      <c r="C13" s="201">
        <v>4500</v>
      </c>
      <c r="D13" s="202">
        <v>6750</v>
      </c>
      <c r="E13" s="203">
        <f t="shared" si="0"/>
        <v>2250</v>
      </c>
      <c r="G13" s="204" t="s">
        <v>1056</v>
      </c>
      <c r="H13" s="205"/>
    </row>
    <row r="14" spans="1:11" s="58" customFormat="1" ht="13.5" x14ac:dyDescent="0.15">
      <c r="A14" s="58" t="s">
        <v>1062</v>
      </c>
      <c r="B14" s="199" t="s">
        <v>78</v>
      </c>
      <c r="C14" s="201">
        <v>6900</v>
      </c>
      <c r="D14" s="202">
        <v>10000</v>
      </c>
      <c r="E14" s="203">
        <f t="shared" si="0"/>
        <v>3100</v>
      </c>
      <c r="G14" s="204" t="str">
        <f>"Count of " &amp;G10</f>
        <v>Count of North</v>
      </c>
      <c r="H14" s="205"/>
    </row>
    <row r="15" spans="1:11" s="58" customFormat="1" ht="13.5" x14ac:dyDescent="0.15">
      <c r="A15" s="58" t="s">
        <v>1063</v>
      </c>
      <c r="B15" s="199" t="s">
        <v>99</v>
      </c>
      <c r="C15" s="201">
        <v>10550</v>
      </c>
      <c r="D15" s="202">
        <v>13590</v>
      </c>
      <c r="E15" s="203">
        <f t="shared" si="0"/>
        <v>3040</v>
      </c>
      <c r="G15" s="64"/>
      <c r="I15" s="64"/>
      <c r="J15" s="64"/>
      <c r="K15" s="64"/>
    </row>
    <row r="16" spans="1:11" s="58" customFormat="1" ht="15" x14ac:dyDescent="0.2">
      <c r="A16" s="58" t="s">
        <v>1064</v>
      </c>
      <c r="B16" s="199" t="s">
        <v>97</v>
      </c>
      <c r="C16" s="201">
        <v>14295</v>
      </c>
      <c r="D16" s="202">
        <v>15800</v>
      </c>
      <c r="E16" s="203">
        <f t="shared" si="0"/>
        <v>1505</v>
      </c>
      <c r="G16" s="278" t="s">
        <v>97</v>
      </c>
      <c r="H16" s="278"/>
      <c r="I16" s="64"/>
      <c r="J16" s="64"/>
      <c r="K16" s="64"/>
    </row>
    <row r="17" spans="1:11" s="58" customFormat="1" ht="13.5" x14ac:dyDescent="0.15">
      <c r="A17" s="58" t="s">
        <v>1065</v>
      </c>
      <c r="B17" s="199" t="s">
        <v>96</v>
      </c>
      <c r="C17" s="201">
        <v>28000</v>
      </c>
      <c r="D17" s="202">
        <v>27500</v>
      </c>
      <c r="E17" s="203">
        <f t="shared" si="0"/>
        <v>-500</v>
      </c>
      <c r="G17" s="204" t="s">
        <v>1052</v>
      </c>
      <c r="H17" s="205"/>
      <c r="I17" s="64"/>
      <c r="J17" s="64"/>
      <c r="K17" s="64"/>
    </row>
    <row r="18" spans="1:11" s="58" customFormat="1" ht="13.5" x14ac:dyDescent="0.15">
      <c r="A18" s="58" t="s">
        <v>1066</v>
      </c>
      <c r="B18" s="199" t="s">
        <v>97</v>
      </c>
      <c r="C18" s="201">
        <v>6700</v>
      </c>
      <c r="D18" s="202">
        <v>6000</v>
      </c>
      <c r="E18" s="203">
        <f t="shared" si="0"/>
        <v>-700</v>
      </c>
      <c r="G18" s="204" t="s">
        <v>1054</v>
      </c>
      <c r="H18" s="205"/>
      <c r="I18" s="64"/>
      <c r="J18" s="64"/>
      <c r="K18" s="64"/>
    </row>
    <row r="19" spans="1:11" s="58" customFormat="1" ht="13.5" x14ac:dyDescent="0.15">
      <c r="A19" s="206"/>
      <c r="B19" s="207"/>
      <c r="C19" s="208"/>
      <c r="D19" s="208"/>
      <c r="E19" s="209"/>
      <c r="G19" s="204" t="s">
        <v>1056</v>
      </c>
      <c r="H19" s="205"/>
      <c r="I19" s="64"/>
      <c r="J19" s="64"/>
      <c r="K19" s="64"/>
    </row>
    <row r="20" spans="1:11" s="58" customFormat="1" ht="13.5" x14ac:dyDescent="0.15">
      <c r="A20" s="64"/>
      <c r="B20" s="64"/>
      <c r="C20" s="64"/>
      <c r="D20" s="64"/>
      <c r="E20" s="64"/>
      <c r="G20" s="204" t="str">
        <f>"Count of " &amp;G16</f>
        <v>Count of South</v>
      </c>
      <c r="H20" s="205"/>
      <c r="I20" s="64"/>
      <c r="J20" s="64"/>
      <c r="K20" s="64"/>
    </row>
    <row r="21" spans="1:11" ht="15" x14ac:dyDescent="0.2">
      <c r="F21" s="80"/>
      <c r="G21" s="58"/>
      <c r="H21" s="58"/>
    </row>
    <row r="22" spans="1:11" ht="15" x14ac:dyDescent="0.2">
      <c r="F22" s="80"/>
      <c r="G22" s="278" t="s">
        <v>99</v>
      </c>
      <c r="H22" s="278"/>
    </row>
    <row r="23" spans="1:11" ht="15" x14ac:dyDescent="0.2">
      <c r="F23" s="80"/>
      <c r="G23" s="204" t="s">
        <v>1052</v>
      </c>
      <c r="H23" s="205"/>
    </row>
    <row r="24" spans="1:11" ht="15" x14ac:dyDescent="0.2">
      <c r="F24" s="80"/>
      <c r="G24" s="204" t="s">
        <v>1054</v>
      </c>
      <c r="H24" s="205"/>
    </row>
    <row r="25" spans="1:11" ht="15" x14ac:dyDescent="0.2">
      <c r="F25" s="80"/>
      <c r="G25" s="204" t="s">
        <v>1056</v>
      </c>
      <c r="H25" s="205"/>
    </row>
    <row r="26" spans="1:11" ht="15" x14ac:dyDescent="0.2">
      <c r="F26" s="80"/>
      <c r="G26" s="204" t="str">
        <f>"Count of " &amp;G22</f>
        <v>Count of West</v>
      </c>
    </row>
    <row r="27" spans="1:11" ht="15" x14ac:dyDescent="0.2">
      <c r="A27" s="210"/>
      <c r="F27" s="80"/>
    </row>
    <row r="28" spans="1:11" ht="15" x14ac:dyDescent="0.2">
      <c r="F28" s="80"/>
    </row>
    <row r="29" spans="1:11" ht="15" x14ac:dyDescent="0.2">
      <c r="F29" s="80"/>
    </row>
    <row r="30" spans="1:11" ht="15" x14ac:dyDescent="0.2">
      <c r="F30" s="80"/>
    </row>
    <row r="31" spans="1:11" ht="15" x14ac:dyDescent="0.2">
      <c r="F31" s="80"/>
    </row>
    <row r="32" spans="1:11" ht="15" x14ac:dyDescent="0.2">
      <c r="F32" s="80"/>
    </row>
    <row r="33" spans="1:6" ht="15" x14ac:dyDescent="0.2">
      <c r="F33" s="80"/>
    </row>
    <row r="34" spans="1:6" ht="15" x14ac:dyDescent="0.2">
      <c r="F34" s="80"/>
    </row>
    <row r="35" spans="1:6" ht="15" x14ac:dyDescent="0.2">
      <c r="A35" s="210"/>
      <c r="F35" s="80"/>
    </row>
    <row r="36" spans="1:6" ht="15" x14ac:dyDescent="0.2">
      <c r="F36" s="80"/>
    </row>
  </sheetData>
  <mergeCells count="10">
    <mergeCell ref="G16:H16"/>
    <mergeCell ref="G22:H22"/>
    <mergeCell ref="G4:H4"/>
    <mergeCell ref="G10:H10"/>
    <mergeCell ref="A1:E1"/>
    <mergeCell ref="A2:A3"/>
    <mergeCell ref="B2:B3"/>
    <mergeCell ref="C2:C3"/>
    <mergeCell ref="D2:D3"/>
    <mergeCell ref="E2:E3"/>
  </mergeCells>
  <pageMargins left="0.75" right="0.75" top="1" bottom="1" header="0.5" footer="0.5"/>
  <pageSetup paperSize="9" orientation="portrait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DB2ACD-6991-4BE5-BDDE-A6E9E271C5FD}">
  <sheetPr>
    <tabColor theme="6"/>
    <pageSetUpPr autoPageBreaks="0"/>
  </sheetPr>
  <dimension ref="A1:E41"/>
  <sheetViews>
    <sheetView workbookViewId="0">
      <selection activeCell="A6" sqref="A6"/>
    </sheetView>
  </sheetViews>
  <sheetFormatPr defaultColWidth="9.16796875" defaultRowHeight="15" x14ac:dyDescent="0.2"/>
  <cols>
    <col min="1" max="1" width="26.0234375" style="212" customWidth="1"/>
    <col min="2" max="2" width="20.2265625" style="213" customWidth="1"/>
    <col min="3" max="3" width="18.87890625" style="213" customWidth="1"/>
    <col min="4" max="4" width="21.03515625" style="212" bestFit="1" customWidth="1"/>
    <col min="5" max="5" width="19.55078125" style="213" bestFit="1" customWidth="1"/>
    <col min="6" max="16384" width="9.16796875" style="212"/>
  </cols>
  <sheetData>
    <row r="1" spans="1:5" s="233" customFormat="1" ht="18.75" x14ac:dyDescent="0.25">
      <c r="A1" s="231" t="s">
        <v>1073</v>
      </c>
      <c r="B1" s="232" t="s">
        <v>1074</v>
      </c>
      <c r="C1" s="232" t="s">
        <v>24</v>
      </c>
      <c r="D1" s="231" t="s">
        <v>173</v>
      </c>
      <c r="E1" s="232" t="s">
        <v>1075</v>
      </c>
    </row>
    <row r="2" spans="1:5" ht="18.75" x14ac:dyDescent="0.25">
      <c r="A2" s="229" t="s">
        <v>1076</v>
      </c>
      <c r="B2" s="230" t="s">
        <v>1077</v>
      </c>
      <c r="C2" s="230" t="s">
        <v>78</v>
      </c>
      <c r="D2" s="229" t="s">
        <v>1078</v>
      </c>
      <c r="E2" s="234">
        <v>72000</v>
      </c>
    </row>
    <row r="3" spans="1:5" ht="18.75" x14ac:dyDescent="0.25">
      <c r="A3" s="229" t="s">
        <v>1079</v>
      </c>
      <c r="B3" s="230" t="s">
        <v>1080</v>
      </c>
      <c r="C3" s="230" t="s">
        <v>97</v>
      </c>
      <c r="D3" s="229" t="s">
        <v>1081</v>
      </c>
      <c r="E3" s="234">
        <v>80000</v>
      </c>
    </row>
    <row r="4" spans="1:5" ht="18.75" x14ac:dyDescent="0.25">
      <c r="A4" s="229" t="s">
        <v>1082</v>
      </c>
      <c r="B4" s="230" t="s">
        <v>1083</v>
      </c>
      <c r="C4" s="230" t="s">
        <v>97</v>
      </c>
      <c r="D4" s="229" t="s">
        <v>1084</v>
      </c>
      <c r="E4" s="234">
        <v>95000</v>
      </c>
    </row>
    <row r="5" spans="1:5" ht="18.75" x14ac:dyDescent="0.25">
      <c r="A5" s="229" t="s">
        <v>1085</v>
      </c>
      <c r="B5" s="230" t="s">
        <v>1086</v>
      </c>
      <c r="C5" s="230" t="s">
        <v>97</v>
      </c>
      <c r="D5" s="229" t="s">
        <v>549</v>
      </c>
      <c r="E5" s="234">
        <v>105000</v>
      </c>
    </row>
    <row r="6" spans="1:5" ht="18.75" x14ac:dyDescent="0.25">
      <c r="A6" s="229" t="s">
        <v>1087</v>
      </c>
      <c r="B6" s="230" t="s">
        <v>1088</v>
      </c>
      <c r="C6" s="230" t="s">
        <v>78</v>
      </c>
      <c r="D6" s="229" t="s">
        <v>1089</v>
      </c>
      <c r="E6" s="234">
        <v>90000</v>
      </c>
    </row>
    <row r="7" spans="1:5" ht="18.75" x14ac:dyDescent="0.25">
      <c r="A7" s="229" t="s">
        <v>1090</v>
      </c>
      <c r="B7" s="230" t="s">
        <v>1091</v>
      </c>
      <c r="C7" s="230" t="s">
        <v>99</v>
      </c>
      <c r="D7" s="229" t="s">
        <v>1078</v>
      </c>
      <c r="E7" s="234">
        <v>60000</v>
      </c>
    </row>
    <row r="8" spans="1:5" ht="18.75" x14ac:dyDescent="0.25">
      <c r="A8" s="229" t="s">
        <v>1092</v>
      </c>
      <c r="B8" s="230" t="s">
        <v>1093</v>
      </c>
      <c r="C8" s="230" t="s">
        <v>78</v>
      </c>
      <c r="D8" s="229" t="s">
        <v>1081</v>
      </c>
      <c r="E8" s="234">
        <v>87000</v>
      </c>
    </row>
    <row r="9" spans="1:5" ht="18.75" x14ac:dyDescent="0.25">
      <c r="A9" s="229" t="s">
        <v>1094</v>
      </c>
      <c r="B9" s="230" t="s">
        <v>1095</v>
      </c>
      <c r="C9" s="230" t="s">
        <v>96</v>
      </c>
      <c r="D9" s="229" t="s">
        <v>1084</v>
      </c>
      <c r="E9" s="234">
        <v>104000</v>
      </c>
    </row>
    <row r="10" spans="1:5" ht="18.75" x14ac:dyDescent="0.25">
      <c r="A10" s="229" t="s">
        <v>1096</v>
      </c>
      <c r="B10" s="230" t="s">
        <v>1097</v>
      </c>
      <c r="C10" s="230" t="s">
        <v>78</v>
      </c>
      <c r="D10" s="229" t="s">
        <v>143</v>
      </c>
      <c r="E10" s="234">
        <v>380050</v>
      </c>
    </row>
    <row r="11" spans="1:5" ht="18.75" x14ac:dyDescent="0.25">
      <c r="A11" s="229" t="s">
        <v>1098</v>
      </c>
      <c r="B11" s="230" t="s">
        <v>1099</v>
      </c>
      <c r="C11" s="230" t="s">
        <v>96</v>
      </c>
      <c r="D11" s="229" t="s">
        <v>143</v>
      </c>
      <c r="E11" s="234">
        <v>93000</v>
      </c>
    </row>
    <row r="12" spans="1:5" ht="18.75" x14ac:dyDescent="0.25">
      <c r="A12" s="229" t="s">
        <v>1100</v>
      </c>
      <c r="B12" s="230" t="s">
        <v>1101</v>
      </c>
      <c r="C12" s="230" t="s">
        <v>78</v>
      </c>
      <c r="D12" s="229" t="s">
        <v>1078</v>
      </c>
      <c r="E12" s="234">
        <v>180000</v>
      </c>
    </row>
    <row r="13" spans="1:5" ht="18.75" x14ac:dyDescent="0.25">
      <c r="A13" s="229" t="s">
        <v>1102</v>
      </c>
      <c r="B13" s="230" t="s">
        <v>1103</v>
      </c>
      <c r="C13" s="230" t="s">
        <v>97</v>
      </c>
      <c r="D13" s="229" t="s">
        <v>549</v>
      </c>
      <c r="E13" s="234">
        <v>100000</v>
      </c>
    </row>
    <row r="14" spans="1:5" ht="18.75" x14ac:dyDescent="0.25">
      <c r="A14" s="229" t="s">
        <v>1104</v>
      </c>
      <c r="B14" s="230" t="s">
        <v>1105</v>
      </c>
      <c r="C14" s="230" t="s">
        <v>99</v>
      </c>
      <c r="D14" s="229" t="s">
        <v>143</v>
      </c>
      <c r="E14" s="234">
        <v>136000</v>
      </c>
    </row>
    <row r="15" spans="1:5" ht="18.75" x14ac:dyDescent="0.25">
      <c r="A15" s="229" t="s">
        <v>1106</v>
      </c>
      <c r="B15" s="230" t="s">
        <v>1107</v>
      </c>
      <c r="C15" s="230" t="s">
        <v>96</v>
      </c>
      <c r="D15" s="229" t="s">
        <v>143</v>
      </c>
      <c r="E15" s="234">
        <v>68000</v>
      </c>
    </row>
    <row r="16" spans="1:5" ht="18.75" x14ac:dyDescent="0.25">
      <c r="A16" s="229" t="s">
        <v>1108</v>
      </c>
      <c r="B16" s="230" t="s">
        <v>1109</v>
      </c>
      <c r="C16" s="230" t="s">
        <v>96</v>
      </c>
      <c r="D16" s="229" t="s">
        <v>1081</v>
      </c>
      <c r="E16" s="234">
        <v>100000</v>
      </c>
    </row>
    <row r="17" spans="1:5" ht="18.75" x14ac:dyDescent="0.25">
      <c r="A17" s="229" t="s">
        <v>1110</v>
      </c>
      <c r="B17" s="230" t="s">
        <v>1111</v>
      </c>
      <c r="C17" s="230" t="s">
        <v>78</v>
      </c>
      <c r="D17" s="229" t="s">
        <v>143</v>
      </c>
      <c r="E17" s="234">
        <v>144000</v>
      </c>
    </row>
    <row r="18" spans="1:5" ht="18.75" x14ac:dyDescent="0.25">
      <c r="A18" s="229" t="s">
        <v>1112</v>
      </c>
      <c r="B18" s="230" t="s">
        <v>1113</v>
      </c>
      <c r="C18" s="230" t="s">
        <v>99</v>
      </c>
      <c r="D18" s="229" t="s">
        <v>1081</v>
      </c>
      <c r="E18" s="234">
        <v>84000</v>
      </c>
    </row>
    <row r="19" spans="1:5" ht="18.75" x14ac:dyDescent="0.25">
      <c r="A19" s="229" t="s">
        <v>1114</v>
      </c>
      <c r="B19" s="230" t="s">
        <v>1115</v>
      </c>
      <c r="C19" s="230" t="s">
        <v>96</v>
      </c>
      <c r="D19" s="229" t="s">
        <v>1084</v>
      </c>
      <c r="E19" s="234">
        <v>90000</v>
      </c>
    </row>
    <row r="20" spans="1:5" ht="18.75" x14ac:dyDescent="0.25">
      <c r="A20" s="229" t="s">
        <v>1116</v>
      </c>
      <c r="B20" s="230" t="s">
        <v>1117</v>
      </c>
      <c r="C20" s="230" t="s">
        <v>78</v>
      </c>
      <c r="D20" s="229" t="s">
        <v>1078</v>
      </c>
      <c r="E20" s="234">
        <v>62000</v>
      </c>
    </row>
    <row r="21" spans="1:5" ht="18.75" x14ac:dyDescent="0.25">
      <c r="A21" s="229" t="s">
        <v>1118</v>
      </c>
      <c r="B21" s="230" t="s">
        <v>1119</v>
      </c>
      <c r="C21" s="230" t="s">
        <v>99</v>
      </c>
      <c r="D21" s="229" t="s">
        <v>1081</v>
      </c>
      <c r="E21" s="234">
        <v>120000</v>
      </c>
    </row>
    <row r="22" spans="1:5" ht="18.75" x14ac:dyDescent="0.25">
      <c r="A22" s="229" t="s">
        <v>1120</v>
      </c>
      <c r="B22" s="230" t="s">
        <v>1121</v>
      </c>
      <c r="C22" s="230" t="s">
        <v>96</v>
      </c>
      <c r="D22" s="229" t="s">
        <v>143</v>
      </c>
      <c r="E22" s="234">
        <v>110000</v>
      </c>
    </row>
    <row r="23" spans="1:5" ht="18.75" x14ac:dyDescent="0.25">
      <c r="A23" s="229" t="s">
        <v>1122</v>
      </c>
      <c r="B23" s="230" t="s">
        <v>1123</v>
      </c>
      <c r="C23" s="230" t="s">
        <v>96</v>
      </c>
      <c r="D23" s="229" t="s">
        <v>1089</v>
      </c>
      <c r="E23" s="234">
        <v>94000</v>
      </c>
    </row>
    <row r="24" spans="1:5" ht="18.75" x14ac:dyDescent="0.25">
      <c r="A24" s="229" t="s">
        <v>1124</v>
      </c>
      <c r="B24" s="230" t="s">
        <v>1125</v>
      </c>
      <c r="C24" s="230" t="s">
        <v>97</v>
      </c>
      <c r="D24" s="229" t="s">
        <v>143</v>
      </c>
      <c r="E24" s="234">
        <v>250500</v>
      </c>
    </row>
    <row r="25" spans="1:5" ht="18.75" x14ac:dyDescent="0.25">
      <c r="A25" s="229" t="s">
        <v>1126</v>
      </c>
      <c r="B25" s="230" t="s">
        <v>1127</v>
      </c>
      <c r="C25" s="230" t="s">
        <v>99</v>
      </c>
      <c r="D25" s="229" t="s">
        <v>549</v>
      </c>
      <c r="E25" s="234">
        <v>92000</v>
      </c>
    </row>
    <row r="26" spans="1:5" ht="18.75" x14ac:dyDescent="0.25">
      <c r="A26" s="229" t="s">
        <v>1128</v>
      </c>
      <c r="B26" s="230" t="s">
        <v>1129</v>
      </c>
      <c r="C26" s="230" t="s">
        <v>99</v>
      </c>
      <c r="D26" s="229" t="s">
        <v>1081</v>
      </c>
      <c r="E26" s="234">
        <v>84000</v>
      </c>
    </row>
    <row r="27" spans="1:5" ht="18.75" x14ac:dyDescent="0.25">
      <c r="A27" s="229" t="s">
        <v>1130</v>
      </c>
      <c r="B27" s="230" t="s">
        <v>1131</v>
      </c>
      <c r="C27" s="230" t="s">
        <v>99</v>
      </c>
      <c r="D27" s="229" t="s">
        <v>1081</v>
      </c>
      <c r="E27" s="234">
        <v>150000</v>
      </c>
    </row>
    <row r="28" spans="1:5" ht="18.75" x14ac:dyDescent="0.25">
      <c r="A28" s="229" t="s">
        <v>1132</v>
      </c>
      <c r="B28" s="230" t="s">
        <v>1133</v>
      </c>
      <c r="C28" s="230" t="s">
        <v>99</v>
      </c>
      <c r="D28" s="229" t="s">
        <v>1081</v>
      </c>
      <c r="E28" s="234">
        <v>106000</v>
      </c>
    </row>
    <row r="29" spans="1:5" ht="18.75" x14ac:dyDescent="0.25">
      <c r="A29" s="229" t="s">
        <v>1134</v>
      </c>
      <c r="B29" s="230" t="s">
        <v>1135</v>
      </c>
      <c r="C29" s="230" t="s">
        <v>97</v>
      </c>
      <c r="D29" s="229" t="s">
        <v>549</v>
      </c>
      <c r="E29" s="234">
        <v>160000</v>
      </c>
    </row>
    <row r="30" spans="1:5" ht="18.75" x14ac:dyDescent="0.25">
      <c r="A30" s="229" t="s">
        <v>1136</v>
      </c>
      <c r="B30" s="230" t="s">
        <v>1137</v>
      </c>
      <c r="C30" s="230" t="s">
        <v>97</v>
      </c>
      <c r="D30" s="229" t="s">
        <v>549</v>
      </c>
      <c r="E30" s="234">
        <v>130000</v>
      </c>
    </row>
    <row r="31" spans="1:5" ht="18.75" x14ac:dyDescent="0.25">
      <c r="A31" s="229" t="s">
        <v>1138</v>
      </c>
      <c r="B31" s="230" t="s">
        <v>1139</v>
      </c>
      <c r="C31" s="230" t="s">
        <v>78</v>
      </c>
      <c r="D31" s="229" t="s">
        <v>549</v>
      </c>
      <c r="E31" s="234">
        <v>60000</v>
      </c>
    </row>
    <row r="32" spans="1:5" ht="18.75" x14ac:dyDescent="0.25">
      <c r="A32" s="229" t="s">
        <v>1140</v>
      </c>
      <c r="B32" s="230" t="s">
        <v>1141</v>
      </c>
      <c r="C32" s="230" t="s">
        <v>99</v>
      </c>
      <c r="D32" s="229" t="s">
        <v>1081</v>
      </c>
      <c r="E32" s="234">
        <v>70000</v>
      </c>
    </row>
    <row r="33" spans="1:5" ht="18.75" x14ac:dyDescent="0.25">
      <c r="A33" s="229" t="s">
        <v>1142</v>
      </c>
      <c r="B33" s="230" t="s">
        <v>1143</v>
      </c>
      <c r="C33" s="230" t="s">
        <v>99</v>
      </c>
      <c r="D33" s="229" t="s">
        <v>1089</v>
      </c>
      <c r="E33" s="234">
        <v>76000</v>
      </c>
    </row>
    <row r="34" spans="1:5" ht="18.75" x14ac:dyDescent="0.25">
      <c r="A34" s="229" t="s">
        <v>1144</v>
      </c>
      <c r="B34" s="230" t="s">
        <v>1105</v>
      </c>
      <c r="C34" s="230" t="s">
        <v>78</v>
      </c>
      <c r="D34" s="229" t="s">
        <v>549</v>
      </c>
      <c r="E34" s="234">
        <v>65000</v>
      </c>
    </row>
    <row r="35" spans="1:5" ht="18.75" x14ac:dyDescent="0.25">
      <c r="A35" s="229" t="s">
        <v>1145</v>
      </c>
      <c r="B35" s="230" t="s">
        <v>1146</v>
      </c>
      <c r="C35" s="230" t="s">
        <v>78</v>
      </c>
      <c r="D35" s="229" t="s">
        <v>1084</v>
      </c>
      <c r="E35" s="234">
        <v>105000</v>
      </c>
    </row>
    <row r="36" spans="1:5" ht="18.75" x14ac:dyDescent="0.25">
      <c r="A36" s="229" t="s">
        <v>1147</v>
      </c>
      <c r="B36" s="230" t="s">
        <v>1148</v>
      </c>
      <c r="C36" s="230" t="s">
        <v>99</v>
      </c>
      <c r="D36" s="229" t="s">
        <v>1084</v>
      </c>
      <c r="E36" s="234">
        <v>124000</v>
      </c>
    </row>
    <row r="37" spans="1:5" ht="18.75" x14ac:dyDescent="0.25">
      <c r="A37" s="229" t="s">
        <v>1149</v>
      </c>
      <c r="B37" s="230" t="s">
        <v>1150</v>
      </c>
      <c r="C37" s="230" t="s">
        <v>97</v>
      </c>
      <c r="D37" s="229" t="s">
        <v>1084</v>
      </c>
      <c r="E37" s="234">
        <v>75000</v>
      </c>
    </row>
    <row r="38" spans="1:5" ht="18.75" x14ac:dyDescent="0.25">
      <c r="A38" s="229" t="s">
        <v>1151</v>
      </c>
      <c r="B38" s="230" t="s">
        <v>1152</v>
      </c>
      <c r="C38" s="230" t="s">
        <v>78</v>
      </c>
      <c r="D38" s="229" t="s">
        <v>1081</v>
      </c>
      <c r="E38" s="234">
        <v>73500</v>
      </c>
    </row>
    <row r="39" spans="1:5" ht="18.75" x14ac:dyDescent="0.25">
      <c r="A39" s="229" t="s">
        <v>1153</v>
      </c>
      <c r="B39" s="230" t="s">
        <v>1154</v>
      </c>
      <c r="C39" s="230" t="s">
        <v>96</v>
      </c>
      <c r="D39" s="229" t="s">
        <v>1089</v>
      </c>
      <c r="E39" s="234">
        <v>150200</v>
      </c>
    </row>
    <row r="40" spans="1:5" ht="18.75" x14ac:dyDescent="0.25">
      <c r="A40" s="229" t="s">
        <v>1155</v>
      </c>
      <c r="B40" s="230" t="s">
        <v>1156</v>
      </c>
      <c r="C40" s="230" t="s">
        <v>99</v>
      </c>
      <c r="D40" s="229" t="s">
        <v>1089</v>
      </c>
      <c r="E40" s="234">
        <v>96600</v>
      </c>
    </row>
    <row r="41" spans="1:5" ht="18.75" x14ac:dyDescent="0.25">
      <c r="A41" s="229" t="s">
        <v>1157</v>
      </c>
      <c r="B41" s="230" t="s">
        <v>1158</v>
      </c>
      <c r="C41" s="230" t="s">
        <v>78</v>
      </c>
      <c r="D41" s="229" t="s">
        <v>1084</v>
      </c>
      <c r="E41" s="234">
        <v>78000</v>
      </c>
    </row>
  </sheetData>
  <pageMargins left="0.75" right="0.75" top="1" bottom="1" header="0.5" footer="0.5"/>
  <headerFooter alignWithMargins="0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D137DC-5D38-44F8-B6FD-21BEB86CB2F5}">
  <sheetPr>
    <tabColor theme="3" tint="0.39997558519241921"/>
  </sheetPr>
  <dimension ref="A1:H764"/>
  <sheetViews>
    <sheetView workbookViewId="0">
      <selection activeCell="G7" sqref="G7"/>
    </sheetView>
  </sheetViews>
  <sheetFormatPr defaultColWidth="8.76171875" defaultRowHeight="15" x14ac:dyDescent="0.2"/>
  <cols>
    <col min="1" max="1" width="13.078125" style="80" customWidth="1"/>
    <col min="2" max="2" width="24.9453125" style="80" customWidth="1"/>
    <col min="3" max="3" width="22.65234375" style="80" customWidth="1"/>
    <col min="4" max="4" width="8.76171875" style="80"/>
    <col min="5" max="5" width="8.62890625" style="212" customWidth="1"/>
    <col min="6" max="7" width="24.9453125" style="212" customWidth="1"/>
    <col min="8" max="8" width="15.23828125" style="241" customWidth="1"/>
    <col min="9" max="16384" width="8.76171875" style="80"/>
  </cols>
  <sheetData>
    <row r="1" spans="1:8" ht="18.75" x14ac:dyDescent="0.25">
      <c r="A1" s="290" t="s">
        <v>1272</v>
      </c>
      <c r="B1" s="290"/>
      <c r="C1" s="290"/>
    </row>
    <row r="2" spans="1:8" x14ac:dyDescent="0.2">
      <c r="A2" s="242" t="s">
        <v>1273</v>
      </c>
      <c r="B2" s="243" t="s">
        <v>1274</v>
      </c>
      <c r="C2" s="243" t="s">
        <v>962</v>
      </c>
      <c r="E2" s="244" t="s">
        <v>1273</v>
      </c>
      <c r="F2" s="245" t="s">
        <v>1274</v>
      </c>
      <c r="G2" s="246" t="s">
        <v>173</v>
      </c>
      <c r="H2" s="247" t="s">
        <v>1275</v>
      </c>
    </row>
    <row r="3" spans="1:8" x14ac:dyDescent="0.2">
      <c r="A3" s="248">
        <v>29002</v>
      </c>
      <c r="C3" s="249"/>
      <c r="E3" s="248">
        <v>11242</v>
      </c>
      <c r="F3" s="212" t="s">
        <v>1276</v>
      </c>
      <c r="G3" s="212" t="s">
        <v>952</v>
      </c>
      <c r="H3" s="250">
        <v>86203</v>
      </c>
    </row>
    <row r="4" spans="1:8" x14ac:dyDescent="0.2">
      <c r="A4" s="248">
        <v>29545</v>
      </c>
      <c r="C4" s="249"/>
      <c r="E4" s="248">
        <v>11403</v>
      </c>
      <c r="F4" s="212" t="s">
        <v>1277</v>
      </c>
      <c r="G4" s="212" t="s">
        <v>1278</v>
      </c>
      <c r="H4" s="250">
        <v>123242</v>
      </c>
    </row>
    <row r="5" spans="1:8" x14ac:dyDescent="0.2">
      <c r="A5" s="248">
        <v>29471</v>
      </c>
      <c r="C5" s="249"/>
      <c r="E5" s="248">
        <v>11431</v>
      </c>
      <c r="F5" s="212" t="s">
        <v>1279</v>
      </c>
      <c r="G5" s="212" t="s">
        <v>777</v>
      </c>
      <c r="H5" s="250">
        <v>67750</v>
      </c>
    </row>
    <row r="6" spans="1:8" x14ac:dyDescent="0.2">
      <c r="A6" s="248">
        <v>81666</v>
      </c>
      <c r="C6" s="249"/>
      <c r="E6" s="248">
        <v>11652</v>
      </c>
      <c r="F6" s="212" t="s">
        <v>1280</v>
      </c>
      <c r="G6" s="212" t="s">
        <v>304</v>
      </c>
      <c r="H6" s="250">
        <v>71815</v>
      </c>
    </row>
    <row r="7" spans="1:8" x14ac:dyDescent="0.2">
      <c r="A7" s="248">
        <v>34913</v>
      </c>
      <c r="C7" s="249"/>
      <c r="E7" s="248">
        <v>11749</v>
      </c>
      <c r="F7" s="212" t="s">
        <v>1281</v>
      </c>
      <c r="G7" s="212" t="s">
        <v>1282</v>
      </c>
      <c r="H7" s="250">
        <v>52560</v>
      </c>
    </row>
    <row r="8" spans="1:8" x14ac:dyDescent="0.2">
      <c r="A8" s="248">
        <v>54553</v>
      </c>
      <c r="C8" s="249"/>
      <c r="E8" s="248">
        <v>11809</v>
      </c>
      <c r="F8" s="212" t="s">
        <v>1283</v>
      </c>
      <c r="G8" s="212" t="s">
        <v>388</v>
      </c>
      <c r="H8" s="250">
        <v>47694</v>
      </c>
    </row>
    <row r="9" spans="1:8" x14ac:dyDescent="0.2">
      <c r="A9" s="248">
        <v>46326</v>
      </c>
      <c r="C9" s="249"/>
      <c r="E9" s="248">
        <v>11899</v>
      </c>
      <c r="F9" s="212" t="s">
        <v>1284</v>
      </c>
      <c r="G9" s="212" t="s">
        <v>1285</v>
      </c>
      <c r="H9" s="250">
        <v>63526</v>
      </c>
    </row>
    <row r="10" spans="1:8" x14ac:dyDescent="0.2">
      <c r="A10" s="248">
        <v>94284</v>
      </c>
      <c r="C10" s="249"/>
      <c r="E10" s="248">
        <v>11917</v>
      </c>
      <c r="F10" s="212" t="s">
        <v>1286</v>
      </c>
      <c r="G10" s="212" t="s">
        <v>1287</v>
      </c>
      <c r="H10" s="250">
        <v>115586</v>
      </c>
    </row>
    <row r="11" spans="1:8" x14ac:dyDescent="0.2">
      <c r="A11" s="248">
        <v>33562</v>
      </c>
      <c r="C11" s="249"/>
      <c r="E11" s="248">
        <v>11942</v>
      </c>
      <c r="F11" s="212" t="s">
        <v>1288</v>
      </c>
      <c r="G11" s="212" t="s">
        <v>851</v>
      </c>
      <c r="H11" s="250">
        <v>71711</v>
      </c>
    </row>
    <row r="12" spans="1:8" x14ac:dyDescent="0.2">
      <c r="A12" s="248">
        <v>30573</v>
      </c>
      <c r="C12" s="249"/>
      <c r="E12" s="248">
        <v>12081</v>
      </c>
      <c r="F12" s="212" t="s">
        <v>1289</v>
      </c>
      <c r="G12" s="212" t="s">
        <v>388</v>
      </c>
      <c r="H12" s="250">
        <v>105158</v>
      </c>
    </row>
    <row r="13" spans="1:8" x14ac:dyDescent="0.2">
      <c r="A13" s="248">
        <v>12747</v>
      </c>
      <c r="C13" s="249"/>
      <c r="E13" s="248">
        <v>12206</v>
      </c>
      <c r="F13" s="212" t="s">
        <v>1290</v>
      </c>
      <c r="G13" s="212" t="s">
        <v>1285</v>
      </c>
      <c r="H13" s="250">
        <v>66147</v>
      </c>
    </row>
    <row r="14" spans="1:8" x14ac:dyDescent="0.2">
      <c r="A14" s="248">
        <v>12762</v>
      </c>
      <c r="C14" s="249"/>
      <c r="E14" s="248">
        <v>12392</v>
      </c>
      <c r="F14" s="212" t="s">
        <v>1291</v>
      </c>
      <c r="G14" s="212" t="s">
        <v>1282</v>
      </c>
      <c r="H14" s="250">
        <v>55777</v>
      </c>
    </row>
    <row r="15" spans="1:8" x14ac:dyDescent="0.2">
      <c r="A15" s="248">
        <v>12834</v>
      </c>
      <c r="C15" s="249"/>
      <c r="E15" s="248">
        <v>12454</v>
      </c>
      <c r="F15" s="212" t="s">
        <v>1292</v>
      </c>
      <c r="G15" s="212" t="s">
        <v>777</v>
      </c>
      <c r="H15" s="250">
        <v>78389</v>
      </c>
    </row>
    <row r="16" spans="1:8" x14ac:dyDescent="0.2">
      <c r="A16" s="248">
        <v>12906</v>
      </c>
      <c r="C16" s="249"/>
      <c r="E16" s="248">
        <v>12512</v>
      </c>
      <c r="F16" s="212" t="s">
        <v>1293</v>
      </c>
      <c r="G16" s="212" t="s">
        <v>1287</v>
      </c>
      <c r="H16" s="250">
        <v>61059</v>
      </c>
    </row>
    <row r="17" spans="1:8" x14ac:dyDescent="0.2">
      <c r="A17" s="248">
        <v>12974</v>
      </c>
      <c r="C17" s="249"/>
      <c r="E17" s="248">
        <v>12518</v>
      </c>
      <c r="F17" s="212" t="s">
        <v>1294</v>
      </c>
      <c r="G17" s="212" t="s">
        <v>777</v>
      </c>
      <c r="H17" s="250">
        <v>77148</v>
      </c>
    </row>
    <row r="18" spans="1:8" x14ac:dyDescent="0.2">
      <c r="A18" s="248">
        <v>13021</v>
      </c>
      <c r="C18" s="249"/>
      <c r="E18" s="248">
        <v>12577</v>
      </c>
      <c r="F18" s="212" t="s">
        <v>1295</v>
      </c>
      <c r="G18" s="212" t="s">
        <v>379</v>
      </c>
      <c r="H18" s="250">
        <v>123665</v>
      </c>
    </row>
    <row r="19" spans="1:8" x14ac:dyDescent="0.2">
      <c r="A19" s="248">
        <v>13074</v>
      </c>
      <c r="C19" s="249"/>
      <c r="E19" s="248">
        <v>12730</v>
      </c>
      <c r="F19" s="212" t="s">
        <v>1296</v>
      </c>
      <c r="G19" s="212" t="s">
        <v>388</v>
      </c>
      <c r="H19" s="250">
        <v>105554</v>
      </c>
    </row>
    <row r="20" spans="1:8" x14ac:dyDescent="0.2">
      <c r="A20" s="248">
        <v>13107</v>
      </c>
      <c r="C20" s="249"/>
      <c r="E20" s="248">
        <v>12747</v>
      </c>
      <c r="F20" s="212" t="s">
        <v>1297</v>
      </c>
      <c r="G20" s="212" t="s">
        <v>777</v>
      </c>
      <c r="H20" s="250">
        <v>95654</v>
      </c>
    </row>
    <row r="21" spans="1:8" x14ac:dyDescent="0.2">
      <c r="A21" s="248">
        <v>15718</v>
      </c>
      <c r="C21" s="249"/>
      <c r="E21" s="248">
        <v>12762</v>
      </c>
      <c r="F21" s="212" t="s">
        <v>1298</v>
      </c>
      <c r="G21" s="212" t="s">
        <v>851</v>
      </c>
      <c r="H21" s="250">
        <v>56366</v>
      </c>
    </row>
    <row r="22" spans="1:8" x14ac:dyDescent="0.2">
      <c r="A22" s="248">
        <v>16389</v>
      </c>
      <c r="C22" s="249"/>
      <c r="E22" s="248">
        <v>12834</v>
      </c>
      <c r="F22" s="212" t="s">
        <v>1299</v>
      </c>
      <c r="G22" s="212" t="s">
        <v>388</v>
      </c>
      <c r="H22" s="250">
        <v>93133</v>
      </c>
    </row>
    <row r="23" spans="1:8" x14ac:dyDescent="0.2">
      <c r="A23" s="248">
        <v>16462</v>
      </c>
      <c r="C23" s="249"/>
      <c r="E23" s="248">
        <v>12906</v>
      </c>
      <c r="F23" s="212" t="s">
        <v>1300</v>
      </c>
      <c r="G23" s="212" t="s">
        <v>1287</v>
      </c>
      <c r="H23" s="250">
        <v>104617</v>
      </c>
    </row>
    <row r="24" spans="1:8" x14ac:dyDescent="0.2">
      <c r="A24" s="248">
        <v>16481</v>
      </c>
      <c r="C24" s="249"/>
      <c r="E24" s="248">
        <v>12974</v>
      </c>
      <c r="F24" s="212" t="s">
        <v>1301</v>
      </c>
      <c r="G24" s="212" t="s">
        <v>388</v>
      </c>
      <c r="H24" s="250">
        <v>48644</v>
      </c>
    </row>
    <row r="25" spans="1:8" x14ac:dyDescent="0.2">
      <c r="A25" s="248">
        <v>16501</v>
      </c>
      <c r="C25" s="249"/>
      <c r="E25" s="248">
        <v>13021</v>
      </c>
      <c r="F25" s="212" t="s">
        <v>1302</v>
      </c>
      <c r="G25" s="212" t="s">
        <v>1278</v>
      </c>
      <c r="H25" s="250">
        <v>92962</v>
      </c>
    </row>
    <row r="26" spans="1:8" x14ac:dyDescent="0.2">
      <c r="A26" s="248">
        <v>16606</v>
      </c>
      <c r="C26" s="249"/>
      <c r="E26" s="248">
        <v>13074</v>
      </c>
      <c r="F26" s="212" t="s">
        <v>1303</v>
      </c>
      <c r="G26" s="212" t="s">
        <v>388</v>
      </c>
      <c r="H26" s="250">
        <v>67657</v>
      </c>
    </row>
    <row r="27" spans="1:8" x14ac:dyDescent="0.2">
      <c r="A27" s="248">
        <v>16720</v>
      </c>
      <c r="C27" s="249"/>
      <c r="E27" s="248">
        <v>13107</v>
      </c>
      <c r="F27" s="212" t="s">
        <v>1304</v>
      </c>
      <c r="G27" s="212" t="s">
        <v>1305</v>
      </c>
      <c r="H27" s="250">
        <v>92539</v>
      </c>
    </row>
    <row r="28" spans="1:8" x14ac:dyDescent="0.2">
      <c r="E28" s="248">
        <v>13108</v>
      </c>
      <c r="F28" s="212" t="s">
        <v>1306</v>
      </c>
      <c r="G28" s="212" t="s">
        <v>851</v>
      </c>
      <c r="H28" s="250">
        <v>92222</v>
      </c>
    </row>
    <row r="29" spans="1:8" x14ac:dyDescent="0.2">
      <c r="E29" s="248">
        <v>13123</v>
      </c>
      <c r="F29" s="212" t="s">
        <v>1307</v>
      </c>
      <c r="G29" s="212" t="s">
        <v>388</v>
      </c>
      <c r="H29" s="250">
        <v>90282</v>
      </c>
    </row>
    <row r="30" spans="1:8" x14ac:dyDescent="0.2">
      <c r="E30" s="248">
        <v>13233</v>
      </c>
      <c r="F30" s="212" t="s">
        <v>1308</v>
      </c>
      <c r="G30" s="212" t="s">
        <v>388</v>
      </c>
      <c r="H30" s="250">
        <v>122477</v>
      </c>
    </row>
    <row r="31" spans="1:8" x14ac:dyDescent="0.2">
      <c r="E31" s="248">
        <v>13405</v>
      </c>
      <c r="F31" s="212" t="s">
        <v>1309</v>
      </c>
      <c r="G31" s="212" t="s">
        <v>851</v>
      </c>
      <c r="H31" s="250">
        <v>47714</v>
      </c>
    </row>
    <row r="32" spans="1:8" x14ac:dyDescent="0.2">
      <c r="E32" s="248">
        <v>13406</v>
      </c>
      <c r="F32" s="212" t="s">
        <v>1310</v>
      </c>
      <c r="G32" s="212" t="s">
        <v>851</v>
      </c>
      <c r="H32" s="250">
        <v>120365</v>
      </c>
    </row>
    <row r="33" spans="5:8" x14ac:dyDescent="0.2">
      <c r="E33" s="248">
        <v>13464</v>
      </c>
      <c r="F33" s="212" t="s">
        <v>1311</v>
      </c>
      <c r="G33" s="212" t="s">
        <v>1305</v>
      </c>
      <c r="H33" s="250">
        <v>58160</v>
      </c>
    </row>
    <row r="34" spans="5:8" x14ac:dyDescent="0.2">
      <c r="E34" s="248">
        <v>13584</v>
      </c>
      <c r="F34" s="212" t="s">
        <v>1312</v>
      </c>
      <c r="G34" s="212" t="s">
        <v>851</v>
      </c>
      <c r="H34" s="250">
        <v>53019</v>
      </c>
    </row>
    <row r="35" spans="5:8" x14ac:dyDescent="0.2">
      <c r="E35" s="248">
        <v>13622</v>
      </c>
      <c r="F35" s="212" t="s">
        <v>1313</v>
      </c>
      <c r="G35" s="212" t="s">
        <v>388</v>
      </c>
      <c r="H35" s="250">
        <v>45995</v>
      </c>
    </row>
    <row r="36" spans="5:8" x14ac:dyDescent="0.2">
      <c r="E36" s="248">
        <v>13750</v>
      </c>
      <c r="F36" s="212" t="s">
        <v>1314</v>
      </c>
      <c r="G36" s="212" t="s">
        <v>851</v>
      </c>
      <c r="H36" s="250">
        <v>68872</v>
      </c>
    </row>
    <row r="37" spans="5:8" x14ac:dyDescent="0.2">
      <c r="E37" s="248">
        <v>13833</v>
      </c>
      <c r="F37" s="212" t="s">
        <v>1315</v>
      </c>
      <c r="G37" s="212" t="s">
        <v>1285</v>
      </c>
      <c r="H37" s="250">
        <v>19677</v>
      </c>
    </row>
    <row r="38" spans="5:8" x14ac:dyDescent="0.2">
      <c r="E38" s="248">
        <v>14019</v>
      </c>
      <c r="F38" s="212" t="s">
        <v>1316</v>
      </c>
      <c r="G38" s="212" t="s">
        <v>388</v>
      </c>
      <c r="H38" s="250">
        <v>61229</v>
      </c>
    </row>
    <row r="39" spans="5:8" x14ac:dyDescent="0.2">
      <c r="E39" s="248">
        <v>14058</v>
      </c>
      <c r="F39" s="212" t="s">
        <v>1317</v>
      </c>
      <c r="G39" s="212" t="s">
        <v>1318</v>
      </c>
      <c r="H39" s="250">
        <v>50634</v>
      </c>
    </row>
    <row r="40" spans="5:8" x14ac:dyDescent="0.2">
      <c r="E40" s="248">
        <v>14146</v>
      </c>
      <c r="F40" s="212" t="s">
        <v>1319</v>
      </c>
      <c r="G40" s="212" t="s">
        <v>851</v>
      </c>
      <c r="H40" s="250">
        <v>88474</v>
      </c>
    </row>
    <row r="41" spans="5:8" x14ac:dyDescent="0.2">
      <c r="E41" s="248">
        <v>14208</v>
      </c>
      <c r="F41" s="212" t="s">
        <v>1320</v>
      </c>
      <c r="G41" s="212" t="s">
        <v>388</v>
      </c>
      <c r="H41" s="250">
        <v>83761</v>
      </c>
    </row>
    <row r="42" spans="5:8" x14ac:dyDescent="0.2">
      <c r="E42" s="248">
        <v>14244</v>
      </c>
      <c r="F42" s="212" t="s">
        <v>1321</v>
      </c>
      <c r="G42" s="212" t="s">
        <v>777</v>
      </c>
      <c r="H42" s="250">
        <v>70761</v>
      </c>
    </row>
    <row r="43" spans="5:8" x14ac:dyDescent="0.2">
      <c r="E43" s="248">
        <v>14361</v>
      </c>
      <c r="F43" s="212" t="s">
        <v>1322</v>
      </c>
      <c r="G43" s="212" t="s">
        <v>851</v>
      </c>
      <c r="H43" s="250">
        <v>96895</v>
      </c>
    </row>
    <row r="44" spans="5:8" x14ac:dyDescent="0.2">
      <c r="E44" s="248">
        <v>14546</v>
      </c>
      <c r="F44" s="212" t="s">
        <v>1323</v>
      </c>
      <c r="G44" s="212" t="s">
        <v>379</v>
      </c>
      <c r="H44" s="250">
        <v>65598</v>
      </c>
    </row>
    <row r="45" spans="5:8" x14ac:dyDescent="0.2">
      <c r="E45" s="248">
        <v>14910</v>
      </c>
      <c r="F45" s="212" t="s">
        <v>1324</v>
      </c>
      <c r="G45" s="212" t="s">
        <v>1305</v>
      </c>
      <c r="H45" s="250">
        <v>64544</v>
      </c>
    </row>
    <row r="46" spans="5:8" x14ac:dyDescent="0.2">
      <c r="E46" s="248">
        <v>15043</v>
      </c>
      <c r="F46" s="212" t="s">
        <v>1325</v>
      </c>
      <c r="G46" s="212" t="s">
        <v>1305</v>
      </c>
      <c r="H46" s="250">
        <v>102228</v>
      </c>
    </row>
    <row r="47" spans="5:8" x14ac:dyDescent="0.2">
      <c r="E47" s="248">
        <v>15075</v>
      </c>
      <c r="F47" s="212" t="s">
        <v>1326</v>
      </c>
      <c r="G47" s="212" t="s">
        <v>541</v>
      </c>
      <c r="H47" s="250">
        <v>87695</v>
      </c>
    </row>
    <row r="48" spans="5:8" x14ac:dyDescent="0.2">
      <c r="E48" s="248">
        <v>15091</v>
      </c>
      <c r="F48" s="212" t="s">
        <v>1327</v>
      </c>
      <c r="G48" s="212" t="s">
        <v>388</v>
      </c>
      <c r="H48" s="250">
        <v>87008</v>
      </c>
    </row>
    <row r="49" spans="5:8" x14ac:dyDescent="0.2">
      <c r="E49" s="248">
        <v>15264</v>
      </c>
      <c r="F49" s="212" t="s">
        <v>1328</v>
      </c>
      <c r="G49" s="212" t="s">
        <v>1287</v>
      </c>
      <c r="H49" s="250">
        <v>95615</v>
      </c>
    </row>
    <row r="50" spans="5:8" x14ac:dyDescent="0.2">
      <c r="E50" s="248">
        <v>15340</v>
      </c>
      <c r="F50" s="212" t="s">
        <v>1329</v>
      </c>
      <c r="G50" s="212" t="s">
        <v>1278</v>
      </c>
      <c r="H50" s="250">
        <v>83418</v>
      </c>
    </row>
    <row r="51" spans="5:8" x14ac:dyDescent="0.2">
      <c r="E51" s="248">
        <v>15368</v>
      </c>
      <c r="F51" s="212" t="s">
        <v>1330</v>
      </c>
      <c r="G51" s="212" t="s">
        <v>388</v>
      </c>
      <c r="H51" s="250">
        <v>65466</v>
      </c>
    </row>
    <row r="52" spans="5:8" x14ac:dyDescent="0.2">
      <c r="E52" s="248">
        <v>15496</v>
      </c>
      <c r="F52" s="212" t="s">
        <v>1331</v>
      </c>
      <c r="G52" s="212" t="s">
        <v>388</v>
      </c>
      <c r="H52" s="250">
        <v>123269</v>
      </c>
    </row>
    <row r="53" spans="5:8" x14ac:dyDescent="0.2">
      <c r="E53" s="248">
        <v>15704</v>
      </c>
      <c r="F53" s="212" t="s">
        <v>1332</v>
      </c>
      <c r="G53" s="212" t="s">
        <v>777</v>
      </c>
      <c r="H53" s="250">
        <v>89114</v>
      </c>
    </row>
    <row r="54" spans="5:8" x14ac:dyDescent="0.2">
      <c r="E54" s="248">
        <v>15718</v>
      </c>
      <c r="F54" s="212" t="s">
        <v>1333</v>
      </c>
      <c r="G54" s="212" t="s">
        <v>1287</v>
      </c>
      <c r="H54" s="250">
        <v>70365</v>
      </c>
    </row>
    <row r="55" spans="5:8" x14ac:dyDescent="0.2">
      <c r="E55" s="248">
        <v>16389</v>
      </c>
      <c r="F55" s="212" t="s">
        <v>1334</v>
      </c>
      <c r="G55" s="212" t="s">
        <v>1285</v>
      </c>
      <c r="H55" s="250">
        <v>108749</v>
      </c>
    </row>
    <row r="56" spans="5:8" x14ac:dyDescent="0.2">
      <c r="E56" s="248">
        <v>16462</v>
      </c>
      <c r="F56" s="212" t="s">
        <v>1335</v>
      </c>
      <c r="G56" s="212" t="s">
        <v>388</v>
      </c>
      <c r="H56" s="250">
        <v>72423</v>
      </c>
    </row>
    <row r="57" spans="5:8" x14ac:dyDescent="0.2">
      <c r="E57" s="248">
        <v>16481</v>
      </c>
      <c r="F57" s="212" t="s">
        <v>1336</v>
      </c>
      <c r="G57" s="212" t="s">
        <v>1305</v>
      </c>
      <c r="H57" s="250">
        <v>64800</v>
      </c>
    </row>
    <row r="58" spans="5:8" x14ac:dyDescent="0.2">
      <c r="E58" s="248">
        <v>16501</v>
      </c>
      <c r="F58" s="212" t="s">
        <v>1337</v>
      </c>
      <c r="G58" s="212" t="s">
        <v>1278</v>
      </c>
      <c r="H58" s="250">
        <v>110782</v>
      </c>
    </row>
    <row r="59" spans="5:8" x14ac:dyDescent="0.2">
      <c r="E59" s="248">
        <v>16606</v>
      </c>
      <c r="F59" s="212" t="s">
        <v>1338</v>
      </c>
      <c r="G59" s="212" t="s">
        <v>1287</v>
      </c>
      <c r="H59" s="250">
        <v>99918</v>
      </c>
    </row>
    <row r="60" spans="5:8" x14ac:dyDescent="0.2">
      <c r="E60" s="248">
        <v>16720</v>
      </c>
      <c r="F60" s="212" t="s">
        <v>1339</v>
      </c>
      <c r="G60" s="212" t="s">
        <v>1340</v>
      </c>
      <c r="H60" s="250">
        <v>42090</v>
      </c>
    </row>
    <row r="61" spans="5:8" x14ac:dyDescent="0.2">
      <c r="E61" s="248">
        <v>16741</v>
      </c>
      <c r="F61" s="212" t="s">
        <v>1341</v>
      </c>
      <c r="G61" s="212" t="s">
        <v>777</v>
      </c>
      <c r="H61" s="250">
        <v>69690</v>
      </c>
    </row>
    <row r="62" spans="5:8" x14ac:dyDescent="0.2">
      <c r="E62" s="248">
        <v>16817</v>
      </c>
      <c r="F62" s="212" t="s">
        <v>1342</v>
      </c>
      <c r="G62" s="212" t="s">
        <v>388</v>
      </c>
      <c r="H62" s="250">
        <v>20159</v>
      </c>
    </row>
    <row r="63" spans="5:8" x14ac:dyDescent="0.2">
      <c r="E63" s="248">
        <v>16997</v>
      </c>
      <c r="F63" s="212" t="s">
        <v>1343</v>
      </c>
      <c r="G63" s="212" t="s">
        <v>541</v>
      </c>
      <c r="H63" s="250">
        <v>84065</v>
      </c>
    </row>
    <row r="64" spans="5:8" x14ac:dyDescent="0.2">
      <c r="E64" s="248">
        <v>17097</v>
      </c>
      <c r="F64" s="212" t="s">
        <v>1344</v>
      </c>
      <c r="G64" s="212" t="s">
        <v>1285</v>
      </c>
      <c r="H64" s="250">
        <v>104380</v>
      </c>
    </row>
    <row r="65" spans="5:8" x14ac:dyDescent="0.2">
      <c r="E65" s="248">
        <v>17140</v>
      </c>
      <c r="F65" s="212" t="s">
        <v>1345</v>
      </c>
      <c r="G65" s="212" t="s">
        <v>851</v>
      </c>
      <c r="H65" s="250">
        <v>109897</v>
      </c>
    </row>
    <row r="66" spans="5:8" x14ac:dyDescent="0.2">
      <c r="E66" s="248">
        <v>17296</v>
      </c>
      <c r="F66" s="212" t="s">
        <v>1346</v>
      </c>
      <c r="G66" s="212" t="s">
        <v>1285</v>
      </c>
      <c r="H66" s="250">
        <v>119784</v>
      </c>
    </row>
    <row r="67" spans="5:8" x14ac:dyDescent="0.2">
      <c r="E67" s="248">
        <v>17356</v>
      </c>
      <c r="F67" s="212" t="s">
        <v>1347</v>
      </c>
      <c r="G67" s="212" t="s">
        <v>1287</v>
      </c>
      <c r="H67" s="250">
        <v>100604</v>
      </c>
    </row>
    <row r="68" spans="5:8" x14ac:dyDescent="0.2">
      <c r="E68" s="248">
        <v>17412</v>
      </c>
      <c r="F68" s="212" t="s">
        <v>1348</v>
      </c>
      <c r="G68" s="212" t="s">
        <v>1349</v>
      </c>
      <c r="H68" s="250">
        <v>65743</v>
      </c>
    </row>
    <row r="69" spans="5:8" x14ac:dyDescent="0.2">
      <c r="E69" s="248">
        <v>17458</v>
      </c>
      <c r="F69" s="212" t="s">
        <v>1350</v>
      </c>
      <c r="G69" s="212" t="s">
        <v>851</v>
      </c>
      <c r="H69" s="250">
        <v>119942</v>
      </c>
    </row>
    <row r="70" spans="5:8" x14ac:dyDescent="0.2">
      <c r="E70" s="248">
        <v>17543</v>
      </c>
      <c r="F70" s="212" t="s">
        <v>1351</v>
      </c>
      <c r="G70" s="212" t="s">
        <v>1349</v>
      </c>
      <c r="H70" s="250">
        <v>74799</v>
      </c>
    </row>
    <row r="71" spans="5:8" x14ac:dyDescent="0.2">
      <c r="E71" s="248">
        <v>17548</v>
      </c>
      <c r="F71" s="212" t="s">
        <v>1352</v>
      </c>
      <c r="G71" s="212" t="s">
        <v>388</v>
      </c>
      <c r="H71" s="250">
        <v>124457</v>
      </c>
    </row>
    <row r="72" spans="5:8" x14ac:dyDescent="0.2">
      <c r="E72" s="248">
        <v>17772</v>
      </c>
      <c r="F72" s="212" t="s">
        <v>1353</v>
      </c>
      <c r="G72" s="212" t="s">
        <v>851</v>
      </c>
      <c r="H72" s="250">
        <v>109739</v>
      </c>
    </row>
    <row r="73" spans="5:8" x14ac:dyDescent="0.2">
      <c r="E73" s="248">
        <v>17813</v>
      </c>
      <c r="F73" s="212" t="s">
        <v>1354</v>
      </c>
      <c r="G73" s="212" t="s">
        <v>1305</v>
      </c>
      <c r="H73" s="250">
        <v>62258</v>
      </c>
    </row>
    <row r="74" spans="5:8" x14ac:dyDescent="0.2">
      <c r="E74" s="248">
        <v>17816</v>
      </c>
      <c r="F74" s="212" t="s">
        <v>1355</v>
      </c>
      <c r="G74" s="212" t="s">
        <v>1285</v>
      </c>
      <c r="H74" s="250">
        <v>120880</v>
      </c>
    </row>
    <row r="75" spans="5:8" x14ac:dyDescent="0.2">
      <c r="E75" s="248">
        <v>17876</v>
      </c>
      <c r="F75" s="212" t="s">
        <v>1356</v>
      </c>
      <c r="G75" s="212" t="s">
        <v>1340</v>
      </c>
      <c r="H75" s="250">
        <v>103706</v>
      </c>
    </row>
    <row r="76" spans="5:8" x14ac:dyDescent="0.2">
      <c r="E76" s="248">
        <v>17933</v>
      </c>
      <c r="F76" s="212" t="s">
        <v>1357</v>
      </c>
      <c r="G76" s="212" t="s">
        <v>1349</v>
      </c>
      <c r="H76" s="250">
        <v>106030</v>
      </c>
    </row>
    <row r="77" spans="5:8" x14ac:dyDescent="0.2">
      <c r="E77" s="248">
        <v>18019</v>
      </c>
      <c r="F77" s="212" t="s">
        <v>1358</v>
      </c>
      <c r="G77" s="212" t="s">
        <v>388</v>
      </c>
      <c r="H77" s="250">
        <v>84316</v>
      </c>
    </row>
    <row r="78" spans="5:8" x14ac:dyDescent="0.2">
      <c r="E78" s="248">
        <v>18263</v>
      </c>
      <c r="F78" s="212" t="s">
        <v>1359</v>
      </c>
      <c r="G78" s="212" t="s">
        <v>777</v>
      </c>
      <c r="H78" s="250">
        <v>111085</v>
      </c>
    </row>
    <row r="79" spans="5:8" x14ac:dyDescent="0.2">
      <c r="E79" s="248">
        <v>18488</v>
      </c>
      <c r="F79" s="212" t="s">
        <v>1360</v>
      </c>
      <c r="G79" s="212" t="s">
        <v>388</v>
      </c>
      <c r="H79" s="250">
        <v>97502</v>
      </c>
    </row>
    <row r="80" spans="5:8" x14ac:dyDescent="0.2">
      <c r="E80" s="248">
        <v>18551</v>
      </c>
      <c r="F80" s="212" t="s">
        <v>1361</v>
      </c>
      <c r="G80" s="212" t="s">
        <v>1305</v>
      </c>
      <c r="H80" s="250">
        <v>32673</v>
      </c>
    </row>
    <row r="81" spans="5:8" x14ac:dyDescent="0.2">
      <c r="E81" s="248">
        <v>18630</v>
      </c>
      <c r="F81" s="212" t="s">
        <v>1362</v>
      </c>
      <c r="G81" s="212" t="s">
        <v>1282</v>
      </c>
      <c r="H81" s="250">
        <v>105198</v>
      </c>
    </row>
    <row r="82" spans="5:8" x14ac:dyDescent="0.2">
      <c r="E82" s="248">
        <v>18958</v>
      </c>
      <c r="F82" s="212" t="s">
        <v>1363</v>
      </c>
      <c r="G82" s="212" t="s">
        <v>1349</v>
      </c>
      <c r="H82" s="250">
        <v>103588</v>
      </c>
    </row>
    <row r="83" spans="5:8" x14ac:dyDescent="0.2">
      <c r="E83" s="248">
        <v>19094</v>
      </c>
      <c r="F83" s="212" t="s">
        <v>1364</v>
      </c>
      <c r="G83" s="212" t="s">
        <v>388</v>
      </c>
      <c r="H83" s="250">
        <v>70187</v>
      </c>
    </row>
    <row r="84" spans="5:8" x14ac:dyDescent="0.2">
      <c r="E84" s="248">
        <v>19496</v>
      </c>
      <c r="F84" s="212" t="s">
        <v>1365</v>
      </c>
      <c r="G84" s="212" t="s">
        <v>952</v>
      </c>
      <c r="H84" s="250">
        <v>63375</v>
      </c>
    </row>
    <row r="85" spans="5:8" x14ac:dyDescent="0.2">
      <c r="E85" s="248">
        <v>19563</v>
      </c>
      <c r="F85" s="212" t="s">
        <v>1366</v>
      </c>
      <c r="G85" s="212" t="s">
        <v>1278</v>
      </c>
      <c r="H85" s="250">
        <v>47673</v>
      </c>
    </row>
    <row r="86" spans="5:8" x14ac:dyDescent="0.2">
      <c r="E86" s="248">
        <v>19691</v>
      </c>
      <c r="F86" s="212" t="s">
        <v>1367</v>
      </c>
      <c r="G86" s="212" t="s">
        <v>1368</v>
      </c>
      <c r="H86" s="250">
        <v>67010</v>
      </c>
    </row>
    <row r="87" spans="5:8" x14ac:dyDescent="0.2">
      <c r="E87" s="248">
        <v>19735</v>
      </c>
      <c r="F87" s="212" t="s">
        <v>1369</v>
      </c>
      <c r="G87" s="212" t="s">
        <v>1287</v>
      </c>
      <c r="H87" s="250">
        <v>69908</v>
      </c>
    </row>
    <row r="88" spans="5:8" x14ac:dyDescent="0.2">
      <c r="E88" s="248">
        <v>19741</v>
      </c>
      <c r="F88" s="212" t="s">
        <v>1370</v>
      </c>
      <c r="G88" s="212" t="s">
        <v>1278</v>
      </c>
      <c r="H88" s="250">
        <v>67222</v>
      </c>
    </row>
    <row r="89" spans="5:8" x14ac:dyDescent="0.2">
      <c r="E89" s="248">
        <v>19798</v>
      </c>
      <c r="F89" s="212" t="s">
        <v>1371</v>
      </c>
      <c r="G89" s="212" t="s">
        <v>777</v>
      </c>
      <c r="H89" s="250">
        <v>26916</v>
      </c>
    </row>
    <row r="90" spans="5:8" x14ac:dyDescent="0.2">
      <c r="E90" s="248">
        <v>19951</v>
      </c>
      <c r="F90" s="212" t="s">
        <v>1372</v>
      </c>
      <c r="G90" s="212" t="s">
        <v>388</v>
      </c>
      <c r="H90" s="250">
        <v>79194</v>
      </c>
    </row>
    <row r="91" spans="5:8" x14ac:dyDescent="0.2">
      <c r="E91" s="248">
        <v>19972</v>
      </c>
      <c r="F91" s="212" t="s">
        <v>1373</v>
      </c>
      <c r="G91" s="212" t="s">
        <v>1287</v>
      </c>
      <c r="H91" s="250">
        <v>71749</v>
      </c>
    </row>
    <row r="92" spans="5:8" x14ac:dyDescent="0.2">
      <c r="E92" s="248">
        <v>20143</v>
      </c>
      <c r="F92" s="212" t="s">
        <v>1374</v>
      </c>
      <c r="G92" s="212" t="s">
        <v>777</v>
      </c>
      <c r="H92" s="250">
        <v>48410</v>
      </c>
    </row>
    <row r="93" spans="5:8" x14ac:dyDescent="0.2">
      <c r="E93" s="248">
        <v>20198</v>
      </c>
      <c r="F93" s="212" t="s">
        <v>1375</v>
      </c>
      <c r="G93" s="212" t="s">
        <v>388</v>
      </c>
      <c r="H93" s="250">
        <v>109646</v>
      </c>
    </row>
    <row r="94" spans="5:8" x14ac:dyDescent="0.2">
      <c r="E94" s="248">
        <v>20299</v>
      </c>
      <c r="F94" s="212" t="s">
        <v>1376</v>
      </c>
      <c r="G94" s="212" t="s">
        <v>1287</v>
      </c>
      <c r="H94" s="250">
        <v>71355</v>
      </c>
    </row>
    <row r="95" spans="5:8" x14ac:dyDescent="0.2">
      <c r="E95" s="248">
        <v>20492</v>
      </c>
      <c r="F95" s="212" t="s">
        <v>1377</v>
      </c>
      <c r="G95" s="212" t="s">
        <v>1287</v>
      </c>
      <c r="H95" s="250">
        <v>115652</v>
      </c>
    </row>
    <row r="96" spans="5:8" x14ac:dyDescent="0.2">
      <c r="E96" s="248">
        <v>20512</v>
      </c>
      <c r="F96" s="212" t="s">
        <v>1378</v>
      </c>
      <c r="G96" s="212" t="s">
        <v>1305</v>
      </c>
      <c r="H96" s="250">
        <v>81134</v>
      </c>
    </row>
    <row r="97" spans="5:8" x14ac:dyDescent="0.2">
      <c r="E97" s="248">
        <v>20899</v>
      </c>
      <c r="F97" s="212" t="s">
        <v>1379</v>
      </c>
      <c r="G97" s="212" t="s">
        <v>541</v>
      </c>
      <c r="H97" s="250">
        <v>104340</v>
      </c>
    </row>
    <row r="98" spans="5:8" x14ac:dyDescent="0.2">
      <c r="E98" s="248">
        <v>21207</v>
      </c>
      <c r="F98" s="212" t="s">
        <v>1380</v>
      </c>
      <c r="G98" s="212" t="s">
        <v>388</v>
      </c>
      <c r="H98" s="250">
        <v>19130</v>
      </c>
    </row>
    <row r="99" spans="5:8" x14ac:dyDescent="0.2">
      <c r="E99" s="248">
        <v>21623</v>
      </c>
      <c r="F99" s="212" t="s">
        <v>1381</v>
      </c>
      <c r="G99" s="212" t="s">
        <v>388</v>
      </c>
      <c r="H99" s="250">
        <v>56172</v>
      </c>
    </row>
    <row r="100" spans="5:8" x14ac:dyDescent="0.2">
      <c r="E100" s="248">
        <v>21669</v>
      </c>
      <c r="F100" s="212" t="s">
        <v>1382</v>
      </c>
      <c r="G100" s="212" t="s">
        <v>851</v>
      </c>
      <c r="H100" s="250">
        <v>57474</v>
      </c>
    </row>
    <row r="101" spans="5:8" x14ac:dyDescent="0.2">
      <c r="E101" s="248">
        <v>21857</v>
      </c>
      <c r="F101" s="212" t="s">
        <v>1383</v>
      </c>
      <c r="G101" s="212" t="s">
        <v>1349</v>
      </c>
      <c r="H101" s="250">
        <v>113765</v>
      </c>
    </row>
    <row r="102" spans="5:8" x14ac:dyDescent="0.2">
      <c r="E102" s="248">
        <v>21960</v>
      </c>
      <c r="F102" s="212" t="s">
        <v>1384</v>
      </c>
      <c r="G102" s="212" t="s">
        <v>1385</v>
      </c>
      <c r="H102" s="250">
        <v>74028</v>
      </c>
    </row>
    <row r="103" spans="5:8" x14ac:dyDescent="0.2">
      <c r="E103" s="248">
        <v>22047</v>
      </c>
      <c r="F103" s="212" t="s">
        <v>1386</v>
      </c>
      <c r="G103" s="212" t="s">
        <v>1349</v>
      </c>
      <c r="H103" s="250">
        <v>68858</v>
      </c>
    </row>
    <row r="104" spans="5:8" x14ac:dyDescent="0.2">
      <c r="E104" s="248">
        <v>22156</v>
      </c>
      <c r="F104" s="212" t="s">
        <v>1387</v>
      </c>
      <c r="G104" s="212" t="s">
        <v>851</v>
      </c>
      <c r="H104" s="250">
        <v>112562</v>
      </c>
    </row>
    <row r="105" spans="5:8" x14ac:dyDescent="0.2">
      <c r="E105" s="248">
        <v>22297</v>
      </c>
      <c r="F105" s="212" t="s">
        <v>1388</v>
      </c>
      <c r="G105" s="212" t="s">
        <v>1278</v>
      </c>
      <c r="H105" s="250">
        <v>73236</v>
      </c>
    </row>
    <row r="106" spans="5:8" x14ac:dyDescent="0.2">
      <c r="E106" s="248">
        <v>22528</v>
      </c>
      <c r="F106" s="212" t="s">
        <v>1389</v>
      </c>
      <c r="G106" s="212" t="s">
        <v>1340</v>
      </c>
      <c r="H106" s="250">
        <v>122134</v>
      </c>
    </row>
    <row r="107" spans="5:8" x14ac:dyDescent="0.2">
      <c r="E107" s="248">
        <v>22591</v>
      </c>
      <c r="F107" s="212" t="s">
        <v>1390</v>
      </c>
      <c r="G107" s="212" t="s">
        <v>1287</v>
      </c>
      <c r="H107" s="250">
        <v>121210</v>
      </c>
    </row>
    <row r="108" spans="5:8" x14ac:dyDescent="0.2">
      <c r="E108" s="248">
        <v>22733</v>
      </c>
      <c r="F108" s="212" t="s">
        <v>1391</v>
      </c>
      <c r="G108" s="212" t="s">
        <v>1278</v>
      </c>
      <c r="H108" s="250">
        <v>75630</v>
      </c>
    </row>
    <row r="109" spans="5:8" x14ac:dyDescent="0.2">
      <c r="E109" s="248">
        <v>22804</v>
      </c>
      <c r="F109" s="212" t="s">
        <v>1392</v>
      </c>
      <c r="G109" s="212" t="s">
        <v>388</v>
      </c>
      <c r="H109" s="250">
        <v>75881</v>
      </c>
    </row>
    <row r="110" spans="5:8" x14ac:dyDescent="0.2">
      <c r="E110" s="248">
        <v>23061</v>
      </c>
      <c r="F110" s="212" t="s">
        <v>1393</v>
      </c>
      <c r="G110" s="212" t="s">
        <v>777</v>
      </c>
      <c r="H110" s="250">
        <v>115164</v>
      </c>
    </row>
    <row r="111" spans="5:8" x14ac:dyDescent="0.2">
      <c r="E111" s="248">
        <v>23078</v>
      </c>
      <c r="F111" s="212" t="s">
        <v>1394</v>
      </c>
      <c r="G111" s="212" t="s">
        <v>1385</v>
      </c>
      <c r="H111" s="250">
        <v>67024</v>
      </c>
    </row>
    <row r="112" spans="5:8" x14ac:dyDescent="0.2">
      <c r="E112" s="248">
        <v>23139</v>
      </c>
      <c r="F112" s="212" t="s">
        <v>1395</v>
      </c>
      <c r="G112" s="212" t="s">
        <v>1285</v>
      </c>
      <c r="H112" s="250">
        <v>28103</v>
      </c>
    </row>
    <row r="113" spans="5:8" x14ac:dyDescent="0.2">
      <c r="E113" s="248">
        <v>23296</v>
      </c>
      <c r="F113" s="212" t="s">
        <v>1396</v>
      </c>
      <c r="G113" s="212" t="s">
        <v>851</v>
      </c>
      <c r="H113" s="250">
        <v>71908</v>
      </c>
    </row>
    <row r="114" spans="5:8" x14ac:dyDescent="0.2">
      <c r="E114" s="248">
        <v>23369</v>
      </c>
      <c r="F114" s="212" t="s">
        <v>1397</v>
      </c>
      <c r="G114" s="212" t="s">
        <v>1305</v>
      </c>
      <c r="H114" s="250">
        <v>65138</v>
      </c>
    </row>
    <row r="115" spans="5:8" x14ac:dyDescent="0.2">
      <c r="E115" s="248">
        <v>23507</v>
      </c>
      <c r="F115" s="212" t="s">
        <v>1398</v>
      </c>
      <c r="G115" s="212" t="s">
        <v>777</v>
      </c>
      <c r="H115" s="250">
        <v>97344</v>
      </c>
    </row>
    <row r="116" spans="5:8" x14ac:dyDescent="0.2">
      <c r="E116" s="248">
        <v>23619</v>
      </c>
      <c r="F116" s="212" t="s">
        <v>1399</v>
      </c>
      <c r="G116" s="212" t="s">
        <v>851</v>
      </c>
      <c r="H116" s="250">
        <v>60622</v>
      </c>
    </row>
    <row r="117" spans="5:8" x14ac:dyDescent="0.2">
      <c r="E117" s="248">
        <v>23660</v>
      </c>
      <c r="F117" s="212" t="s">
        <v>1400</v>
      </c>
      <c r="G117" s="212" t="s">
        <v>1305</v>
      </c>
      <c r="H117" s="250">
        <v>66496</v>
      </c>
    </row>
    <row r="118" spans="5:8" x14ac:dyDescent="0.2">
      <c r="E118" s="248">
        <v>23712</v>
      </c>
      <c r="F118" s="212" t="s">
        <v>1401</v>
      </c>
      <c r="G118" s="212" t="s">
        <v>388</v>
      </c>
      <c r="H118" s="250">
        <v>96103</v>
      </c>
    </row>
    <row r="119" spans="5:8" x14ac:dyDescent="0.2">
      <c r="E119" s="248">
        <v>23728</v>
      </c>
      <c r="F119" s="212" t="s">
        <v>1402</v>
      </c>
      <c r="G119" s="212" t="s">
        <v>1403</v>
      </c>
      <c r="H119" s="250">
        <v>55658</v>
      </c>
    </row>
    <row r="120" spans="5:8" x14ac:dyDescent="0.2">
      <c r="E120" s="248">
        <v>23801</v>
      </c>
      <c r="F120" s="212" t="s">
        <v>1404</v>
      </c>
      <c r="G120" s="212" t="s">
        <v>1349</v>
      </c>
      <c r="H120" s="250">
        <v>46842</v>
      </c>
    </row>
    <row r="121" spans="5:8" x14ac:dyDescent="0.2">
      <c r="E121" s="248">
        <v>23806</v>
      </c>
      <c r="F121" s="212" t="s">
        <v>1405</v>
      </c>
      <c r="G121" s="212" t="s">
        <v>388</v>
      </c>
      <c r="H121" s="250">
        <v>65633</v>
      </c>
    </row>
    <row r="122" spans="5:8" x14ac:dyDescent="0.2">
      <c r="E122" s="248">
        <v>24091</v>
      </c>
      <c r="F122" s="212" t="s">
        <v>1406</v>
      </c>
      <c r="G122" s="212" t="s">
        <v>388</v>
      </c>
      <c r="H122" s="250">
        <v>121843</v>
      </c>
    </row>
    <row r="123" spans="5:8" x14ac:dyDescent="0.2">
      <c r="E123" s="248">
        <v>24235</v>
      </c>
      <c r="F123" s="212" t="s">
        <v>1407</v>
      </c>
      <c r="G123" s="212" t="s">
        <v>1305</v>
      </c>
      <c r="H123" s="250">
        <v>66337</v>
      </c>
    </row>
    <row r="124" spans="5:8" x14ac:dyDescent="0.2">
      <c r="E124" s="248">
        <v>24257</v>
      </c>
      <c r="F124" s="212" t="s">
        <v>1408</v>
      </c>
      <c r="G124" s="212" t="s">
        <v>388</v>
      </c>
      <c r="H124" s="250">
        <v>89569</v>
      </c>
    </row>
    <row r="125" spans="5:8" x14ac:dyDescent="0.2">
      <c r="E125" s="248">
        <v>24275</v>
      </c>
      <c r="F125" s="212" t="s">
        <v>1409</v>
      </c>
      <c r="G125" s="212" t="s">
        <v>1349</v>
      </c>
      <c r="H125" s="250">
        <v>81926</v>
      </c>
    </row>
    <row r="126" spans="5:8" x14ac:dyDescent="0.2">
      <c r="E126" s="248">
        <v>24296</v>
      </c>
      <c r="F126" s="212" t="s">
        <v>1410</v>
      </c>
      <c r="G126" s="212" t="s">
        <v>1278</v>
      </c>
      <c r="H126" s="250">
        <v>97634</v>
      </c>
    </row>
    <row r="127" spans="5:8" x14ac:dyDescent="0.2">
      <c r="E127" s="248">
        <v>24673</v>
      </c>
      <c r="F127" s="212" t="s">
        <v>1411</v>
      </c>
      <c r="G127" s="212" t="s">
        <v>777</v>
      </c>
      <c r="H127" s="250">
        <v>69474</v>
      </c>
    </row>
    <row r="128" spans="5:8" x14ac:dyDescent="0.2">
      <c r="E128" s="248">
        <v>24709</v>
      </c>
      <c r="F128" s="212" t="s">
        <v>1412</v>
      </c>
      <c r="G128" s="212" t="s">
        <v>1403</v>
      </c>
      <c r="H128" s="250">
        <v>62635</v>
      </c>
    </row>
    <row r="129" spans="5:8" x14ac:dyDescent="0.2">
      <c r="E129" s="248">
        <v>25130</v>
      </c>
      <c r="F129" s="212" t="s">
        <v>1413</v>
      </c>
      <c r="G129" s="212" t="s">
        <v>388</v>
      </c>
      <c r="H129" s="250">
        <v>38913</v>
      </c>
    </row>
    <row r="130" spans="5:8" x14ac:dyDescent="0.2">
      <c r="E130" s="248">
        <v>25194</v>
      </c>
      <c r="F130" s="212" t="s">
        <v>1414</v>
      </c>
      <c r="G130" s="212" t="s">
        <v>1287</v>
      </c>
      <c r="H130" s="250">
        <v>86560</v>
      </c>
    </row>
    <row r="131" spans="5:8" x14ac:dyDescent="0.2">
      <c r="E131" s="248">
        <v>25377</v>
      </c>
      <c r="F131" s="212" t="s">
        <v>1415</v>
      </c>
      <c r="G131" s="212" t="s">
        <v>388</v>
      </c>
      <c r="H131" s="250">
        <v>67097</v>
      </c>
    </row>
    <row r="132" spans="5:8" x14ac:dyDescent="0.2">
      <c r="E132" s="248">
        <v>25627</v>
      </c>
      <c r="F132" s="212" t="s">
        <v>1416</v>
      </c>
      <c r="G132" s="212" t="s">
        <v>1282</v>
      </c>
      <c r="H132" s="250">
        <v>71142</v>
      </c>
    </row>
    <row r="133" spans="5:8" x14ac:dyDescent="0.2">
      <c r="E133" s="248">
        <v>25926</v>
      </c>
      <c r="F133" s="212" t="s">
        <v>1417</v>
      </c>
      <c r="G133" s="212" t="s">
        <v>777</v>
      </c>
      <c r="H133" s="250">
        <v>58180</v>
      </c>
    </row>
    <row r="134" spans="5:8" x14ac:dyDescent="0.2">
      <c r="E134" s="248">
        <v>26003</v>
      </c>
      <c r="F134" s="212" t="s">
        <v>1418</v>
      </c>
      <c r="G134" s="212" t="s">
        <v>1287</v>
      </c>
      <c r="H134" s="250">
        <v>87048</v>
      </c>
    </row>
    <row r="135" spans="5:8" x14ac:dyDescent="0.2">
      <c r="E135" s="248">
        <v>26118</v>
      </c>
      <c r="F135" s="212" t="s">
        <v>1419</v>
      </c>
      <c r="G135" s="212" t="s">
        <v>1287</v>
      </c>
      <c r="H135" s="250">
        <v>108102</v>
      </c>
    </row>
    <row r="136" spans="5:8" x14ac:dyDescent="0.2">
      <c r="E136" s="248">
        <v>26408</v>
      </c>
      <c r="F136" s="212" t="s">
        <v>1420</v>
      </c>
      <c r="G136" s="212" t="s">
        <v>1278</v>
      </c>
      <c r="H136" s="250">
        <v>101885</v>
      </c>
    </row>
    <row r="137" spans="5:8" x14ac:dyDescent="0.2">
      <c r="E137" s="248">
        <v>26494</v>
      </c>
      <c r="F137" s="212" t="s">
        <v>1421</v>
      </c>
      <c r="G137" s="212" t="s">
        <v>388</v>
      </c>
      <c r="H137" s="250">
        <v>81385</v>
      </c>
    </row>
    <row r="138" spans="5:8" x14ac:dyDescent="0.2">
      <c r="E138" s="248">
        <v>26552</v>
      </c>
      <c r="F138" s="212" t="s">
        <v>1422</v>
      </c>
      <c r="G138" s="212" t="s">
        <v>851</v>
      </c>
      <c r="H138" s="250">
        <v>98796</v>
      </c>
    </row>
    <row r="139" spans="5:8" x14ac:dyDescent="0.2">
      <c r="E139" s="248">
        <v>26621</v>
      </c>
      <c r="F139" s="212" t="s">
        <v>1423</v>
      </c>
      <c r="G139" s="212" t="s">
        <v>1282</v>
      </c>
      <c r="H139" s="250">
        <v>111283</v>
      </c>
    </row>
    <row r="140" spans="5:8" x14ac:dyDescent="0.2">
      <c r="E140" s="248">
        <v>26782</v>
      </c>
      <c r="F140" s="212" t="s">
        <v>1424</v>
      </c>
      <c r="G140" s="212" t="s">
        <v>388</v>
      </c>
      <c r="H140" s="250">
        <v>100816</v>
      </c>
    </row>
    <row r="141" spans="5:8" x14ac:dyDescent="0.2">
      <c r="E141" s="248">
        <v>26800</v>
      </c>
      <c r="F141" s="212" t="s">
        <v>1425</v>
      </c>
      <c r="G141" s="212" t="s">
        <v>388</v>
      </c>
      <c r="H141" s="250">
        <v>66416</v>
      </c>
    </row>
    <row r="142" spans="5:8" x14ac:dyDescent="0.2">
      <c r="E142" s="248">
        <v>26888</v>
      </c>
      <c r="F142" s="212" t="s">
        <v>1426</v>
      </c>
      <c r="G142" s="212" t="s">
        <v>851</v>
      </c>
      <c r="H142" s="250">
        <v>89965</v>
      </c>
    </row>
    <row r="143" spans="5:8" x14ac:dyDescent="0.2">
      <c r="E143" s="248">
        <v>26930</v>
      </c>
      <c r="F143" s="212" t="s">
        <v>1427</v>
      </c>
      <c r="G143" s="212" t="s">
        <v>1368</v>
      </c>
      <c r="H143" s="250">
        <v>58287</v>
      </c>
    </row>
    <row r="144" spans="5:8" x14ac:dyDescent="0.2">
      <c r="E144" s="248">
        <v>27144</v>
      </c>
      <c r="F144" s="212" t="s">
        <v>1428</v>
      </c>
      <c r="G144" s="212" t="s">
        <v>1278</v>
      </c>
      <c r="H144" s="250">
        <v>34542</v>
      </c>
    </row>
    <row r="145" spans="5:8" x14ac:dyDescent="0.2">
      <c r="E145" s="248">
        <v>27397</v>
      </c>
      <c r="F145" s="212" t="s">
        <v>1429</v>
      </c>
      <c r="G145" s="212" t="s">
        <v>388</v>
      </c>
      <c r="H145" s="250">
        <v>35694</v>
      </c>
    </row>
    <row r="146" spans="5:8" x14ac:dyDescent="0.2">
      <c r="E146" s="248">
        <v>27471</v>
      </c>
      <c r="F146" s="212" t="s">
        <v>1430</v>
      </c>
      <c r="G146" s="212" t="s">
        <v>1287</v>
      </c>
      <c r="H146" s="250">
        <v>107548</v>
      </c>
    </row>
    <row r="147" spans="5:8" x14ac:dyDescent="0.2">
      <c r="E147" s="248">
        <v>27499</v>
      </c>
      <c r="F147" s="212" t="s">
        <v>1431</v>
      </c>
      <c r="G147" s="212" t="s">
        <v>388</v>
      </c>
      <c r="H147" s="250">
        <v>75881</v>
      </c>
    </row>
    <row r="148" spans="5:8" x14ac:dyDescent="0.2">
      <c r="E148" s="248">
        <v>27575</v>
      </c>
      <c r="F148" s="212" t="s">
        <v>1432</v>
      </c>
      <c r="G148" s="212" t="s">
        <v>304</v>
      </c>
      <c r="H148" s="250">
        <v>97159</v>
      </c>
    </row>
    <row r="149" spans="5:8" x14ac:dyDescent="0.2">
      <c r="E149" s="248">
        <v>27852</v>
      </c>
      <c r="F149" s="212" t="s">
        <v>1433</v>
      </c>
      <c r="G149" s="212" t="s">
        <v>1340</v>
      </c>
      <c r="H149" s="250">
        <v>120140</v>
      </c>
    </row>
    <row r="150" spans="5:8" x14ac:dyDescent="0.2">
      <c r="E150" s="248">
        <v>27874</v>
      </c>
      <c r="F150" s="212" t="s">
        <v>1434</v>
      </c>
      <c r="G150" s="212" t="s">
        <v>851</v>
      </c>
      <c r="H150" s="250">
        <v>97753</v>
      </c>
    </row>
    <row r="151" spans="5:8" x14ac:dyDescent="0.2">
      <c r="E151" s="248">
        <v>27961</v>
      </c>
      <c r="F151" s="212" t="s">
        <v>1435</v>
      </c>
      <c r="G151" s="212" t="s">
        <v>1436</v>
      </c>
      <c r="H151" s="250">
        <v>50109</v>
      </c>
    </row>
    <row r="152" spans="5:8" x14ac:dyDescent="0.2">
      <c r="E152" s="248">
        <v>28165</v>
      </c>
      <c r="F152" s="212" t="s">
        <v>1437</v>
      </c>
      <c r="G152" s="212" t="s">
        <v>304</v>
      </c>
      <c r="H152" s="250">
        <v>53990</v>
      </c>
    </row>
    <row r="153" spans="5:8" x14ac:dyDescent="0.2">
      <c r="E153" s="248">
        <v>28166</v>
      </c>
      <c r="F153" s="212" t="s">
        <v>1438</v>
      </c>
      <c r="G153" s="212" t="s">
        <v>1278</v>
      </c>
      <c r="H153" s="250">
        <v>72882</v>
      </c>
    </row>
    <row r="154" spans="5:8" x14ac:dyDescent="0.2">
      <c r="E154" s="248">
        <v>28171</v>
      </c>
      <c r="F154" s="212" t="s">
        <v>1439</v>
      </c>
      <c r="G154" s="212" t="s">
        <v>952</v>
      </c>
      <c r="H154" s="250">
        <v>67618</v>
      </c>
    </row>
    <row r="155" spans="5:8" x14ac:dyDescent="0.2">
      <c r="E155" s="248">
        <v>28214</v>
      </c>
      <c r="F155" s="212" t="s">
        <v>1440</v>
      </c>
      <c r="G155" s="212" t="s">
        <v>1278</v>
      </c>
      <c r="H155" s="250">
        <v>82138</v>
      </c>
    </row>
    <row r="156" spans="5:8" x14ac:dyDescent="0.2">
      <c r="E156" s="248">
        <v>28222</v>
      </c>
      <c r="F156" s="212" t="s">
        <v>1441</v>
      </c>
      <c r="G156" s="212" t="s">
        <v>1305</v>
      </c>
      <c r="H156" s="250">
        <v>58378</v>
      </c>
    </row>
    <row r="157" spans="5:8" x14ac:dyDescent="0.2">
      <c r="E157" s="248">
        <v>28227</v>
      </c>
      <c r="F157" s="212" t="s">
        <v>1442</v>
      </c>
      <c r="G157" s="212" t="s">
        <v>1305</v>
      </c>
      <c r="H157" s="250">
        <v>62074</v>
      </c>
    </row>
    <row r="158" spans="5:8" x14ac:dyDescent="0.2">
      <c r="E158" s="248">
        <v>28352</v>
      </c>
      <c r="F158" s="212" t="s">
        <v>1443</v>
      </c>
      <c r="G158" s="212" t="s">
        <v>388</v>
      </c>
      <c r="H158" s="250">
        <v>51258</v>
      </c>
    </row>
    <row r="159" spans="5:8" x14ac:dyDescent="0.2">
      <c r="E159" s="248">
        <v>28458</v>
      </c>
      <c r="F159" s="212" t="s">
        <v>1444</v>
      </c>
      <c r="G159" s="212" t="s">
        <v>1349</v>
      </c>
      <c r="H159" s="250">
        <v>108868</v>
      </c>
    </row>
    <row r="160" spans="5:8" x14ac:dyDescent="0.2">
      <c r="E160" s="248">
        <v>28688</v>
      </c>
      <c r="F160" s="212" t="s">
        <v>1445</v>
      </c>
      <c r="G160" s="212" t="s">
        <v>388</v>
      </c>
      <c r="H160" s="250">
        <v>90652</v>
      </c>
    </row>
    <row r="161" spans="5:8" x14ac:dyDescent="0.2">
      <c r="E161" s="248">
        <v>28724</v>
      </c>
      <c r="F161" s="212" t="s">
        <v>1446</v>
      </c>
      <c r="G161" s="212" t="s">
        <v>851</v>
      </c>
      <c r="H161" s="250">
        <v>79273</v>
      </c>
    </row>
    <row r="162" spans="5:8" x14ac:dyDescent="0.2">
      <c r="E162" s="248">
        <v>28817</v>
      </c>
      <c r="F162" s="212" t="s">
        <v>1447</v>
      </c>
      <c r="G162" s="212" t="s">
        <v>1282</v>
      </c>
      <c r="H162" s="250">
        <v>104789</v>
      </c>
    </row>
    <row r="163" spans="5:8" x14ac:dyDescent="0.2">
      <c r="E163" s="251">
        <v>29002</v>
      </c>
      <c r="F163" s="252" t="s">
        <v>1448</v>
      </c>
      <c r="G163" s="252" t="s">
        <v>1278</v>
      </c>
      <c r="H163" s="253">
        <v>72752</v>
      </c>
    </row>
    <row r="164" spans="5:8" x14ac:dyDescent="0.2">
      <c r="E164" s="248">
        <v>29445</v>
      </c>
      <c r="F164" s="212" t="s">
        <v>1449</v>
      </c>
      <c r="G164" s="212" t="s">
        <v>1285</v>
      </c>
      <c r="H164" s="250">
        <v>53693</v>
      </c>
    </row>
    <row r="165" spans="5:8" x14ac:dyDescent="0.2">
      <c r="E165" s="248">
        <v>29471</v>
      </c>
      <c r="F165" s="212" t="s">
        <v>1450</v>
      </c>
      <c r="G165" s="212" t="s">
        <v>388</v>
      </c>
      <c r="H165" s="250">
        <v>58378</v>
      </c>
    </row>
    <row r="166" spans="5:8" x14ac:dyDescent="0.2">
      <c r="E166" s="248">
        <v>29545</v>
      </c>
      <c r="F166" s="212" t="s">
        <v>1451</v>
      </c>
      <c r="G166" s="212" t="s">
        <v>777</v>
      </c>
      <c r="H166" s="250">
        <v>119652</v>
      </c>
    </row>
    <row r="167" spans="5:8" x14ac:dyDescent="0.2">
      <c r="E167" s="248">
        <v>29705</v>
      </c>
      <c r="F167" s="212" t="s">
        <v>1452</v>
      </c>
      <c r="G167" s="212" t="s">
        <v>304</v>
      </c>
      <c r="H167" s="250">
        <v>58179</v>
      </c>
    </row>
    <row r="168" spans="5:8" x14ac:dyDescent="0.2">
      <c r="E168" s="248">
        <v>29795</v>
      </c>
      <c r="F168" s="212" t="s">
        <v>1453</v>
      </c>
      <c r="G168" s="212" t="s">
        <v>851</v>
      </c>
      <c r="H168" s="250">
        <v>89239</v>
      </c>
    </row>
    <row r="169" spans="5:8" x14ac:dyDescent="0.2">
      <c r="E169" s="248">
        <v>30023</v>
      </c>
      <c r="F169" s="212" t="s">
        <v>1454</v>
      </c>
      <c r="G169" s="212" t="s">
        <v>1278</v>
      </c>
      <c r="H169" s="250">
        <v>74543</v>
      </c>
    </row>
    <row r="170" spans="5:8" x14ac:dyDescent="0.2">
      <c r="E170" s="248">
        <v>30124</v>
      </c>
      <c r="F170" s="212" t="s">
        <v>1455</v>
      </c>
      <c r="G170" s="212" t="s">
        <v>777</v>
      </c>
      <c r="H170" s="250">
        <v>32292</v>
      </c>
    </row>
    <row r="171" spans="5:8" x14ac:dyDescent="0.2">
      <c r="E171" s="248">
        <v>30332</v>
      </c>
      <c r="F171" s="212" t="s">
        <v>1456</v>
      </c>
      <c r="G171" s="212" t="s">
        <v>388</v>
      </c>
      <c r="H171" s="250">
        <v>58879</v>
      </c>
    </row>
    <row r="172" spans="5:8" x14ac:dyDescent="0.2">
      <c r="E172" s="248">
        <v>30573</v>
      </c>
      <c r="F172" s="212" t="s">
        <v>1457</v>
      </c>
      <c r="G172" s="212" t="s">
        <v>1282</v>
      </c>
      <c r="H172" s="250">
        <v>84372</v>
      </c>
    </row>
    <row r="173" spans="5:8" x14ac:dyDescent="0.2">
      <c r="E173" s="248">
        <v>30769</v>
      </c>
      <c r="F173" s="212" t="s">
        <v>1458</v>
      </c>
      <c r="G173" s="212" t="s">
        <v>1349</v>
      </c>
      <c r="H173" s="250">
        <v>104300</v>
      </c>
    </row>
    <row r="174" spans="5:8" x14ac:dyDescent="0.2">
      <c r="E174" s="248">
        <v>31127</v>
      </c>
      <c r="F174" s="212" t="s">
        <v>1459</v>
      </c>
      <c r="G174" s="212" t="s">
        <v>777</v>
      </c>
      <c r="H174" s="250">
        <v>67847</v>
      </c>
    </row>
    <row r="175" spans="5:8" x14ac:dyDescent="0.2">
      <c r="E175" s="248">
        <v>31554</v>
      </c>
      <c r="F175" s="212" t="s">
        <v>1460</v>
      </c>
      <c r="G175" s="212" t="s">
        <v>388</v>
      </c>
      <c r="H175" s="250">
        <v>100367</v>
      </c>
    </row>
    <row r="176" spans="5:8" x14ac:dyDescent="0.2">
      <c r="E176" s="248">
        <v>31776</v>
      </c>
      <c r="F176" s="212" t="s">
        <v>1461</v>
      </c>
      <c r="G176" s="212" t="s">
        <v>1349</v>
      </c>
      <c r="H176" s="250">
        <v>85939</v>
      </c>
    </row>
    <row r="177" spans="5:8" x14ac:dyDescent="0.2">
      <c r="E177" s="248">
        <v>31925</v>
      </c>
      <c r="F177" s="212" t="s">
        <v>1462</v>
      </c>
      <c r="G177" s="212" t="s">
        <v>1285</v>
      </c>
      <c r="H177" s="250">
        <v>60432</v>
      </c>
    </row>
    <row r="178" spans="5:8" x14ac:dyDescent="0.2">
      <c r="E178" s="248">
        <v>32032</v>
      </c>
      <c r="F178" s="212" t="s">
        <v>1463</v>
      </c>
      <c r="G178" s="212" t="s">
        <v>1340</v>
      </c>
      <c r="H178" s="250">
        <v>105132</v>
      </c>
    </row>
    <row r="179" spans="5:8" x14ac:dyDescent="0.2">
      <c r="E179" s="248">
        <v>32067</v>
      </c>
      <c r="F179" s="212" t="s">
        <v>1464</v>
      </c>
      <c r="G179" s="212" t="s">
        <v>1278</v>
      </c>
      <c r="H179" s="250">
        <v>66642</v>
      </c>
    </row>
    <row r="180" spans="5:8" x14ac:dyDescent="0.2">
      <c r="E180" s="248">
        <v>32219</v>
      </c>
      <c r="F180" s="212" t="s">
        <v>1465</v>
      </c>
      <c r="G180" s="212" t="s">
        <v>1278</v>
      </c>
      <c r="H180" s="250">
        <v>86716</v>
      </c>
    </row>
    <row r="181" spans="5:8" x14ac:dyDescent="0.2">
      <c r="E181" s="248">
        <v>32360</v>
      </c>
      <c r="F181" s="212" t="s">
        <v>1466</v>
      </c>
      <c r="G181" s="212" t="s">
        <v>388</v>
      </c>
      <c r="H181" s="250">
        <v>85253</v>
      </c>
    </row>
    <row r="182" spans="5:8" x14ac:dyDescent="0.2">
      <c r="E182" s="248">
        <v>32585</v>
      </c>
      <c r="F182" s="212" t="s">
        <v>1467</v>
      </c>
      <c r="G182" s="212" t="s">
        <v>388</v>
      </c>
      <c r="H182" s="250">
        <v>124166</v>
      </c>
    </row>
    <row r="183" spans="5:8" x14ac:dyDescent="0.2">
      <c r="E183" s="248">
        <v>32770</v>
      </c>
      <c r="F183" s="212" t="s">
        <v>1468</v>
      </c>
      <c r="G183" s="212" t="s">
        <v>1305</v>
      </c>
      <c r="H183" s="250">
        <v>45872</v>
      </c>
    </row>
    <row r="184" spans="5:8" x14ac:dyDescent="0.2">
      <c r="E184" s="248">
        <v>32894</v>
      </c>
      <c r="F184" s="212" t="s">
        <v>1469</v>
      </c>
      <c r="G184" s="212" t="s">
        <v>1278</v>
      </c>
      <c r="H184" s="250">
        <v>66146</v>
      </c>
    </row>
    <row r="185" spans="5:8" x14ac:dyDescent="0.2">
      <c r="E185" s="248">
        <v>33155</v>
      </c>
      <c r="F185" s="212" t="s">
        <v>1470</v>
      </c>
      <c r="G185" s="212" t="s">
        <v>1285</v>
      </c>
      <c r="H185" s="250">
        <v>94229</v>
      </c>
    </row>
    <row r="186" spans="5:8" x14ac:dyDescent="0.2">
      <c r="E186" s="248">
        <v>33523</v>
      </c>
      <c r="F186" s="212" t="s">
        <v>1471</v>
      </c>
      <c r="G186" s="212" t="s">
        <v>777</v>
      </c>
      <c r="H186" s="250">
        <v>98770</v>
      </c>
    </row>
    <row r="187" spans="5:8" x14ac:dyDescent="0.2">
      <c r="E187" s="248">
        <v>33557</v>
      </c>
      <c r="F187" s="212" t="s">
        <v>1472</v>
      </c>
      <c r="G187" s="212" t="s">
        <v>388</v>
      </c>
      <c r="H187" s="250">
        <v>67256</v>
      </c>
    </row>
    <row r="188" spans="5:8" x14ac:dyDescent="0.2">
      <c r="E188" s="248">
        <v>33562</v>
      </c>
      <c r="F188" s="212" t="s">
        <v>1473</v>
      </c>
      <c r="G188" s="212" t="s">
        <v>1436</v>
      </c>
      <c r="H188" s="250">
        <v>102136</v>
      </c>
    </row>
    <row r="189" spans="5:8" x14ac:dyDescent="0.2">
      <c r="E189" s="248">
        <v>33742</v>
      </c>
      <c r="F189" s="212" t="s">
        <v>1474</v>
      </c>
      <c r="G189" s="212" t="s">
        <v>1475</v>
      </c>
      <c r="H189" s="250">
        <v>85279</v>
      </c>
    </row>
    <row r="190" spans="5:8" x14ac:dyDescent="0.2">
      <c r="E190" s="248">
        <v>34019</v>
      </c>
      <c r="F190" s="212" t="s">
        <v>1476</v>
      </c>
      <c r="G190" s="212" t="s">
        <v>388</v>
      </c>
      <c r="H190" s="250">
        <v>71988</v>
      </c>
    </row>
    <row r="191" spans="5:8" x14ac:dyDescent="0.2">
      <c r="E191" s="248">
        <v>34034</v>
      </c>
      <c r="F191" s="212" t="s">
        <v>1477</v>
      </c>
      <c r="G191" s="212" t="s">
        <v>388</v>
      </c>
      <c r="H191" s="250">
        <v>57455</v>
      </c>
    </row>
    <row r="192" spans="5:8" x14ac:dyDescent="0.2">
      <c r="E192" s="248">
        <v>34078</v>
      </c>
      <c r="F192" s="212" t="s">
        <v>1478</v>
      </c>
      <c r="G192" s="212" t="s">
        <v>1285</v>
      </c>
      <c r="H192" s="250">
        <v>105488</v>
      </c>
    </row>
    <row r="193" spans="5:8" x14ac:dyDescent="0.2">
      <c r="E193" s="248">
        <v>34262</v>
      </c>
      <c r="F193" s="212" t="s">
        <v>1479</v>
      </c>
      <c r="G193" s="212" t="s">
        <v>1287</v>
      </c>
      <c r="H193" s="250">
        <v>60014</v>
      </c>
    </row>
    <row r="194" spans="5:8" x14ac:dyDescent="0.2">
      <c r="E194" s="248">
        <v>34430</v>
      </c>
      <c r="F194" s="212" t="s">
        <v>1480</v>
      </c>
      <c r="G194" s="212" t="s">
        <v>1287</v>
      </c>
      <c r="H194" s="250">
        <v>60767</v>
      </c>
    </row>
    <row r="195" spans="5:8" x14ac:dyDescent="0.2">
      <c r="E195" s="248">
        <v>34568</v>
      </c>
      <c r="F195" s="212" t="s">
        <v>1481</v>
      </c>
      <c r="G195" s="212" t="s">
        <v>1287</v>
      </c>
      <c r="H195" s="250">
        <v>66951</v>
      </c>
    </row>
    <row r="196" spans="5:8" x14ac:dyDescent="0.2">
      <c r="E196" s="248">
        <v>34754</v>
      </c>
      <c r="F196" s="212" t="s">
        <v>1482</v>
      </c>
      <c r="G196" s="212" t="s">
        <v>1349</v>
      </c>
      <c r="H196" s="250">
        <v>73861</v>
      </c>
    </row>
    <row r="197" spans="5:8" x14ac:dyDescent="0.2">
      <c r="E197" s="248">
        <v>34892</v>
      </c>
      <c r="F197" s="212" t="s">
        <v>1483</v>
      </c>
      <c r="G197" s="212" t="s">
        <v>1278</v>
      </c>
      <c r="H197" s="250">
        <v>29877</v>
      </c>
    </row>
    <row r="198" spans="5:8" x14ac:dyDescent="0.2">
      <c r="E198" s="248">
        <v>34913</v>
      </c>
      <c r="F198" s="212" t="s">
        <v>1484</v>
      </c>
      <c r="G198" s="212" t="s">
        <v>388</v>
      </c>
      <c r="H198" s="250">
        <v>109184</v>
      </c>
    </row>
    <row r="199" spans="5:8" x14ac:dyDescent="0.2">
      <c r="E199" s="248">
        <v>35088</v>
      </c>
      <c r="F199" s="212" t="s">
        <v>1485</v>
      </c>
      <c r="G199" s="212" t="s">
        <v>851</v>
      </c>
      <c r="H199" s="250">
        <v>103482</v>
      </c>
    </row>
    <row r="200" spans="5:8" x14ac:dyDescent="0.2">
      <c r="E200" s="248">
        <v>35104</v>
      </c>
      <c r="F200" s="212" t="s">
        <v>1486</v>
      </c>
      <c r="G200" s="212" t="s">
        <v>1487</v>
      </c>
      <c r="H200" s="250">
        <v>69162</v>
      </c>
    </row>
    <row r="201" spans="5:8" x14ac:dyDescent="0.2">
      <c r="E201" s="248">
        <v>35123</v>
      </c>
      <c r="F201" s="212" t="s">
        <v>1488</v>
      </c>
      <c r="G201" s="212" t="s">
        <v>851</v>
      </c>
      <c r="H201" s="250">
        <v>71400</v>
      </c>
    </row>
    <row r="202" spans="5:8" x14ac:dyDescent="0.2">
      <c r="E202" s="248">
        <v>35260</v>
      </c>
      <c r="F202" s="212" t="s">
        <v>1489</v>
      </c>
      <c r="G202" s="212" t="s">
        <v>777</v>
      </c>
      <c r="H202" s="250">
        <v>108643</v>
      </c>
    </row>
    <row r="203" spans="5:8" x14ac:dyDescent="0.2">
      <c r="E203" s="248">
        <v>35266</v>
      </c>
      <c r="F203" s="212" t="s">
        <v>1490</v>
      </c>
      <c r="G203" s="212" t="s">
        <v>1305</v>
      </c>
      <c r="H203" s="250">
        <v>58461</v>
      </c>
    </row>
    <row r="204" spans="5:8" x14ac:dyDescent="0.2">
      <c r="E204" s="248">
        <v>35407</v>
      </c>
      <c r="F204" s="212" t="s">
        <v>1491</v>
      </c>
      <c r="G204" s="212" t="s">
        <v>1349</v>
      </c>
      <c r="H204" s="250">
        <v>65638</v>
      </c>
    </row>
    <row r="205" spans="5:8" x14ac:dyDescent="0.2">
      <c r="E205" s="248">
        <v>35452</v>
      </c>
      <c r="F205" s="212" t="s">
        <v>1492</v>
      </c>
      <c r="G205" s="212" t="s">
        <v>1278</v>
      </c>
      <c r="H205" s="250">
        <v>64938</v>
      </c>
    </row>
    <row r="206" spans="5:8" x14ac:dyDescent="0.2">
      <c r="E206" s="248">
        <v>35665</v>
      </c>
      <c r="F206" s="212" t="s">
        <v>1493</v>
      </c>
      <c r="G206" s="212" t="s">
        <v>1305</v>
      </c>
      <c r="H206" s="250">
        <v>66128</v>
      </c>
    </row>
    <row r="207" spans="5:8" x14ac:dyDescent="0.2">
      <c r="E207" s="248">
        <v>35668</v>
      </c>
      <c r="F207" s="212" t="s">
        <v>1494</v>
      </c>
      <c r="G207" s="212" t="s">
        <v>1349</v>
      </c>
      <c r="H207" s="250">
        <v>27419</v>
      </c>
    </row>
    <row r="208" spans="5:8" x14ac:dyDescent="0.2">
      <c r="E208" s="248">
        <v>35673</v>
      </c>
      <c r="F208" s="212" t="s">
        <v>1495</v>
      </c>
      <c r="G208" s="212" t="s">
        <v>777</v>
      </c>
      <c r="H208" s="250">
        <v>44229</v>
      </c>
    </row>
    <row r="209" spans="5:8" x14ac:dyDescent="0.2">
      <c r="E209" s="248">
        <v>35766</v>
      </c>
      <c r="F209" s="212" t="s">
        <v>1496</v>
      </c>
      <c r="G209" s="212" t="s">
        <v>388</v>
      </c>
      <c r="H209" s="250">
        <v>93688</v>
      </c>
    </row>
    <row r="210" spans="5:8" x14ac:dyDescent="0.2">
      <c r="E210" s="248">
        <v>35768</v>
      </c>
      <c r="F210" s="212" t="s">
        <v>1497</v>
      </c>
      <c r="G210" s="212" t="s">
        <v>1287</v>
      </c>
      <c r="H210" s="250">
        <v>65058</v>
      </c>
    </row>
    <row r="211" spans="5:8" x14ac:dyDescent="0.2">
      <c r="E211" s="248">
        <v>35830</v>
      </c>
      <c r="F211" s="212" t="s">
        <v>1498</v>
      </c>
      <c r="G211" s="212" t="s">
        <v>1287</v>
      </c>
      <c r="H211" s="250">
        <v>54743</v>
      </c>
    </row>
    <row r="212" spans="5:8" x14ac:dyDescent="0.2">
      <c r="E212" s="248">
        <v>36189</v>
      </c>
      <c r="F212" s="212" t="s">
        <v>1499</v>
      </c>
      <c r="G212" s="212" t="s">
        <v>1287</v>
      </c>
      <c r="H212" s="250">
        <v>61574</v>
      </c>
    </row>
    <row r="213" spans="5:8" x14ac:dyDescent="0.2">
      <c r="E213" s="248">
        <v>36389</v>
      </c>
      <c r="F213" s="212" t="s">
        <v>1500</v>
      </c>
      <c r="G213" s="212" t="s">
        <v>388</v>
      </c>
      <c r="H213" s="250">
        <v>65237</v>
      </c>
    </row>
    <row r="214" spans="5:8" x14ac:dyDescent="0.2">
      <c r="E214" s="248">
        <v>36394</v>
      </c>
      <c r="F214" s="212" t="s">
        <v>1501</v>
      </c>
      <c r="G214" s="212" t="s">
        <v>1403</v>
      </c>
      <c r="H214" s="250">
        <v>26600</v>
      </c>
    </row>
    <row r="215" spans="5:8" x14ac:dyDescent="0.2">
      <c r="E215" s="248">
        <v>36484</v>
      </c>
      <c r="F215" s="212" t="s">
        <v>1502</v>
      </c>
      <c r="G215" s="212" t="s">
        <v>388</v>
      </c>
      <c r="H215" s="250">
        <v>86599</v>
      </c>
    </row>
    <row r="216" spans="5:8" x14ac:dyDescent="0.2">
      <c r="E216" s="248">
        <v>36496</v>
      </c>
      <c r="F216" s="212" t="s">
        <v>1503</v>
      </c>
      <c r="G216" s="212" t="s">
        <v>388</v>
      </c>
      <c r="H216" s="250">
        <v>88870</v>
      </c>
    </row>
    <row r="217" spans="5:8" x14ac:dyDescent="0.2">
      <c r="E217" s="248">
        <v>36572</v>
      </c>
      <c r="F217" s="212" t="s">
        <v>1504</v>
      </c>
      <c r="G217" s="212" t="s">
        <v>388</v>
      </c>
      <c r="H217" s="250">
        <v>102455</v>
      </c>
    </row>
    <row r="218" spans="5:8" x14ac:dyDescent="0.2">
      <c r="E218" s="248">
        <v>36628</v>
      </c>
      <c r="F218" s="212" t="s">
        <v>1505</v>
      </c>
      <c r="G218" s="212" t="s">
        <v>1349</v>
      </c>
      <c r="H218" s="250">
        <v>56920</v>
      </c>
    </row>
    <row r="219" spans="5:8" x14ac:dyDescent="0.2">
      <c r="E219" s="248">
        <v>36703</v>
      </c>
      <c r="F219" s="212" t="s">
        <v>1506</v>
      </c>
      <c r="G219" s="212" t="s">
        <v>777</v>
      </c>
      <c r="H219" s="250">
        <v>63552</v>
      </c>
    </row>
    <row r="220" spans="5:8" x14ac:dyDescent="0.2">
      <c r="E220" s="248">
        <v>36718</v>
      </c>
      <c r="F220" s="212" t="s">
        <v>1507</v>
      </c>
      <c r="G220" s="212" t="s">
        <v>1285</v>
      </c>
      <c r="H220" s="250">
        <v>63301</v>
      </c>
    </row>
    <row r="221" spans="5:8" x14ac:dyDescent="0.2">
      <c r="E221" s="248">
        <v>36768</v>
      </c>
      <c r="F221" s="212" t="s">
        <v>1508</v>
      </c>
      <c r="G221" s="212" t="s">
        <v>777</v>
      </c>
      <c r="H221" s="250">
        <v>94466</v>
      </c>
    </row>
    <row r="222" spans="5:8" x14ac:dyDescent="0.2">
      <c r="E222" s="248">
        <v>36812</v>
      </c>
      <c r="F222" s="212" t="s">
        <v>1509</v>
      </c>
      <c r="G222" s="212" t="s">
        <v>1487</v>
      </c>
      <c r="H222" s="250">
        <v>68331</v>
      </c>
    </row>
    <row r="223" spans="5:8" x14ac:dyDescent="0.2">
      <c r="E223" s="248">
        <v>36824</v>
      </c>
      <c r="F223" s="212" t="s">
        <v>1510</v>
      </c>
      <c r="G223" s="212" t="s">
        <v>1285</v>
      </c>
      <c r="H223" s="250">
        <v>108894</v>
      </c>
    </row>
    <row r="224" spans="5:8" x14ac:dyDescent="0.2">
      <c r="E224" s="248">
        <v>36954</v>
      </c>
      <c r="F224" s="212" t="s">
        <v>1511</v>
      </c>
      <c r="G224" s="212" t="s">
        <v>1475</v>
      </c>
      <c r="H224" s="250">
        <v>105079</v>
      </c>
    </row>
    <row r="225" spans="5:8" x14ac:dyDescent="0.2">
      <c r="E225" s="248">
        <v>36990</v>
      </c>
      <c r="F225" s="212" t="s">
        <v>1512</v>
      </c>
      <c r="G225" s="212" t="s">
        <v>388</v>
      </c>
      <c r="H225" s="250">
        <v>71380</v>
      </c>
    </row>
    <row r="226" spans="5:8" x14ac:dyDescent="0.2">
      <c r="E226" s="248">
        <v>37023</v>
      </c>
      <c r="F226" s="212" t="s">
        <v>1513</v>
      </c>
      <c r="G226" s="212" t="s">
        <v>851</v>
      </c>
      <c r="H226" s="250">
        <v>64780</v>
      </c>
    </row>
    <row r="227" spans="5:8" x14ac:dyDescent="0.2">
      <c r="E227" s="248">
        <v>37044</v>
      </c>
      <c r="F227" s="212" t="s">
        <v>1514</v>
      </c>
      <c r="G227" s="212" t="s">
        <v>1278</v>
      </c>
      <c r="H227" s="250">
        <v>63287</v>
      </c>
    </row>
    <row r="228" spans="5:8" x14ac:dyDescent="0.2">
      <c r="E228" s="248">
        <v>37084</v>
      </c>
      <c r="F228" s="212" t="s">
        <v>1515</v>
      </c>
      <c r="G228" s="212" t="s">
        <v>1287</v>
      </c>
      <c r="H228" s="250">
        <v>47793</v>
      </c>
    </row>
    <row r="229" spans="5:8" x14ac:dyDescent="0.2">
      <c r="E229" s="248">
        <v>37157</v>
      </c>
      <c r="F229" s="212" t="s">
        <v>1516</v>
      </c>
      <c r="G229" s="212" t="s">
        <v>777</v>
      </c>
      <c r="H229" s="250">
        <v>77636</v>
      </c>
    </row>
    <row r="230" spans="5:8" x14ac:dyDescent="0.2">
      <c r="E230" s="248">
        <v>37238</v>
      </c>
      <c r="F230" s="212" t="s">
        <v>1517</v>
      </c>
      <c r="G230" s="212" t="s">
        <v>1278</v>
      </c>
      <c r="H230" s="250">
        <v>26340</v>
      </c>
    </row>
    <row r="231" spans="5:8" x14ac:dyDescent="0.2">
      <c r="E231" s="248">
        <v>37342</v>
      </c>
      <c r="F231" s="212" t="s">
        <v>1518</v>
      </c>
      <c r="G231" s="212" t="s">
        <v>777</v>
      </c>
      <c r="H231" s="250">
        <v>59574</v>
      </c>
    </row>
    <row r="232" spans="5:8" x14ac:dyDescent="0.2">
      <c r="E232" s="248">
        <v>37552</v>
      </c>
      <c r="F232" s="212" t="s">
        <v>1519</v>
      </c>
      <c r="G232" s="212" t="s">
        <v>1318</v>
      </c>
      <c r="H232" s="250">
        <v>122094</v>
      </c>
    </row>
    <row r="233" spans="5:8" x14ac:dyDescent="0.2">
      <c r="E233" s="248">
        <v>37676</v>
      </c>
      <c r="F233" s="212" t="s">
        <v>1520</v>
      </c>
      <c r="G233" s="212" t="s">
        <v>777</v>
      </c>
      <c r="H233" s="250">
        <v>114887</v>
      </c>
    </row>
    <row r="234" spans="5:8" x14ac:dyDescent="0.2">
      <c r="E234" s="248">
        <v>37757</v>
      </c>
      <c r="F234" s="212" t="s">
        <v>1521</v>
      </c>
      <c r="G234" s="212" t="s">
        <v>1278</v>
      </c>
      <c r="H234" s="250">
        <v>84078</v>
      </c>
    </row>
    <row r="235" spans="5:8" x14ac:dyDescent="0.2">
      <c r="E235" s="248">
        <v>37822</v>
      </c>
      <c r="F235" s="212" t="s">
        <v>1522</v>
      </c>
      <c r="G235" s="212" t="s">
        <v>777</v>
      </c>
      <c r="H235" s="250">
        <v>74340</v>
      </c>
    </row>
    <row r="236" spans="5:8" x14ac:dyDescent="0.2">
      <c r="E236" s="248">
        <v>37845</v>
      </c>
      <c r="F236" s="212" t="s">
        <v>1523</v>
      </c>
      <c r="G236" s="212" t="s">
        <v>388</v>
      </c>
      <c r="H236" s="250">
        <v>85570</v>
      </c>
    </row>
    <row r="237" spans="5:8" x14ac:dyDescent="0.2">
      <c r="E237" s="248">
        <v>37935</v>
      </c>
      <c r="F237" s="212" t="s">
        <v>1524</v>
      </c>
      <c r="G237" s="212" t="s">
        <v>1287</v>
      </c>
      <c r="H237" s="250">
        <v>96961</v>
      </c>
    </row>
    <row r="238" spans="5:8" x14ac:dyDescent="0.2">
      <c r="E238" s="248">
        <v>37951</v>
      </c>
      <c r="F238" s="212" t="s">
        <v>1525</v>
      </c>
      <c r="G238" s="212" t="s">
        <v>1403</v>
      </c>
      <c r="H238" s="250">
        <v>72145</v>
      </c>
    </row>
    <row r="239" spans="5:8" x14ac:dyDescent="0.2">
      <c r="E239" s="248">
        <v>38032</v>
      </c>
      <c r="F239" s="212" t="s">
        <v>1526</v>
      </c>
      <c r="G239" s="212" t="s">
        <v>388</v>
      </c>
      <c r="H239" s="250">
        <v>97186</v>
      </c>
    </row>
    <row r="240" spans="5:8" x14ac:dyDescent="0.2">
      <c r="E240" s="248">
        <v>38039</v>
      </c>
      <c r="F240" s="212" t="s">
        <v>1527</v>
      </c>
      <c r="G240" s="212" t="s">
        <v>851</v>
      </c>
      <c r="H240" s="250">
        <v>52050</v>
      </c>
    </row>
    <row r="241" spans="5:8" x14ac:dyDescent="0.2">
      <c r="E241" s="248">
        <v>38231</v>
      </c>
      <c r="F241" s="212" t="s">
        <v>1528</v>
      </c>
      <c r="G241" s="212" t="s">
        <v>1403</v>
      </c>
      <c r="H241" s="250">
        <v>111758</v>
      </c>
    </row>
    <row r="242" spans="5:8" x14ac:dyDescent="0.2">
      <c r="E242" s="248">
        <v>38299</v>
      </c>
      <c r="F242" s="212" t="s">
        <v>1529</v>
      </c>
      <c r="G242" s="212" t="s">
        <v>777</v>
      </c>
      <c r="H242" s="250">
        <v>59336</v>
      </c>
    </row>
    <row r="243" spans="5:8" x14ac:dyDescent="0.2">
      <c r="E243" s="248">
        <v>38650</v>
      </c>
      <c r="F243" s="212" t="s">
        <v>1530</v>
      </c>
      <c r="G243" s="212" t="s">
        <v>851</v>
      </c>
      <c r="H243" s="250">
        <v>65177</v>
      </c>
    </row>
    <row r="244" spans="5:8" x14ac:dyDescent="0.2">
      <c r="E244" s="248">
        <v>38671</v>
      </c>
      <c r="F244" s="212" t="s">
        <v>1531</v>
      </c>
      <c r="G244" s="212" t="s">
        <v>1278</v>
      </c>
      <c r="H244" s="250">
        <v>108617</v>
      </c>
    </row>
    <row r="245" spans="5:8" x14ac:dyDescent="0.2">
      <c r="E245" s="248">
        <v>39028</v>
      </c>
      <c r="F245" s="212" t="s">
        <v>1532</v>
      </c>
      <c r="G245" s="212" t="s">
        <v>851</v>
      </c>
      <c r="H245" s="250">
        <v>85596</v>
      </c>
    </row>
    <row r="246" spans="5:8" x14ac:dyDescent="0.2">
      <c r="E246" s="248">
        <v>39128</v>
      </c>
      <c r="F246" s="212" t="s">
        <v>1533</v>
      </c>
      <c r="G246" s="212" t="s">
        <v>1287</v>
      </c>
      <c r="H246" s="250">
        <v>48149</v>
      </c>
    </row>
    <row r="247" spans="5:8" x14ac:dyDescent="0.2">
      <c r="E247" s="248">
        <v>39211</v>
      </c>
      <c r="F247" s="212" t="s">
        <v>1534</v>
      </c>
      <c r="G247" s="212" t="s">
        <v>1278</v>
      </c>
      <c r="H247" s="250">
        <v>69796</v>
      </c>
    </row>
    <row r="248" spans="5:8" x14ac:dyDescent="0.2">
      <c r="E248" s="248">
        <v>39238</v>
      </c>
      <c r="F248" s="212" t="s">
        <v>1535</v>
      </c>
      <c r="G248" s="212" t="s">
        <v>1278</v>
      </c>
      <c r="H248" s="250">
        <v>68726</v>
      </c>
    </row>
    <row r="249" spans="5:8" x14ac:dyDescent="0.2">
      <c r="E249" s="248">
        <v>39342</v>
      </c>
      <c r="F249" s="212" t="s">
        <v>1536</v>
      </c>
      <c r="G249" s="212" t="s">
        <v>1487</v>
      </c>
      <c r="H249" s="250">
        <v>102941</v>
      </c>
    </row>
    <row r="250" spans="5:8" x14ac:dyDescent="0.2">
      <c r="E250" s="248">
        <v>39390</v>
      </c>
      <c r="F250" s="212" t="s">
        <v>1537</v>
      </c>
      <c r="G250" s="212" t="s">
        <v>1278</v>
      </c>
      <c r="H250" s="250">
        <v>58206</v>
      </c>
    </row>
    <row r="251" spans="5:8" x14ac:dyDescent="0.2">
      <c r="E251" s="248">
        <v>39550</v>
      </c>
      <c r="F251" s="212" t="s">
        <v>1538</v>
      </c>
      <c r="G251" s="212" t="s">
        <v>388</v>
      </c>
      <c r="H251" s="250">
        <v>68489</v>
      </c>
    </row>
    <row r="252" spans="5:8" x14ac:dyDescent="0.2">
      <c r="E252" s="248">
        <v>39811</v>
      </c>
      <c r="F252" s="212" t="s">
        <v>1539</v>
      </c>
      <c r="G252" s="212" t="s">
        <v>1349</v>
      </c>
      <c r="H252" s="250">
        <v>77108</v>
      </c>
    </row>
    <row r="253" spans="5:8" x14ac:dyDescent="0.2">
      <c r="E253" s="248">
        <v>39882</v>
      </c>
      <c r="F253" s="212" t="s">
        <v>1540</v>
      </c>
      <c r="G253" s="212" t="s">
        <v>1349</v>
      </c>
      <c r="H253" s="250">
        <v>72264</v>
      </c>
    </row>
    <row r="254" spans="5:8" x14ac:dyDescent="0.2">
      <c r="E254" s="248">
        <v>40046</v>
      </c>
      <c r="F254" s="212" t="s">
        <v>1541</v>
      </c>
      <c r="G254" s="212" t="s">
        <v>1285</v>
      </c>
      <c r="H254" s="250">
        <v>58931</v>
      </c>
    </row>
    <row r="255" spans="5:8" x14ac:dyDescent="0.2">
      <c r="E255" s="248">
        <v>40103</v>
      </c>
      <c r="F255" s="212" t="s">
        <v>1542</v>
      </c>
      <c r="G255" s="212" t="s">
        <v>388</v>
      </c>
      <c r="H255" s="250">
        <v>59751</v>
      </c>
    </row>
    <row r="256" spans="5:8" x14ac:dyDescent="0.2">
      <c r="E256" s="248">
        <v>40174</v>
      </c>
      <c r="F256" s="212" t="s">
        <v>1543</v>
      </c>
      <c r="G256" s="212" t="s">
        <v>388</v>
      </c>
      <c r="H256" s="250">
        <v>48327</v>
      </c>
    </row>
    <row r="257" spans="5:8" x14ac:dyDescent="0.2">
      <c r="E257" s="248">
        <v>40361</v>
      </c>
      <c r="F257" s="212" t="s">
        <v>1544</v>
      </c>
      <c r="G257" s="212" t="s">
        <v>851</v>
      </c>
      <c r="H257" s="250">
        <v>47100</v>
      </c>
    </row>
    <row r="258" spans="5:8" x14ac:dyDescent="0.2">
      <c r="E258" s="248">
        <v>40605</v>
      </c>
      <c r="F258" s="212" t="s">
        <v>1545</v>
      </c>
      <c r="G258" s="212" t="s">
        <v>851</v>
      </c>
      <c r="H258" s="250">
        <v>67261</v>
      </c>
    </row>
    <row r="259" spans="5:8" x14ac:dyDescent="0.2">
      <c r="E259" s="248">
        <v>40833</v>
      </c>
      <c r="F259" s="212" t="s">
        <v>1546</v>
      </c>
      <c r="G259" s="212" t="s">
        <v>388</v>
      </c>
      <c r="H259" s="250">
        <v>60932</v>
      </c>
    </row>
    <row r="260" spans="5:8" x14ac:dyDescent="0.2">
      <c r="E260" s="248">
        <v>41326</v>
      </c>
      <c r="F260" s="212" t="s">
        <v>1547</v>
      </c>
      <c r="G260" s="212" t="s">
        <v>1285</v>
      </c>
      <c r="H260" s="250">
        <v>69043</v>
      </c>
    </row>
    <row r="261" spans="5:8" x14ac:dyDescent="0.2">
      <c r="E261" s="248">
        <v>41382</v>
      </c>
      <c r="F261" s="212" t="s">
        <v>1548</v>
      </c>
      <c r="G261" s="212" t="s">
        <v>388</v>
      </c>
      <c r="H261" s="250">
        <v>71711</v>
      </c>
    </row>
    <row r="262" spans="5:8" x14ac:dyDescent="0.2">
      <c r="E262" s="248">
        <v>41415</v>
      </c>
      <c r="F262" s="212" t="s">
        <v>1549</v>
      </c>
      <c r="G262" s="212" t="s">
        <v>851</v>
      </c>
      <c r="H262" s="250">
        <v>121130</v>
      </c>
    </row>
    <row r="263" spans="5:8" x14ac:dyDescent="0.2">
      <c r="E263" s="248">
        <v>41447</v>
      </c>
      <c r="F263" s="212" t="s">
        <v>1550</v>
      </c>
      <c r="G263" s="212" t="s">
        <v>1278</v>
      </c>
      <c r="H263" s="250">
        <v>67077</v>
      </c>
    </row>
    <row r="264" spans="5:8" x14ac:dyDescent="0.2">
      <c r="E264" s="248">
        <v>41477</v>
      </c>
      <c r="F264" s="212" t="s">
        <v>1551</v>
      </c>
      <c r="G264" s="212" t="s">
        <v>1282</v>
      </c>
      <c r="H264" s="250">
        <v>66117</v>
      </c>
    </row>
    <row r="265" spans="5:8" x14ac:dyDescent="0.2">
      <c r="E265" s="248">
        <v>41617</v>
      </c>
      <c r="F265" s="212" t="s">
        <v>1552</v>
      </c>
      <c r="G265" s="212" t="s">
        <v>851</v>
      </c>
      <c r="H265" s="250">
        <v>47040</v>
      </c>
    </row>
    <row r="266" spans="5:8" x14ac:dyDescent="0.2">
      <c r="E266" s="248">
        <v>41643</v>
      </c>
      <c r="F266" s="212" t="s">
        <v>1553</v>
      </c>
      <c r="G266" s="212" t="s">
        <v>1282</v>
      </c>
      <c r="H266" s="250">
        <v>62445</v>
      </c>
    </row>
    <row r="267" spans="5:8" x14ac:dyDescent="0.2">
      <c r="E267" s="248">
        <v>41863</v>
      </c>
      <c r="F267" s="212" t="s">
        <v>1554</v>
      </c>
      <c r="G267" s="212" t="s">
        <v>777</v>
      </c>
      <c r="H267" s="250">
        <v>83946</v>
      </c>
    </row>
    <row r="268" spans="5:8" x14ac:dyDescent="0.2">
      <c r="E268" s="248">
        <v>41994</v>
      </c>
      <c r="F268" s="212" t="s">
        <v>1555</v>
      </c>
      <c r="G268" s="212" t="s">
        <v>388</v>
      </c>
      <c r="H268" s="250">
        <v>57401</v>
      </c>
    </row>
    <row r="269" spans="5:8" x14ac:dyDescent="0.2">
      <c r="E269" s="248">
        <v>42014</v>
      </c>
      <c r="F269" s="212" t="s">
        <v>1556</v>
      </c>
      <c r="G269" s="212" t="s">
        <v>541</v>
      </c>
      <c r="H269" s="250">
        <v>57691</v>
      </c>
    </row>
    <row r="270" spans="5:8" x14ac:dyDescent="0.2">
      <c r="E270" s="248">
        <v>42021</v>
      </c>
      <c r="F270" s="212" t="s">
        <v>1557</v>
      </c>
      <c r="G270" s="212" t="s">
        <v>1385</v>
      </c>
      <c r="H270" s="250">
        <v>84342</v>
      </c>
    </row>
    <row r="271" spans="5:8" x14ac:dyDescent="0.2">
      <c r="E271" s="248">
        <v>42082</v>
      </c>
      <c r="F271" s="212" t="s">
        <v>1558</v>
      </c>
      <c r="G271" s="212" t="s">
        <v>1287</v>
      </c>
      <c r="H271" s="250">
        <v>88883</v>
      </c>
    </row>
    <row r="272" spans="5:8" x14ac:dyDescent="0.2">
      <c r="E272" s="248">
        <v>42425</v>
      </c>
      <c r="F272" s="212" t="s">
        <v>1559</v>
      </c>
      <c r="G272" s="212" t="s">
        <v>1285</v>
      </c>
      <c r="H272" s="250">
        <v>102400</v>
      </c>
    </row>
    <row r="273" spans="5:8" x14ac:dyDescent="0.2">
      <c r="E273" s="248">
        <v>42660</v>
      </c>
      <c r="F273" s="212" t="s">
        <v>1560</v>
      </c>
      <c r="G273" s="212" t="s">
        <v>1561</v>
      </c>
      <c r="H273" s="250">
        <v>51237</v>
      </c>
    </row>
    <row r="274" spans="5:8" x14ac:dyDescent="0.2">
      <c r="E274" s="248">
        <v>42757</v>
      </c>
      <c r="F274" s="212" t="s">
        <v>1562</v>
      </c>
      <c r="G274" s="212" t="s">
        <v>1349</v>
      </c>
      <c r="H274" s="250">
        <v>81979</v>
      </c>
    </row>
    <row r="275" spans="5:8" x14ac:dyDescent="0.2">
      <c r="E275" s="248">
        <v>42799</v>
      </c>
      <c r="F275" s="212" t="s">
        <v>1563</v>
      </c>
      <c r="G275" s="212" t="s">
        <v>777</v>
      </c>
      <c r="H275" s="250">
        <v>101119</v>
      </c>
    </row>
    <row r="276" spans="5:8" x14ac:dyDescent="0.2">
      <c r="E276" s="248">
        <v>43086</v>
      </c>
      <c r="F276" s="212" t="s">
        <v>1564</v>
      </c>
      <c r="G276" s="212" t="s">
        <v>1385</v>
      </c>
      <c r="H276" s="250">
        <v>99878</v>
      </c>
    </row>
    <row r="277" spans="5:8" x14ac:dyDescent="0.2">
      <c r="E277" s="248">
        <v>43192</v>
      </c>
      <c r="F277" s="212" t="s">
        <v>1565</v>
      </c>
      <c r="G277" s="212" t="s">
        <v>1305</v>
      </c>
      <c r="H277" s="250">
        <v>43515</v>
      </c>
    </row>
    <row r="278" spans="5:8" x14ac:dyDescent="0.2">
      <c r="E278" s="248">
        <v>43219</v>
      </c>
      <c r="F278" s="212" t="s">
        <v>1566</v>
      </c>
      <c r="G278" s="212" t="s">
        <v>1278</v>
      </c>
      <c r="H278" s="250">
        <v>65400</v>
      </c>
    </row>
    <row r="279" spans="5:8" x14ac:dyDescent="0.2">
      <c r="E279" s="248">
        <v>43425</v>
      </c>
      <c r="F279" s="212" t="s">
        <v>1567</v>
      </c>
      <c r="G279" s="212" t="s">
        <v>1349</v>
      </c>
      <c r="H279" s="250">
        <v>68760</v>
      </c>
    </row>
    <row r="280" spans="5:8" x14ac:dyDescent="0.2">
      <c r="E280" s="248">
        <v>43617</v>
      </c>
      <c r="F280" s="212" t="s">
        <v>1568</v>
      </c>
      <c r="G280" s="212" t="s">
        <v>388</v>
      </c>
      <c r="H280" s="250">
        <v>66060</v>
      </c>
    </row>
    <row r="281" spans="5:8" x14ac:dyDescent="0.2">
      <c r="E281" s="248">
        <v>43688</v>
      </c>
      <c r="F281" s="212" t="s">
        <v>1569</v>
      </c>
      <c r="G281" s="212" t="s">
        <v>851</v>
      </c>
      <c r="H281" s="250">
        <v>114728</v>
      </c>
    </row>
    <row r="282" spans="5:8" x14ac:dyDescent="0.2">
      <c r="E282" s="248">
        <v>43692</v>
      </c>
      <c r="F282" s="212" t="s">
        <v>1570</v>
      </c>
      <c r="G282" s="212" t="s">
        <v>388</v>
      </c>
      <c r="H282" s="250">
        <v>105233</v>
      </c>
    </row>
    <row r="283" spans="5:8" x14ac:dyDescent="0.2">
      <c r="E283" s="248">
        <v>43736</v>
      </c>
      <c r="F283" s="212" t="s">
        <v>1571</v>
      </c>
      <c r="G283" s="212" t="s">
        <v>1287</v>
      </c>
      <c r="H283" s="250">
        <v>114398</v>
      </c>
    </row>
    <row r="284" spans="5:8" x14ac:dyDescent="0.2">
      <c r="E284" s="248">
        <v>43826</v>
      </c>
      <c r="F284" s="212" t="s">
        <v>1572</v>
      </c>
      <c r="G284" s="212" t="s">
        <v>1487</v>
      </c>
      <c r="H284" s="250">
        <v>71155</v>
      </c>
    </row>
    <row r="285" spans="5:8" x14ac:dyDescent="0.2">
      <c r="E285" s="248">
        <v>43975</v>
      </c>
      <c r="F285" s="212" t="s">
        <v>1573</v>
      </c>
      <c r="G285" s="212" t="s">
        <v>1287</v>
      </c>
      <c r="H285" s="250">
        <v>28824</v>
      </c>
    </row>
    <row r="286" spans="5:8" x14ac:dyDescent="0.2">
      <c r="E286" s="248">
        <v>44695</v>
      </c>
      <c r="F286" s="212" t="s">
        <v>1574</v>
      </c>
      <c r="G286" s="212" t="s">
        <v>1278</v>
      </c>
      <c r="H286" s="250">
        <v>86956</v>
      </c>
    </row>
    <row r="287" spans="5:8" x14ac:dyDescent="0.2">
      <c r="E287" s="248">
        <v>44761</v>
      </c>
      <c r="F287" s="212" t="s">
        <v>1575</v>
      </c>
      <c r="G287" s="212" t="s">
        <v>1436</v>
      </c>
      <c r="H287" s="250">
        <v>62153</v>
      </c>
    </row>
    <row r="288" spans="5:8" x14ac:dyDescent="0.2">
      <c r="E288" s="248">
        <v>44858</v>
      </c>
      <c r="F288" s="212" t="s">
        <v>1576</v>
      </c>
      <c r="G288" s="212" t="s">
        <v>1318</v>
      </c>
      <c r="H288" s="250">
        <v>66048</v>
      </c>
    </row>
    <row r="289" spans="5:8" x14ac:dyDescent="0.2">
      <c r="E289" s="248">
        <v>45068</v>
      </c>
      <c r="F289" s="212" t="s">
        <v>1577</v>
      </c>
      <c r="G289" s="212" t="s">
        <v>851</v>
      </c>
      <c r="H289" s="250">
        <v>58461</v>
      </c>
    </row>
    <row r="290" spans="5:8" x14ac:dyDescent="0.2">
      <c r="E290" s="248">
        <v>45181</v>
      </c>
      <c r="F290" s="212" t="s">
        <v>1578</v>
      </c>
      <c r="G290" s="212" t="s">
        <v>304</v>
      </c>
      <c r="H290" s="250">
        <v>96156</v>
      </c>
    </row>
    <row r="291" spans="5:8" x14ac:dyDescent="0.2">
      <c r="E291" s="248">
        <v>45208</v>
      </c>
      <c r="F291" s="212" t="s">
        <v>1579</v>
      </c>
      <c r="G291" s="212" t="s">
        <v>1287</v>
      </c>
      <c r="H291" s="250">
        <v>123889</v>
      </c>
    </row>
    <row r="292" spans="5:8" x14ac:dyDescent="0.2">
      <c r="E292" s="248">
        <v>45301</v>
      </c>
      <c r="F292" s="212" t="s">
        <v>1580</v>
      </c>
      <c r="G292" s="212" t="s">
        <v>1287</v>
      </c>
      <c r="H292" s="250">
        <v>57374</v>
      </c>
    </row>
    <row r="293" spans="5:8" x14ac:dyDescent="0.2">
      <c r="E293" s="248">
        <v>45369</v>
      </c>
      <c r="F293" s="212" t="s">
        <v>1581</v>
      </c>
      <c r="G293" s="212" t="s">
        <v>851</v>
      </c>
      <c r="H293" s="250">
        <v>70786</v>
      </c>
    </row>
    <row r="294" spans="5:8" x14ac:dyDescent="0.2">
      <c r="E294" s="248">
        <v>45397</v>
      </c>
      <c r="F294" s="212" t="s">
        <v>1582</v>
      </c>
      <c r="G294" s="212" t="s">
        <v>379</v>
      </c>
      <c r="H294" s="250">
        <v>71058</v>
      </c>
    </row>
    <row r="295" spans="5:8" x14ac:dyDescent="0.2">
      <c r="E295" s="248">
        <v>45499</v>
      </c>
      <c r="F295" s="212" t="s">
        <v>1583</v>
      </c>
      <c r="G295" s="212" t="s">
        <v>388</v>
      </c>
      <c r="H295" s="250">
        <v>86956</v>
      </c>
    </row>
    <row r="296" spans="5:8" x14ac:dyDescent="0.2">
      <c r="E296" s="248">
        <v>45520</v>
      </c>
      <c r="F296" s="212" t="s">
        <v>1584</v>
      </c>
      <c r="G296" s="212" t="s">
        <v>1340</v>
      </c>
      <c r="H296" s="250">
        <v>100802</v>
      </c>
    </row>
    <row r="297" spans="5:8" x14ac:dyDescent="0.2">
      <c r="E297" s="248">
        <v>45578</v>
      </c>
      <c r="F297" s="212" t="s">
        <v>1585</v>
      </c>
      <c r="G297" s="212" t="s">
        <v>388</v>
      </c>
      <c r="H297" s="250">
        <v>65294</v>
      </c>
    </row>
    <row r="298" spans="5:8" x14ac:dyDescent="0.2">
      <c r="E298" s="248">
        <v>45605</v>
      </c>
      <c r="F298" s="212" t="s">
        <v>1586</v>
      </c>
      <c r="G298" s="212" t="s">
        <v>1305</v>
      </c>
      <c r="H298" s="250">
        <v>90190</v>
      </c>
    </row>
    <row r="299" spans="5:8" x14ac:dyDescent="0.2">
      <c r="E299" s="248">
        <v>45784</v>
      </c>
      <c r="F299" s="212" t="s">
        <v>1587</v>
      </c>
      <c r="G299" s="212" t="s">
        <v>1287</v>
      </c>
      <c r="H299" s="250">
        <v>47595</v>
      </c>
    </row>
    <row r="300" spans="5:8" x14ac:dyDescent="0.2">
      <c r="E300" s="248">
        <v>45856</v>
      </c>
      <c r="F300" s="212" t="s">
        <v>1588</v>
      </c>
      <c r="G300" s="212" t="s">
        <v>777</v>
      </c>
      <c r="H300" s="250">
        <v>65545</v>
      </c>
    </row>
    <row r="301" spans="5:8" x14ac:dyDescent="0.2">
      <c r="E301" s="248">
        <v>45902</v>
      </c>
      <c r="F301" s="212" t="s">
        <v>1589</v>
      </c>
      <c r="G301" s="212" t="s">
        <v>1278</v>
      </c>
      <c r="H301" s="250">
        <v>66865</v>
      </c>
    </row>
    <row r="302" spans="5:8" x14ac:dyDescent="0.2">
      <c r="E302" s="248">
        <v>46015</v>
      </c>
      <c r="F302" s="212" t="s">
        <v>1590</v>
      </c>
      <c r="G302" s="212" t="s">
        <v>851</v>
      </c>
      <c r="H302" s="250">
        <v>55218</v>
      </c>
    </row>
    <row r="303" spans="5:8" x14ac:dyDescent="0.2">
      <c r="E303" s="248">
        <v>46256</v>
      </c>
      <c r="F303" s="212" t="s">
        <v>1591</v>
      </c>
      <c r="G303" s="212" t="s">
        <v>1287</v>
      </c>
      <c r="H303" s="250">
        <v>94295</v>
      </c>
    </row>
    <row r="304" spans="5:8" x14ac:dyDescent="0.2">
      <c r="E304" s="248">
        <v>46301</v>
      </c>
      <c r="F304" s="212" t="s">
        <v>1592</v>
      </c>
      <c r="G304" s="212" t="s">
        <v>1349</v>
      </c>
      <c r="H304" s="250">
        <v>75287</v>
      </c>
    </row>
    <row r="305" spans="5:8" x14ac:dyDescent="0.2">
      <c r="E305" s="248">
        <v>46326</v>
      </c>
      <c r="F305" s="212" t="s">
        <v>1593</v>
      </c>
      <c r="G305" s="212" t="s">
        <v>1318</v>
      </c>
      <c r="H305" s="250">
        <v>58298</v>
      </c>
    </row>
    <row r="306" spans="5:8" x14ac:dyDescent="0.2">
      <c r="E306" s="248">
        <v>46420</v>
      </c>
      <c r="F306" s="212" t="s">
        <v>1594</v>
      </c>
      <c r="G306" s="212" t="s">
        <v>777</v>
      </c>
      <c r="H306" s="250">
        <v>65097</v>
      </c>
    </row>
    <row r="307" spans="5:8" x14ac:dyDescent="0.2">
      <c r="E307" s="248">
        <v>46438</v>
      </c>
      <c r="F307" s="212" t="s">
        <v>1595</v>
      </c>
      <c r="G307" s="212" t="s">
        <v>851</v>
      </c>
      <c r="H307" s="250">
        <v>67235</v>
      </c>
    </row>
    <row r="308" spans="5:8" x14ac:dyDescent="0.2">
      <c r="E308" s="248">
        <v>46606</v>
      </c>
      <c r="F308" s="212" t="s">
        <v>1596</v>
      </c>
      <c r="G308" s="212" t="s">
        <v>777</v>
      </c>
      <c r="H308" s="250">
        <v>119837</v>
      </c>
    </row>
    <row r="309" spans="5:8" x14ac:dyDescent="0.2">
      <c r="E309" s="248">
        <v>46694</v>
      </c>
      <c r="F309" s="212" t="s">
        <v>1597</v>
      </c>
      <c r="G309" s="212" t="s">
        <v>388</v>
      </c>
      <c r="H309" s="250">
        <v>109712</v>
      </c>
    </row>
    <row r="310" spans="5:8" x14ac:dyDescent="0.2">
      <c r="E310" s="248">
        <v>46695</v>
      </c>
      <c r="F310" s="212" t="s">
        <v>1598</v>
      </c>
      <c r="G310" s="212" t="s">
        <v>777</v>
      </c>
      <c r="H310" s="250">
        <v>59435</v>
      </c>
    </row>
    <row r="311" spans="5:8" x14ac:dyDescent="0.2">
      <c r="E311" s="248">
        <v>47050</v>
      </c>
      <c r="F311" s="212" t="s">
        <v>1599</v>
      </c>
      <c r="G311" s="212" t="s">
        <v>388</v>
      </c>
      <c r="H311" s="250">
        <v>112511</v>
      </c>
    </row>
    <row r="312" spans="5:8" x14ac:dyDescent="0.2">
      <c r="E312" s="248">
        <v>47326</v>
      </c>
      <c r="F312" s="212" t="s">
        <v>1600</v>
      </c>
      <c r="G312" s="212" t="s">
        <v>851</v>
      </c>
      <c r="H312" s="250">
        <v>91510</v>
      </c>
    </row>
    <row r="313" spans="5:8" x14ac:dyDescent="0.2">
      <c r="E313" s="248">
        <v>47400</v>
      </c>
      <c r="F313" s="212" t="s">
        <v>1601</v>
      </c>
      <c r="G313" s="212" t="s">
        <v>388</v>
      </c>
      <c r="H313" s="250">
        <v>50426</v>
      </c>
    </row>
    <row r="314" spans="5:8" x14ac:dyDescent="0.2">
      <c r="E314" s="248">
        <v>47430</v>
      </c>
      <c r="F314" s="212" t="s">
        <v>1602</v>
      </c>
      <c r="G314" s="212" t="s">
        <v>1340</v>
      </c>
      <c r="H314" s="250">
        <v>57625</v>
      </c>
    </row>
    <row r="315" spans="5:8" x14ac:dyDescent="0.2">
      <c r="E315" s="248">
        <v>47445</v>
      </c>
      <c r="F315" s="212" t="s">
        <v>1603</v>
      </c>
      <c r="G315" s="212" t="s">
        <v>1318</v>
      </c>
      <c r="H315" s="250">
        <v>108590</v>
      </c>
    </row>
    <row r="316" spans="5:8" x14ac:dyDescent="0.2">
      <c r="E316" s="248">
        <v>47530</v>
      </c>
      <c r="F316" s="212" t="s">
        <v>1604</v>
      </c>
      <c r="G316" s="212" t="s">
        <v>1287</v>
      </c>
      <c r="H316" s="250">
        <v>80043</v>
      </c>
    </row>
    <row r="317" spans="5:8" x14ac:dyDescent="0.2">
      <c r="E317" s="248">
        <v>47620</v>
      </c>
      <c r="F317" s="212" t="s">
        <v>1605</v>
      </c>
      <c r="G317" s="212" t="s">
        <v>1318</v>
      </c>
      <c r="H317" s="250">
        <v>71433</v>
      </c>
    </row>
    <row r="318" spans="5:8" x14ac:dyDescent="0.2">
      <c r="E318" s="248">
        <v>47828</v>
      </c>
      <c r="F318" s="212" t="s">
        <v>1606</v>
      </c>
      <c r="G318" s="212" t="s">
        <v>1287</v>
      </c>
      <c r="H318" s="250">
        <v>119362</v>
      </c>
    </row>
    <row r="319" spans="5:8" x14ac:dyDescent="0.2">
      <c r="E319" s="248">
        <v>47834</v>
      </c>
      <c r="F319" s="212" t="s">
        <v>1607</v>
      </c>
      <c r="G319" s="212" t="s">
        <v>777</v>
      </c>
      <c r="H319" s="250">
        <v>109897</v>
      </c>
    </row>
    <row r="320" spans="5:8" x14ac:dyDescent="0.2">
      <c r="E320" s="248">
        <v>47891</v>
      </c>
      <c r="F320" s="212" t="s">
        <v>1608</v>
      </c>
      <c r="G320" s="212" t="s">
        <v>1278</v>
      </c>
      <c r="H320" s="250">
        <v>74793</v>
      </c>
    </row>
    <row r="321" spans="5:8" x14ac:dyDescent="0.2">
      <c r="E321" s="248">
        <v>48075</v>
      </c>
      <c r="F321" s="212" t="s">
        <v>1609</v>
      </c>
      <c r="G321" s="212" t="s">
        <v>1349</v>
      </c>
      <c r="H321" s="250">
        <v>63395</v>
      </c>
    </row>
    <row r="322" spans="5:8" x14ac:dyDescent="0.2">
      <c r="E322" s="248">
        <v>48124</v>
      </c>
      <c r="F322" s="212" t="s">
        <v>1610</v>
      </c>
      <c r="G322" s="212" t="s">
        <v>1285</v>
      </c>
      <c r="H322" s="250">
        <v>111296</v>
      </c>
    </row>
    <row r="323" spans="5:8" x14ac:dyDescent="0.2">
      <c r="E323" s="248">
        <v>48134</v>
      </c>
      <c r="F323" s="212" t="s">
        <v>1611</v>
      </c>
      <c r="G323" s="212" t="s">
        <v>388</v>
      </c>
      <c r="H323" s="250">
        <v>57876</v>
      </c>
    </row>
    <row r="324" spans="5:8" x14ac:dyDescent="0.2">
      <c r="E324" s="248">
        <v>48162</v>
      </c>
      <c r="F324" s="212" t="s">
        <v>1612</v>
      </c>
      <c r="G324" s="212" t="s">
        <v>1318</v>
      </c>
      <c r="H324" s="250">
        <v>100684</v>
      </c>
    </row>
    <row r="325" spans="5:8" x14ac:dyDescent="0.2">
      <c r="E325" s="248">
        <v>48189</v>
      </c>
      <c r="F325" s="212" t="s">
        <v>1613</v>
      </c>
      <c r="G325" s="212" t="s">
        <v>388</v>
      </c>
      <c r="H325" s="250">
        <v>81108</v>
      </c>
    </row>
    <row r="326" spans="5:8" x14ac:dyDescent="0.2">
      <c r="E326" s="248">
        <v>48447</v>
      </c>
      <c r="F326" s="212" t="s">
        <v>1614</v>
      </c>
      <c r="G326" s="212" t="s">
        <v>1340</v>
      </c>
      <c r="H326" s="250">
        <v>46763</v>
      </c>
    </row>
    <row r="327" spans="5:8" x14ac:dyDescent="0.2">
      <c r="E327" s="248">
        <v>48869</v>
      </c>
      <c r="F327" s="212" t="s">
        <v>1615</v>
      </c>
      <c r="G327" s="212" t="s">
        <v>1278</v>
      </c>
      <c r="H327" s="250">
        <v>22548</v>
      </c>
    </row>
    <row r="328" spans="5:8" x14ac:dyDescent="0.2">
      <c r="E328" s="248">
        <v>48870</v>
      </c>
      <c r="F328" s="212" t="s">
        <v>1616</v>
      </c>
      <c r="G328" s="212" t="s">
        <v>1287</v>
      </c>
      <c r="H328" s="250">
        <v>104657</v>
      </c>
    </row>
    <row r="329" spans="5:8" x14ac:dyDescent="0.2">
      <c r="E329" s="248">
        <v>49011</v>
      </c>
      <c r="F329" s="212" t="s">
        <v>1617</v>
      </c>
      <c r="G329" s="212" t="s">
        <v>304</v>
      </c>
      <c r="H329" s="250">
        <v>55917</v>
      </c>
    </row>
    <row r="330" spans="5:8" x14ac:dyDescent="0.2">
      <c r="E330" s="248">
        <v>49130</v>
      </c>
      <c r="F330" s="212" t="s">
        <v>1618</v>
      </c>
      <c r="G330" s="212" t="s">
        <v>1403</v>
      </c>
      <c r="H330" s="250">
        <v>86956</v>
      </c>
    </row>
    <row r="331" spans="5:8" x14ac:dyDescent="0.2">
      <c r="E331" s="248">
        <v>49154</v>
      </c>
      <c r="F331" s="212" t="s">
        <v>1619</v>
      </c>
      <c r="G331" s="212" t="s">
        <v>777</v>
      </c>
      <c r="H331" s="250">
        <v>78376</v>
      </c>
    </row>
    <row r="332" spans="5:8" x14ac:dyDescent="0.2">
      <c r="E332" s="248">
        <v>49275</v>
      </c>
      <c r="F332" s="212" t="s">
        <v>1620</v>
      </c>
      <c r="G332" s="212" t="s">
        <v>1403</v>
      </c>
      <c r="H332" s="250">
        <v>106346</v>
      </c>
    </row>
    <row r="333" spans="5:8" x14ac:dyDescent="0.2">
      <c r="E333" s="248">
        <v>49486</v>
      </c>
      <c r="F333" s="212" t="s">
        <v>1621</v>
      </c>
      <c r="G333" s="212" t="s">
        <v>388</v>
      </c>
      <c r="H333" s="250">
        <v>31715</v>
      </c>
    </row>
    <row r="334" spans="5:8" x14ac:dyDescent="0.2">
      <c r="E334" s="248">
        <v>49561</v>
      </c>
      <c r="F334" s="212" t="s">
        <v>1622</v>
      </c>
      <c r="G334" s="212" t="s">
        <v>1349</v>
      </c>
      <c r="H334" s="250">
        <v>68845</v>
      </c>
    </row>
    <row r="335" spans="5:8" x14ac:dyDescent="0.2">
      <c r="E335" s="248">
        <v>49630</v>
      </c>
      <c r="F335" s="212" t="s">
        <v>1623</v>
      </c>
      <c r="G335" s="212" t="s">
        <v>1278</v>
      </c>
      <c r="H335" s="250">
        <v>107468</v>
      </c>
    </row>
    <row r="336" spans="5:8" x14ac:dyDescent="0.2">
      <c r="E336" s="248">
        <v>49759</v>
      </c>
      <c r="F336" s="212" t="s">
        <v>1624</v>
      </c>
      <c r="G336" s="212" t="s">
        <v>1340</v>
      </c>
      <c r="H336" s="250">
        <v>71418</v>
      </c>
    </row>
    <row r="337" spans="5:8" x14ac:dyDescent="0.2">
      <c r="E337" s="248">
        <v>50068</v>
      </c>
      <c r="F337" s="212" t="s">
        <v>1625</v>
      </c>
      <c r="G337" s="212" t="s">
        <v>388</v>
      </c>
      <c r="H337" s="250">
        <v>82032</v>
      </c>
    </row>
    <row r="338" spans="5:8" x14ac:dyDescent="0.2">
      <c r="E338" s="248">
        <v>50543</v>
      </c>
      <c r="F338" s="212" t="s">
        <v>1626</v>
      </c>
      <c r="G338" s="212" t="s">
        <v>388</v>
      </c>
      <c r="H338" s="250">
        <v>94810</v>
      </c>
    </row>
    <row r="339" spans="5:8" x14ac:dyDescent="0.2">
      <c r="E339" s="248">
        <v>50719</v>
      </c>
      <c r="F339" s="212" t="s">
        <v>1627</v>
      </c>
      <c r="G339" s="212" t="s">
        <v>388</v>
      </c>
      <c r="H339" s="250">
        <v>91048</v>
      </c>
    </row>
    <row r="340" spans="5:8" x14ac:dyDescent="0.2">
      <c r="E340" s="248">
        <v>50834</v>
      </c>
      <c r="F340" s="212" t="s">
        <v>1628</v>
      </c>
      <c r="G340" s="212" t="s">
        <v>1278</v>
      </c>
      <c r="H340" s="250">
        <v>51486</v>
      </c>
    </row>
    <row r="341" spans="5:8" x14ac:dyDescent="0.2">
      <c r="E341" s="248">
        <v>50921</v>
      </c>
      <c r="F341" s="212" t="s">
        <v>1629</v>
      </c>
      <c r="G341" s="212" t="s">
        <v>388</v>
      </c>
      <c r="H341" s="250">
        <v>22433</v>
      </c>
    </row>
    <row r="342" spans="5:8" x14ac:dyDescent="0.2">
      <c r="E342" s="248">
        <v>50972</v>
      </c>
      <c r="F342" s="212" t="s">
        <v>1630</v>
      </c>
      <c r="G342" s="212" t="s">
        <v>1278</v>
      </c>
      <c r="H342" s="250">
        <v>70284</v>
      </c>
    </row>
    <row r="343" spans="5:8" x14ac:dyDescent="0.2">
      <c r="E343" s="248">
        <v>50979</v>
      </c>
      <c r="F343" s="212" t="s">
        <v>1631</v>
      </c>
      <c r="G343" s="212" t="s">
        <v>851</v>
      </c>
      <c r="H343" s="250">
        <v>113369</v>
      </c>
    </row>
    <row r="344" spans="5:8" x14ac:dyDescent="0.2">
      <c r="E344" s="248">
        <v>51097</v>
      </c>
      <c r="F344" s="212" t="s">
        <v>1632</v>
      </c>
      <c r="G344" s="212" t="s">
        <v>851</v>
      </c>
      <c r="H344" s="250">
        <v>53348</v>
      </c>
    </row>
    <row r="345" spans="5:8" x14ac:dyDescent="0.2">
      <c r="E345" s="248">
        <v>51323</v>
      </c>
      <c r="F345" s="212" t="s">
        <v>1633</v>
      </c>
      <c r="G345" s="212" t="s">
        <v>1278</v>
      </c>
      <c r="H345" s="250">
        <v>89432</v>
      </c>
    </row>
    <row r="346" spans="5:8" x14ac:dyDescent="0.2">
      <c r="E346" s="248">
        <v>51437</v>
      </c>
      <c r="F346" s="212" t="s">
        <v>1634</v>
      </c>
      <c r="G346" s="212" t="s">
        <v>851</v>
      </c>
      <c r="H346" s="250">
        <v>68009</v>
      </c>
    </row>
    <row r="347" spans="5:8" x14ac:dyDescent="0.2">
      <c r="E347" s="248">
        <v>51521</v>
      </c>
      <c r="F347" s="212" t="s">
        <v>1635</v>
      </c>
      <c r="G347" s="212" t="s">
        <v>388</v>
      </c>
      <c r="H347" s="250">
        <v>107521</v>
      </c>
    </row>
    <row r="348" spans="5:8" x14ac:dyDescent="0.2">
      <c r="E348" s="248">
        <v>51646</v>
      </c>
      <c r="F348" s="212" t="s">
        <v>1636</v>
      </c>
      <c r="G348" s="212" t="s">
        <v>851</v>
      </c>
      <c r="H348" s="250">
        <v>40755</v>
      </c>
    </row>
    <row r="349" spans="5:8" x14ac:dyDescent="0.2">
      <c r="E349" s="248">
        <v>51767</v>
      </c>
      <c r="F349" s="212" t="s">
        <v>1637</v>
      </c>
      <c r="G349" s="212" t="s">
        <v>851</v>
      </c>
      <c r="H349" s="250">
        <v>89543</v>
      </c>
    </row>
    <row r="350" spans="5:8" x14ac:dyDescent="0.2">
      <c r="E350" s="248">
        <v>51990</v>
      </c>
      <c r="F350" s="212" t="s">
        <v>1638</v>
      </c>
      <c r="G350" s="212" t="s">
        <v>1278</v>
      </c>
      <c r="H350" s="250">
        <v>77940</v>
      </c>
    </row>
    <row r="351" spans="5:8" x14ac:dyDescent="0.2">
      <c r="E351" s="248">
        <v>52072</v>
      </c>
      <c r="F351" s="212" t="s">
        <v>1639</v>
      </c>
      <c r="G351" s="212" t="s">
        <v>388</v>
      </c>
      <c r="H351" s="250">
        <v>86718</v>
      </c>
    </row>
    <row r="352" spans="5:8" x14ac:dyDescent="0.2">
      <c r="E352" s="248">
        <v>52075</v>
      </c>
      <c r="F352" s="212" t="s">
        <v>1640</v>
      </c>
      <c r="G352" s="212" t="s">
        <v>1282</v>
      </c>
      <c r="H352" s="250">
        <v>61782</v>
      </c>
    </row>
    <row r="353" spans="5:8" x14ac:dyDescent="0.2">
      <c r="E353" s="248">
        <v>52329</v>
      </c>
      <c r="F353" s="212" t="s">
        <v>1641</v>
      </c>
      <c r="G353" s="212" t="s">
        <v>777</v>
      </c>
      <c r="H353" s="250">
        <v>47417</v>
      </c>
    </row>
    <row r="354" spans="5:8" x14ac:dyDescent="0.2">
      <c r="E354" s="248">
        <v>52431</v>
      </c>
      <c r="F354" s="212" t="s">
        <v>1642</v>
      </c>
      <c r="G354" s="212" t="s">
        <v>541</v>
      </c>
      <c r="H354" s="250">
        <v>100248</v>
      </c>
    </row>
    <row r="355" spans="5:8" x14ac:dyDescent="0.2">
      <c r="E355" s="248">
        <v>52524</v>
      </c>
      <c r="F355" s="212" t="s">
        <v>1643</v>
      </c>
      <c r="G355" s="212" t="s">
        <v>851</v>
      </c>
      <c r="H355" s="250">
        <v>67472</v>
      </c>
    </row>
    <row r="356" spans="5:8" x14ac:dyDescent="0.2">
      <c r="E356" s="248">
        <v>52573</v>
      </c>
      <c r="F356" s="212" t="s">
        <v>1644</v>
      </c>
      <c r="G356" s="212" t="s">
        <v>851</v>
      </c>
      <c r="H356" s="250">
        <v>65440</v>
      </c>
    </row>
    <row r="357" spans="5:8" x14ac:dyDescent="0.2">
      <c r="E357" s="248">
        <v>53087</v>
      </c>
      <c r="F357" s="212" t="s">
        <v>1645</v>
      </c>
      <c r="G357" s="212" t="s">
        <v>1278</v>
      </c>
      <c r="H357" s="250">
        <v>110808</v>
      </c>
    </row>
    <row r="358" spans="5:8" x14ac:dyDescent="0.2">
      <c r="E358" s="248">
        <v>53174</v>
      </c>
      <c r="F358" s="212" t="s">
        <v>1646</v>
      </c>
      <c r="G358" s="212" t="s">
        <v>1403</v>
      </c>
      <c r="H358" s="250">
        <v>71315</v>
      </c>
    </row>
    <row r="359" spans="5:8" x14ac:dyDescent="0.2">
      <c r="E359" s="248">
        <v>53181</v>
      </c>
      <c r="F359" s="212" t="s">
        <v>1647</v>
      </c>
      <c r="G359" s="212" t="s">
        <v>851</v>
      </c>
      <c r="H359" s="250">
        <v>56299</v>
      </c>
    </row>
    <row r="360" spans="5:8" x14ac:dyDescent="0.2">
      <c r="E360" s="248">
        <v>53192</v>
      </c>
      <c r="F360" s="212" t="s">
        <v>1648</v>
      </c>
      <c r="G360" s="212" t="s">
        <v>379</v>
      </c>
      <c r="H360" s="250">
        <v>58510</v>
      </c>
    </row>
    <row r="361" spans="5:8" x14ac:dyDescent="0.2">
      <c r="E361" s="248">
        <v>53302</v>
      </c>
      <c r="F361" s="212" t="s">
        <v>1649</v>
      </c>
      <c r="G361" s="212" t="s">
        <v>1340</v>
      </c>
      <c r="H361" s="250">
        <v>101674</v>
      </c>
    </row>
    <row r="362" spans="5:8" x14ac:dyDescent="0.2">
      <c r="E362" s="248">
        <v>53423</v>
      </c>
      <c r="F362" s="212" t="s">
        <v>1650</v>
      </c>
      <c r="G362" s="212" t="s">
        <v>388</v>
      </c>
      <c r="H362" s="250">
        <v>58860</v>
      </c>
    </row>
    <row r="363" spans="5:8" x14ac:dyDescent="0.2">
      <c r="E363" s="248">
        <v>53440</v>
      </c>
      <c r="F363" s="212" t="s">
        <v>1651</v>
      </c>
      <c r="G363" s="212" t="s">
        <v>1318</v>
      </c>
      <c r="H363" s="250">
        <v>113620</v>
      </c>
    </row>
    <row r="364" spans="5:8" x14ac:dyDescent="0.2">
      <c r="E364" s="248">
        <v>53493</v>
      </c>
      <c r="F364" s="212" t="s">
        <v>1652</v>
      </c>
      <c r="G364" s="212" t="s">
        <v>1403</v>
      </c>
      <c r="H364" s="250">
        <v>58457</v>
      </c>
    </row>
    <row r="365" spans="5:8" x14ac:dyDescent="0.2">
      <c r="E365" s="248">
        <v>53541</v>
      </c>
      <c r="F365" s="212" t="s">
        <v>1653</v>
      </c>
      <c r="G365" s="212" t="s">
        <v>379</v>
      </c>
      <c r="H365" s="250">
        <v>99971</v>
      </c>
    </row>
    <row r="366" spans="5:8" x14ac:dyDescent="0.2">
      <c r="E366" s="248">
        <v>53586</v>
      </c>
      <c r="F366" s="212" t="s">
        <v>1654</v>
      </c>
      <c r="G366" s="212" t="s">
        <v>777</v>
      </c>
      <c r="H366" s="250">
        <v>96380</v>
      </c>
    </row>
    <row r="367" spans="5:8" x14ac:dyDescent="0.2">
      <c r="E367" s="248">
        <v>53609</v>
      </c>
      <c r="F367" s="212" t="s">
        <v>1655</v>
      </c>
      <c r="G367" s="212" t="s">
        <v>851</v>
      </c>
      <c r="H367" s="250">
        <v>90827</v>
      </c>
    </row>
    <row r="368" spans="5:8" x14ac:dyDescent="0.2">
      <c r="E368" s="248">
        <v>53633</v>
      </c>
      <c r="F368" s="212" t="s">
        <v>1656</v>
      </c>
      <c r="G368" s="212" t="s">
        <v>1318</v>
      </c>
      <c r="H368" s="250">
        <v>64819</v>
      </c>
    </row>
    <row r="369" spans="5:8" x14ac:dyDescent="0.2">
      <c r="E369" s="248">
        <v>53697</v>
      </c>
      <c r="F369" s="212" t="s">
        <v>1657</v>
      </c>
      <c r="G369" s="212" t="s">
        <v>388</v>
      </c>
      <c r="H369" s="250">
        <v>119863</v>
      </c>
    </row>
    <row r="370" spans="5:8" x14ac:dyDescent="0.2">
      <c r="E370" s="248">
        <v>53968</v>
      </c>
      <c r="F370" s="212" t="s">
        <v>1658</v>
      </c>
      <c r="G370" s="212" t="s">
        <v>1349</v>
      </c>
      <c r="H370" s="250">
        <v>99034</v>
      </c>
    </row>
    <row r="371" spans="5:8" x14ac:dyDescent="0.2">
      <c r="E371" s="248">
        <v>53998</v>
      </c>
      <c r="F371" s="212" t="s">
        <v>1659</v>
      </c>
      <c r="G371" s="212" t="s">
        <v>388</v>
      </c>
      <c r="H371" s="250">
        <v>102954</v>
      </c>
    </row>
    <row r="372" spans="5:8" x14ac:dyDescent="0.2">
      <c r="E372" s="248">
        <v>54013</v>
      </c>
      <c r="F372" s="212" t="s">
        <v>1660</v>
      </c>
      <c r="G372" s="212" t="s">
        <v>388</v>
      </c>
      <c r="H372" s="250">
        <v>30045</v>
      </c>
    </row>
    <row r="373" spans="5:8" x14ac:dyDescent="0.2">
      <c r="E373" s="248">
        <v>54049</v>
      </c>
      <c r="F373" s="212" t="s">
        <v>1661</v>
      </c>
      <c r="G373" s="212" t="s">
        <v>388</v>
      </c>
      <c r="H373" s="250">
        <v>49832</v>
      </c>
    </row>
    <row r="374" spans="5:8" x14ac:dyDescent="0.2">
      <c r="E374" s="248">
        <v>54267</v>
      </c>
      <c r="F374" s="212" t="s">
        <v>1662</v>
      </c>
      <c r="G374" s="212" t="s">
        <v>379</v>
      </c>
      <c r="H374" s="250">
        <v>61176</v>
      </c>
    </row>
    <row r="375" spans="5:8" x14ac:dyDescent="0.2">
      <c r="E375" s="248">
        <v>54419</v>
      </c>
      <c r="F375" s="212" t="s">
        <v>1663</v>
      </c>
      <c r="G375" s="212" t="s">
        <v>1305</v>
      </c>
      <c r="H375" s="250">
        <v>55830</v>
      </c>
    </row>
    <row r="376" spans="5:8" x14ac:dyDescent="0.2">
      <c r="E376" s="248">
        <v>54450</v>
      </c>
      <c r="F376" s="212" t="s">
        <v>1664</v>
      </c>
      <c r="G376" s="212" t="s">
        <v>1349</v>
      </c>
      <c r="H376" s="250">
        <v>58683</v>
      </c>
    </row>
    <row r="377" spans="5:8" x14ac:dyDescent="0.2">
      <c r="E377" s="248">
        <v>54518</v>
      </c>
      <c r="F377" s="212" t="s">
        <v>1665</v>
      </c>
      <c r="G377" s="212" t="s">
        <v>777</v>
      </c>
      <c r="H377" s="250">
        <v>119428</v>
      </c>
    </row>
    <row r="378" spans="5:8" x14ac:dyDescent="0.2">
      <c r="E378" s="248">
        <v>54553</v>
      </c>
      <c r="F378" s="212" t="s">
        <v>1666</v>
      </c>
      <c r="G378" s="212" t="s">
        <v>1305</v>
      </c>
      <c r="H378" s="250">
        <v>71023</v>
      </c>
    </row>
    <row r="379" spans="5:8" x14ac:dyDescent="0.2">
      <c r="E379" s="248">
        <v>54611</v>
      </c>
      <c r="F379" s="212" t="s">
        <v>1667</v>
      </c>
      <c r="G379" s="212" t="s">
        <v>1285</v>
      </c>
      <c r="H379" s="250">
        <v>96446</v>
      </c>
    </row>
    <row r="380" spans="5:8" x14ac:dyDescent="0.2">
      <c r="E380" s="248">
        <v>54727</v>
      </c>
      <c r="F380" s="212" t="s">
        <v>1668</v>
      </c>
      <c r="G380" s="212" t="s">
        <v>851</v>
      </c>
      <c r="H380" s="250">
        <v>23736</v>
      </c>
    </row>
    <row r="381" spans="5:8" x14ac:dyDescent="0.2">
      <c r="E381" s="248">
        <v>54859</v>
      </c>
      <c r="F381" s="212" t="s">
        <v>1669</v>
      </c>
      <c r="G381" s="212" t="s">
        <v>1278</v>
      </c>
      <c r="H381" s="250">
        <v>85292</v>
      </c>
    </row>
    <row r="382" spans="5:8" x14ac:dyDescent="0.2">
      <c r="E382" s="248">
        <v>55067</v>
      </c>
      <c r="F382" s="212" t="s">
        <v>1670</v>
      </c>
      <c r="G382" s="212" t="s">
        <v>777</v>
      </c>
      <c r="H382" s="250">
        <v>70007</v>
      </c>
    </row>
    <row r="383" spans="5:8" x14ac:dyDescent="0.2">
      <c r="E383" s="248">
        <v>55100</v>
      </c>
      <c r="F383" s="212" t="s">
        <v>1671</v>
      </c>
      <c r="G383" s="212" t="s">
        <v>388</v>
      </c>
      <c r="H383" s="250">
        <v>96750</v>
      </c>
    </row>
    <row r="384" spans="5:8" x14ac:dyDescent="0.2">
      <c r="E384" s="248">
        <v>55502</v>
      </c>
      <c r="F384" s="212" t="s">
        <v>1672</v>
      </c>
      <c r="G384" s="212" t="s">
        <v>1287</v>
      </c>
      <c r="H384" s="250">
        <v>55317</v>
      </c>
    </row>
    <row r="385" spans="5:8" x14ac:dyDescent="0.2">
      <c r="E385" s="248">
        <v>55523</v>
      </c>
      <c r="F385" s="212" t="s">
        <v>1673</v>
      </c>
      <c r="G385" s="212" t="s">
        <v>388</v>
      </c>
      <c r="H385" s="250">
        <v>60041</v>
      </c>
    </row>
    <row r="386" spans="5:8" x14ac:dyDescent="0.2">
      <c r="E386" s="248">
        <v>55543</v>
      </c>
      <c r="F386" s="212" t="s">
        <v>1674</v>
      </c>
      <c r="G386" s="212" t="s">
        <v>388</v>
      </c>
      <c r="H386" s="250">
        <v>90770</v>
      </c>
    </row>
    <row r="387" spans="5:8" x14ac:dyDescent="0.2">
      <c r="E387" s="248">
        <v>55916</v>
      </c>
      <c r="F387" s="212" t="s">
        <v>1675</v>
      </c>
      <c r="G387" s="212" t="s">
        <v>1278</v>
      </c>
      <c r="H387" s="250">
        <v>103337</v>
      </c>
    </row>
    <row r="388" spans="5:8" x14ac:dyDescent="0.2">
      <c r="E388" s="248">
        <v>56032</v>
      </c>
      <c r="F388" s="212" t="s">
        <v>1676</v>
      </c>
      <c r="G388" s="212" t="s">
        <v>851</v>
      </c>
      <c r="H388" s="250">
        <v>40973</v>
      </c>
    </row>
    <row r="389" spans="5:8" x14ac:dyDescent="0.2">
      <c r="E389" s="248">
        <v>56142</v>
      </c>
      <c r="F389" s="212" t="s">
        <v>1677</v>
      </c>
      <c r="G389" s="212" t="s">
        <v>388</v>
      </c>
      <c r="H389" s="250">
        <v>59270</v>
      </c>
    </row>
    <row r="390" spans="5:8" x14ac:dyDescent="0.2">
      <c r="E390" s="248">
        <v>56522</v>
      </c>
      <c r="F390" s="212" t="s">
        <v>1678</v>
      </c>
      <c r="G390" s="212" t="s">
        <v>851</v>
      </c>
      <c r="H390" s="250">
        <v>46683</v>
      </c>
    </row>
    <row r="391" spans="5:8" x14ac:dyDescent="0.2">
      <c r="E391" s="248">
        <v>56576</v>
      </c>
      <c r="F391" s="212" t="s">
        <v>1679</v>
      </c>
      <c r="G391" s="212" t="s">
        <v>777</v>
      </c>
      <c r="H391" s="250">
        <v>70337</v>
      </c>
    </row>
    <row r="392" spans="5:8" x14ac:dyDescent="0.2">
      <c r="E392" s="248">
        <v>56638</v>
      </c>
      <c r="F392" s="212" t="s">
        <v>1680</v>
      </c>
      <c r="G392" s="212" t="s">
        <v>1340</v>
      </c>
      <c r="H392" s="250">
        <v>48069</v>
      </c>
    </row>
    <row r="393" spans="5:8" x14ac:dyDescent="0.2">
      <c r="E393" s="248">
        <v>56695</v>
      </c>
      <c r="F393" s="212" t="s">
        <v>1681</v>
      </c>
      <c r="G393" s="212" t="s">
        <v>388</v>
      </c>
      <c r="H393" s="250">
        <v>101726</v>
      </c>
    </row>
    <row r="394" spans="5:8" x14ac:dyDescent="0.2">
      <c r="E394" s="248">
        <v>56747</v>
      </c>
      <c r="F394" s="212" t="s">
        <v>1682</v>
      </c>
      <c r="G394" s="212" t="s">
        <v>388</v>
      </c>
      <c r="H394" s="250">
        <v>67010</v>
      </c>
    </row>
    <row r="395" spans="5:8" x14ac:dyDescent="0.2">
      <c r="E395" s="248">
        <v>56834</v>
      </c>
      <c r="F395" s="212" t="s">
        <v>1683</v>
      </c>
      <c r="G395" s="212" t="s">
        <v>851</v>
      </c>
      <c r="H395" s="250">
        <v>101000</v>
      </c>
    </row>
    <row r="396" spans="5:8" x14ac:dyDescent="0.2">
      <c r="E396" s="248">
        <v>56891</v>
      </c>
      <c r="F396" s="212" t="s">
        <v>1684</v>
      </c>
      <c r="G396" s="212" t="s">
        <v>388</v>
      </c>
      <c r="H396" s="250">
        <v>111244</v>
      </c>
    </row>
    <row r="397" spans="5:8" x14ac:dyDescent="0.2">
      <c r="E397" s="248">
        <v>57149</v>
      </c>
      <c r="F397" s="212" t="s">
        <v>1685</v>
      </c>
      <c r="G397" s="212" t="s">
        <v>541</v>
      </c>
      <c r="H397" s="250">
        <v>77108</v>
      </c>
    </row>
    <row r="398" spans="5:8" x14ac:dyDescent="0.2">
      <c r="E398" s="248">
        <v>57165</v>
      </c>
      <c r="F398" s="212" t="s">
        <v>1686</v>
      </c>
      <c r="G398" s="212" t="s">
        <v>1285</v>
      </c>
      <c r="H398" s="250">
        <v>68444</v>
      </c>
    </row>
    <row r="399" spans="5:8" x14ac:dyDescent="0.2">
      <c r="E399" s="248">
        <v>57283</v>
      </c>
      <c r="F399" s="212" t="s">
        <v>1687</v>
      </c>
      <c r="G399" s="212" t="s">
        <v>1349</v>
      </c>
      <c r="H399" s="250">
        <v>120233</v>
      </c>
    </row>
    <row r="400" spans="5:8" x14ac:dyDescent="0.2">
      <c r="E400" s="248">
        <v>57414</v>
      </c>
      <c r="F400" s="212" t="s">
        <v>1688</v>
      </c>
      <c r="G400" s="212" t="s">
        <v>1340</v>
      </c>
      <c r="H400" s="250">
        <v>65994</v>
      </c>
    </row>
    <row r="401" spans="5:8" x14ac:dyDescent="0.2">
      <c r="E401" s="248">
        <v>57641</v>
      </c>
      <c r="F401" s="212" t="s">
        <v>1689</v>
      </c>
      <c r="G401" s="212" t="s">
        <v>1349</v>
      </c>
      <c r="H401" s="250">
        <v>70667</v>
      </c>
    </row>
    <row r="402" spans="5:8" x14ac:dyDescent="0.2">
      <c r="E402" s="248">
        <v>57703</v>
      </c>
      <c r="F402" s="212" t="s">
        <v>1690</v>
      </c>
      <c r="G402" s="212" t="s">
        <v>851</v>
      </c>
      <c r="H402" s="250">
        <v>62747</v>
      </c>
    </row>
    <row r="403" spans="5:8" x14ac:dyDescent="0.2">
      <c r="E403" s="248">
        <v>57731</v>
      </c>
      <c r="F403" s="212" t="s">
        <v>1691</v>
      </c>
      <c r="G403" s="212" t="s">
        <v>1305</v>
      </c>
      <c r="H403" s="250">
        <v>65573</v>
      </c>
    </row>
    <row r="404" spans="5:8" x14ac:dyDescent="0.2">
      <c r="E404" s="248">
        <v>57921</v>
      </c>
      <c r="F404" s="212" t="s">
        <v>1692</v>
      </c>
      <c r="G404" s="212" t="s">
        <v>851</v>
      </c>
      <c r="H404" s="250">
        <v>68328</v>
      </c>
    </row>
    <row r="405" spans="5:8" x14ac:dyDescent="0.2">
      <c r="E405" s="248">
        <v>58172</v>
      </c>
      <c r="F405" s="212" t="s">
        <v>1693</v>
      </c>
      <c r="G405" s="212" t="s">
        <v>1278</v>
      </c>
      <c r="H405" s="250">
        <v>59178</v>
      </c>
    </row>
    <row r="406" spans="5:8" x14ac:dyDescent="0.2">
      <c r="E406" s="248">
        <v>58177</v>
      </c>
      <c r="F406" s="212" t="s">
        <v>1694</v>
      </c>
      <c r="G406" s="212" t="s">
        <v>388</v>
      </c>
      <c r="H406" s="250">
        <v>94506</v>
      </c>
    </row>
    <row r="407" spans="5:8" x14ac:dyDescent="0.2">
      <c r="E407" s="248">
        <v>58347</v>
      </c>
      <c r="F407" s="212" t="s">
        <v>1695</v>
      </c>
      <c r="G407" s="212" t="s">
        <v>1305</v>
      </c>
      <c r="H407" s="250">
        <v>91153</v>
      </c>
    </row>
    <row r="408" spans="5:8" x14ac:dyDescent="0.2">
      <c r="E408" s="248">
        <v>58562</v>
      </c>
      <c r="F408" s="212" t="s">
        <v>1696</v>
      </c>
      <c r="G408" s="212" t="s">
        <v>1287</v>
      </c>
      <c r="H408" s="250">
        <v>46121</v>
      </c>
    </row>
    <row r="409" spans="5:8" x14ac:dyDescent="0.2">
      <c r="E409" s="248">
        <v>58622</v>
      </c>
      <c r="F409" s="212" t="s">
        <v>1697</v>
      </c>
      <c r="G409" s="212" t="s">
        <v>946</v>
      </c>
      <c r="H409" s="250">
        <v>90044</v>
      </c>
    </row>
    <row r="410" spans="5:8" x14ac:dyDescent="0.2">
      <c r="E410" s="248">
        <v>58796</v>
      </c>
      <c r="F410" s="212" t="s">
        <v>1698</v>
      </c>
      <c r="G410" s="212" t="s">
        <v>388</v>
      </c>
      <c r="H410" s="250">
        <v>77584</v>
      </c>
    </row>
    <row r="411" spans="5:8" x14ac:dyDescent="0.2">
      <c r="E411" s="248">
        <v>58998</v>
      </c>
      <c r="F411" s="212" t="s">
        <v>1699</v>
      </c>
      <c r="G411" s="212" t="s">
        <v>1305</v>
      </c>
      <c r="H411" s="250">
        <v>51237</v>
      </c>
    </row>
    <row r="412" spans="5:8" x14ac:dyDescent="0.2">
      <c r="E412" s="248">
        <v>59078</v>
      </c>
      <c r="F412" s="212" t="s">
        <v>1700</v>
      </c>
      <c r="G412" s="212" t="s">
        <v>388</v>
      </c>
      <c r="H412" s="250">
        <v>70463</v>
      </c>
    </row>
    <row r="413" spans="5:8" x14ac:dyDescent="0.2">
      <c r="E413" s="248">
        <v>59095</v>
      </c>
      <c r="F413" s="212" t="s">
        <v>1701</v>
      </c>
      <c r="G413" s="212" t="s">
        <v>1305</v>
      </c>
      <c r="H413" s="250">
        <v>71513</v>
      </c>
    </row>
    <row r="414" spans="5:8" x14ac:dyDescent="0.2">
      <c r="E414" s="248">
        <v>59144</v>
      </c>
      <c r="F414" s="212" t="s">
        <v>1702</v>
      </c>
      <c r="G414" s="212" t="s">
        <v>388</v>
      </c>
      <c r="H414" s="250">
        <v>110570</v>
      </c>
    </row>
    <row r="415" spans="5:8" x14ac:dyDescent="0.2">
      <c r="E415" s="248">
        <v>59371</v>
      </c>
      <c r="F415" s="212" t="s">
        <v>1703</v>
      </c>
      <c r="G415" s="212" t="s">
        <v>388</v>
      </c>
      <c r="H415" s="250">
        <v>65954</v>
      </c>
    </row>
    <row r="416" spans="5:8" x14ac:dyDescent="0.2">
      <c r="E416" s="248">
        <v>59423</v>
      </c>
      <c r="F416" s="212" t="s">
        <v>1704</v>
      </c>
      <c r="G416" s="212" t="s">
        <v>1349</v>
      </c>
      <c r="H416" s="250">
        <v>54545</v>
      </c>
    </row>
    <row r="417" spans="5:8" x14ac:dyDescent="0.2">
      <c r="E417" s="248">
        <v>59443</v>
      </c>
      <c r="F417" s="212" t="s">
        <v>1705</v>
      </c>
      <c r="G417" s="212" t="s">
        <v>388</v>
      </c>
      <c r="H417" s="250">
        <v>60199</v>
      </c>
    </row>
    <row r="418" spans="5:8" x14ac:dyDescent="0.2">
      <c r="E418" s="248">
        <v>59475</v>
      </c>
      <c r="F418" s="212" t="s">
        <v>1706</v>
      </c>
      <c r="G418" s="212" t="s">
        <v>851</v>
      </c>
      <c r="H418" s="250">
        <v>52367</v>
      </c>
    </row>
    <row r="419" spans="5:8" x14ac:dyDescent="0.2">
      <c r="E419" s="248">
        <v>59773</v>
      </c>
      <c r="F419" s="212" t="s">
        <v>1707</v>
      </c>
      <c r="G419" s="212" t="s">
        <v>777</v>
      </c>
      <c r="H419" s="250">
        <v>55856</v>
      </c>
    </row>
    <row r="420" spans="5:8" x14ac:dyDescent="0.2">
      <c r="E420" s="248">
        <v>60128</v>
      </c>
      <c r="F420" s="212" t="s">
        <v>1708</v>
      </c>
      <c r="G420" s="212" t="s">
        <v>1287</v>
      </c>
      <c r="H420" s="250">
        <v>91087</v>
      </c>
    </row>
    <row r="421" spans="5:8" x14ac:dyDescent="0.2">
      <c r="E421" s="248">
        <v>60335</v>
      </c>
      <c r="F421" s="212" t="s">
        <v>1709</v>
      </c>
      <c r="G421" s="212" t="s">
        <v>1561</v>
      </c>
      <c r="H421" s="250">
        <v>89411</v>
      </c>
    </row>
    <row r="422" spans="5:8" x14ac:dyDescent="0.2">
      <c r="E422" s="248">
        <v>60351</v>
      </c>
      <c r="F422" s="212" t="s">
        <v>1710</v>
      </c>
      <c r="G422" s="212" t="s">
        <v>1475</v>
      </c>
      <c r="H422" s="250">
        <v>110478</v>
      </c>
    </row>
    <row r="423" spans="5:8" x14ac:dyDescent="0.2">
      <c r="E423" s="248">
        <v>60425</v>
      </c>
      <c r="F423" s="212" t="s">
        <v>1711</v>
      </c>
      <c r="G423" s="212" t="s">
        <v>777</v>
      </c>
      <c r="H423" s="250">
        <v>43061</v>
      </c>
    </row>
    <row r="424" spans="5:8" x14ac:dyDescent="0.2">
      <c r="E424" s="248">
        <v>60471</v>
      </c>
      <c r="F424" s="212" t="s">
        <v>1712</v>
      </c>
      <c r="G424" s="212" t="s">
        <v>851</v>
      </c>
      <c r="H424" s="250">
        <v>50961</v>
      </c>
    </row>
    <row r="425" spans="5:8" x14ac:dyDescent="0.2">
      <c r="E425" s="248">
        <v>60524</v>
      </c>
      <c r="F425" s="212" t="s">
        <v>1713</v>
      </c>
      <c r="G425" s="212" t="s">
        <v>541</v>
      </c>
      <c r="H425" s="250">
        <v>55455</v>
      </c>
    </row>
    <row r="426" spans="5:8" x14ac:dyDescent="0.2">
      <c r="E426" s="248">
        <v>60552</v>
      </c>
      <c r="F426" s="212" t="s">
        <v>1714</v>
      </c>
      <c r="G426" s="212" t="s">
        <v>851</v>
      </c>
      <c r="H426" s="250">
        <v>65539</v>
      </c>
    </row>
    <row r="427" spans="5:8" x14ac:dyDescent="0.2">
      <c r="E427" s="248">
        <v>60583</v>
      </c>
      <c r="F427" s="212" t="s">
        <v>1715</v>
      </c>
      <c r="G427" s="212" t="s">
        <v>851</v>
      </c>
      <c r="H427" s="250">
        <v>49416</v>
      </c>
    </row>
    <row r="428" spans="5:8" x14ac:dyDescent="0.2">
      <c r="E428" s="248">
        <v>60745</v>
      </c>
      <c r="F428" s="212" t="s">
        <v>1716</v>
      </c>
      <c r="G428" s="212" t="s">
        <v>851</v>
      </c>
      <c r="H428" s="250">
        <v>55711</v>
      </c>
    </row>
    <row r="429" spans="5:8" x14ac:dyDescent="0.2">
      <c r="E429" s="248">
        <v>60812</v>
      </c>
      <c r="F429" s="212" t="s">
        <v>1717</v>
      </c>
      <c r="G429" s="212" t="s">
        <v>1278</v>
      </c>
      <c r="H429" s="250">
        <v>107521</v>
      </c>
    </row>
    <row r="430" spans="5:8" x14ac:dyDescent="0.2">
      <c r="E430" s="248">
        <v>60911</v>
      </c>
      <c r="F430" s="212" t="s">
        <v>1718</v>
      </c>
      <c r="G430" s="212" t="s">
        <v>1349</v>
      </c>
      <c r="H430" s="250">
        <v>120616</v>
      </c>
    </row>
    <row r="431" spans="5:8" x14ac:dyDescent="0.2">
      <c r="E431" s="248">
        <v>60963</v>
      </c>
      <c r="F431" s="212" t="s">
        <v>1719</v>
      </c>
      <c r="G431" s="212" t="s">
        <v>1278</v>
      </c>
      <c r="H431" s="250">
        <v>101964</v>
      </c>
    </row>
    <row r="432" spans="5:8" x14ac:dyDescent="0.2">
      <c r="E432" s="248">
        <v>61116</v>
      </c>
      <c r="F432" s="212" t="s">
        <v>1720</v>
      </c>
      <c r="G432" s="212" t="s">
        <v>388</v>
      </c>
      <c r="H432" s="250">
        <v>68621</v>
      </c>
    </row>
    <row r="433" spans="5:8" x14ac:dyDescent="0.2">
      <c r="E433" s="248">
        <v>61167</v>
      </c>
      <c r="F433" s="212" t="s">
        <v>1721</v>
      </c>
      <c r="G433" s="212" t="s">
        <v>388</v>
      </c>
      <c r="H433" s="250">
        <v>58166</v>
      </c>
    </row>
    <row r="434" spans="5:8" x14ac:dyDescent="0.2">
      <c r="E434" s="248">
        <v>61200</v>
      </c>
      <c r="F434" s="212" t="s">
        <v>1722</v>
      </c>
      <c r="G434" s="212" t="s">
        <v>777</v>
      </c>
      <c r="H434" s="250">
        <v>77544</v>
      </c>
    </row>
    <row r="435" spans="5:8" x14ac:dyDescent="0.2">
      <c r="E435" s="248">
        <v>61232</v>
      </c>
      <c r="F435" s="212" t="s">
        <v>1723</v>
      </c>
      <c r="G435" s="212" t="s">
        <v>1349</v>
      </c>
      <c r="H435" s="250">
        <v>63367</v>
      </c>
    </row>
    <row r="436" spans="5:8" x14ac:dyDescent="0.2">
      <c r="E436" s="248">
        <v>61236</v>
      </c>
      <c r="F436" s="212" t="s">
        <v>1724</v>
      </c>
      <c r="G436" s="212" t="s">
        <v>1385</v>
      </c>
      <c r="H436" s="250">
        <v>120220</v>
      </c>
    </row>
    <row r="437" spans="5:8" x14ac:dyDescent="0.2">
      <c r="E437" s="248">
        <v>61246</v>
      </c>
      <c r="F437" s="212" t="s">
        <v>1725</v>
      </c>
      <c r="G437" s="212" t="s">
        <v>1349</v>
      </c>
      <c r="H437" s="250">
        <v>94334</v>
      </c>
    </row>
    <row r="438" spans="5:8" x14ac:dyDescent="0.2">
      <c r="E438" s="248">
        <v>61295</v>
      </c>
      <c r="F438" s="212" t="s">
        <v>1726</v>
      </c>
      <c r="G438" s="212" t="s">
        <v>851</v>
      </c>
      <c r="H438" s="250">
        <v>119573</v>
      </c>
    </row>
    <row r="439" spans="5:8" x14ac:dyDescent="0.2">
      <c r="E439" s="248">
        <v>61298</v>
      </c>
      <c r="F439" s="212" t="s">
        <v>1727</v>
      </c>
      <c r="G439" s="212" t="s">
        <v>777</v>
      </c>
      <c r="H439" s="250">
        <v>92554</v>
      </c>
    </row>
    <row r="440" spans="5:8" x14ac:dyDescent="0.2">
      <c r="E440" s="248">
        <v>61412</v>
      </c>
      <c r="F440" s="212" t="s">
        <v>1728</v>
      </c>
      <c r="G440" s="212" t="s">
        <v>1349</v>
      </c>
      <c r="H440" s="250">
        <v>90282</v>
      </c>
    </row>
    <row r="441" spans="5:8" x14ac:dyDescent="0.2">
      <c r="E441" s="248">
        <v>61479</v>
      </c>
      <c r="F441" s="212" t="s">
        <v>1729</v>
      </c>
      <c r="G441" s="212" t="s">
        <v>1305</v>
      </c>
      <c r="H441" s="250">
        <v>114768</v>
      </c>
    </row>
    <row r="442" spans="5:8" x14ac:dyDescent="0.2">
      <c r="E442" s="248">
        <v>61532</v>
      </c>
      <c r="F442" s="212" t="s">
        <v>1730</v>
      </c>
      <c r="G442" s="212" t="s">
        <v>777</v>
      </c>
      <c r="H442" s="250">
        <v>111943</v>
      </c>
    </row>
    <row r="443" spans="5:8" x14ac:dyDescent="0.2">
      <c r="E443" s="248">
        <v>61596</v>
      </c>
      <c r="F443" s="212" t="s">
        <v>1731</v>
      </c>
      <c r="G443" s="212" t="s">
        <v>388</v>
      </c>
      <c r="H443" s="250">
        <v>92750</v>
      </c>
    </row>
    <row r="444" spans="5:8" x14ac:dyDescent="0.2">
      <c r="E444" s="248">
        <v>61809</v>
      </c>
      <c r="F444" s="212" t="s">
        <v>1732</v>
      </c>
      <c r="G444" s="212" t="s">
        <v>388</v>
      </c>
      <c r="H444" s="250">
        <v>59249</v>
      </c>
    </row>
    <row r="445" spans="5:8" x14ac:dyDescent="0.2">
      <c r="E445" s="248">
        <v>61904</v>
      </c>
      <c r="F445" s="212" t="s">
        <v>1733</v>
      </c>
      <c r="G445" s="212" t="s">
        <v>1318</v>
      </c>
      <c r="H445" s="250">
        <v>64898</v>
      </c>
    </row>
    <row r="446" spans="5:8" x14ac:dyDescent="0.2">
      <c r="E446" s="248">
        <v>61926</v>
      </c>
      <c r="F446" s="212" t="s">
        <v>1734</v>
      </c>
      <c r="G446" s="212" t="s">
        <v>1278</v>
      </c>
      <c r="H446" s="250">
        <v>69466</v>
      </c>
    </row>
    <row r="447" spans="5:8" x14ac:dyDescent="0.2">
      <c r="E447" s="248">
        <v>61939</v>
      </c>
      <c r="F447" s="212" t="s">
        <v>1735</v>
      </c>
      <c r="G447" s="212" t="s">
        <v>946</v>
      </c>
      <c r="H447" s="250">
        <v>59698</v>
      </c>
    </row>
    <row r="448" spans="5:8" x14ac:dyDescent="0.2">
      <c r="E448" s="248">
        <v>62219</v>
      </c>
      <c r="F448" s="212" t="s">
        <v>1736</v>
      </c>
      <c r="G448" s="212" t="s">
        <v>1278</v>
      </c>
      <c r="H448" s="250">
        <v>61466</v>
      </c>
    </row>
    <row r="449" spans="5:8" x14ac:dyDescent="0.2">
      <c r="E449" s="248">
        <v>62305</v>
      </c>
      <c r="F449" s="212" t="s">
        <v>1737</v>
      </c>
      <c r="G449" s="212" t="s">
        <v>388</v>
      </c>
      <c r="H449" s="250">
        <v>61725</v>
      </c>
    </row>
    <row r="450" spans="5:8" x14ac:dyDescent="0.2">
      <c r="E450" s="248">
        <v>62403</v>
      </c>
      <c r="F450" s="212" t="s">
        <v>1738</v>
      </c>
      <c r="G450" s="212" t="s">
        <v>388</v>
      </c>
      <c r="H450" s="250">
        <v>57308</v>
      </c>
    </row>
    <row r="451" spans="5:8" x14ac:dyDescent="0.2">
      <c r="E451" s="248">
        <v>62493</v>
      </c>
      <c r="F451" s="212" t="s">
        <v>1739</v>
      </c>
      <c r="G451" s="212" t="s">
        <v>1487</v>
      </c>
      <c r="H451" s="250">
        <v>68108</v>
      </c>
    </row>
    <row r="452" spans="5:8" x14ac:dyDescent="0.2">
      <c r="E452" s="248">
        <v>62596</v>
      </c>
      <c r="F452" s="212" t="s">
        <v>1740</v>
      </c>
      <c r="G452" s="212" t="s">
        <v>388</v>
      </c>
      <c r="H452" s="250">
        <v>19106</v>
      </c>
    </row>
    <row r="453" spans="5:8" x14ac:dyDescent="0.2">
      <c r="E453" s="248">
        <v>62620</v>
      </c>
      <c r="F453" s="212" t="s">
        <v>1741</v>
      </c>
      <c r="G453" s="212" t="s">
        <v>1285</v>
      </c>
      <c r="H453" s="250">
        <v>89266</v>
      </c>
    </row>
    <row r="454" spans="5:8" x14ac:dyDescent="0.2">
      <c r="E454" s="248">
        <v>62687</v>
      </c>
      <c r="F454" s="212" t="s">
        <v>1742</v>
      </c>
      <c r="G454" s="212" t="s">
        <v>304</v>
      </c>
      <c r="H454" s="250">
        <v>63658</v>
      </c>
    </row>
    <row r="455" spans="5:8" x14ac:dyDescent="0.2">
      <c r="E455" s="248">
        <v>63191</v>
      </c>
      <c r="F455" s="212" t="s">
        <v>1743</v>
      </c>
      <c r="G455" s="212" t="s">
        <v>1403</v>
      </c>
      <c r="H455" s="250">
        <v>91100</v>
      </c>
    </row>
    <row r="456" spans="5:8" x14ac:dyDescent="0.2">
      <c r="E456" s="248">
        <v>63298</v>
      </c>
      <c r="F456" s="212" t="s">
        <v>1744</v>
      </c>
      <c r="G456" s="212" t="s">
        <v>851</v>
      </c>
      <c r="H456" s="250">
        <v>35567</v>
      </c>
    </row>
    <row r="457" spans="5:8" x14ac:dyDescent="0.2">
      <c r="E457" s="248">
        <v>63601</v>
      </c>
      <c r="F457" s="212" t="s">
        <v>1745</v>
      </c>
      <c r="G457" s="212" t="s">
        <v>388</v>
      </c>
      <c r="H457" s="250">
        <v>96433</v>
      </c>
    </row>
    <row r="458" spans="5:8" x14ac:dyDescent="0.2">
      <c r="E458" s="248">
        <v>63609</v>
      </c>
      <c r="F458" s="212" t="s">
        <v>1746</v>
      </c>
      <c r="G458" s="212" t="s">
        <v>1278</v>
      </c>
      <c r="H458" s="250">
        <v>68939</v>
      </c>
    </row>
    <row r="459" spans="5:8" x14ac:dyDescent="0.2">
      <c r="E459" s="248">
        <v>63682</v>
      </c>
      <c r="F459" s="212" t="s">
        <v>1747</v>
      </c>
      <c r="G459" s="212" t="s">
        <v>1318</v>
      </c>
      <c r="H459" s="250">
        <v>33210</v>
      </c>
    </row>
    <row r="460" spans="5:8" x14ac:dyDescent="0.2">
      <c r="E460" s="248">
        <v>63990</v>
      </c>
      <c r="F460" s="212" t="s">
        <v>1748</v>
      </c>
      <c r="G460" s="212" t="s">
        <v>851</v>
      </c>
      <c r="H460" s="250">
        <v>55641</v>
      </c>
    </row>
    <row r="461" spans="5:8" x14ac:dyDescent="0.2">
      <c r="E461" s="248">
        <v>64364</v>
      </c>
      <c r="F461" s="212" t="s">
        <v>1749</v>
      </c>
      <c r="G461" s="212" t="s">
        <v>388</v>
      </c>
      <c r="H461" s="250">
        <v>57779</v>
      </c>
    </row>
    <row r="462" spans="5:8" x14ac:dyDescent="0.2">
      <c r="E462" s="248">
        <v>64402</v>
      </c>
      <c r="F462" s="212" t="s">
        <v>1750</v>
      </c>
      <c r="G462" s="212" t="s">
        <v>388</v>
      </c>
      <c r="H462" s="250">
        <v>99403</v>
      </c>
    </row>
    <row r="463" spans="5:8" x14ac:dyDescent="0.2">
      <c r="E463" s="248">
        <v>64418</v>
      </c>
      <c r="F463" s="212" t="s">
        <v>1751</v>
      </c>
      <c r="G463" s="212" t="s">
        <v>1349</v>
      </c>
      <c r="H463" s="250">
        <v>120998</v>
      </c>
    </row>
    <row r="464" spans="5:8" x14ac:dyDescent="0.2">
      <c r="E464" s="248">
        <v>64515</v>
      </c>
      <c r="F464" s="212" t="s">
        <v>1752</v>
      </c>
      <c r="G464" s="212" t="s">
        <v>777</v>
      </c>
      <c r="H464" s="250">
        <v>57480</v>
      </c>
    </row>
    <row r="465" spans="5:8" x14ac:dyDescent="0.2">
      <c r="E465" s="248">
        <v>65077</v>
      </c>
      <c r="F465" s="212" t="s">
        <v>1753</v>
      </c>
      <c r="G465" s="212" t="s">
        <v>1278</v>
      </c>
      <c r="H465" s="250">
        <v>93001</v>
      </c>
    </row>
    <row r="466" spans="5:8" x14ac:dyDescent="0.2">
      <c r="E466" s="248">
        <v>65118</v>
      </c>
      <c r="F466" s="212" t="s">
        <v>1754</v>
      </c>
      <c r="G466" s="212" t="s">
        <v>388</v>
      </c>
      <c r="H466" s="250">
        <v>62721</v>
      </c>
    </row>
    <row r="467" spans="5:8" x14ac:dyDescent="0.2">
      <c r="E467" s="248">
        <v>65323</v>
      </c>
      <c r="F467" s="212" t="s">
        <v>1755</v>
      </c>
      <c r="G467" s="212" t="s">
        <v>1475</v>
      </c>
      <c r="H467" s="250">
        <v>68502</v>
      </c>
    </row>
    <row r="468" spans="5:8" x14ac:dyDescent="0.2">
      <c r="E468" s="248">
        <v>65855</v>
      </c>
      <c r="F468" s="212" t="s">
        <v>1756</v>
      </c>
      <c r="G468" s="212" t="s">
        <v>952</v>
      </c>
      <c r="H468" s="250">
        <v>39207</v>
      </c>
    </row>
    <row r="469" spans="5:8" x14ac:dyDescent="0.2">
      <c r="E469" s="248">
        <v>66060</v>
      </c>
      <c r="F469" s="212" t="s">
        <v>1757</v>
      </c>
      <c r="G469" s="212" t="s">
        <v>851</v>
      </c>
      <c r="H469" s="250">
        <v>69373</v>
      </c>
    </row>
    <row r="470" spans="5:8" x14ac:dyDescent="0.2">
      <c r="E470" s="248">
        <v>66086</v>
      </c>
      <c r="F470" s="212" t="s">
        <v>1758</v>
      </c>
      <c r="G470" s="212" t="s">
        <v>1285</v>
      </c>
      <c r="H470" s="250">
        <v>61494</v>
      </c>
    </row>
    <row r="471" spans="5:8" x14ac:dyDescent="0.2">
      <c r="E471" s="248">
        <v>66143</v>
      </c>
      <c r="F471" s="212" t="s">
        <v>1759</v>
      </c>
      <c r="G471" s="212" t="s">
        <v>1278</v>
      </c>
      <c r="H471" s="250">
        <v>124325</v>
      </c>
    </row>
    <row r="472" spans="5:8" x14ac:dyDescent="0.2">
      <c r="E472" s="248">
        <v>66196</v>
      </c>
      <c r="F472" s="212" t="s">
        <v>1760</v>
      </c>
      <c r="G472" s="212" t="s">
        <v>1285</v>
      </c>
      <c r="H472" s="250">
        <v>94057</v>
      </c>
    </row>
    <row r="473" spans="5:8" x14ac:dyDescent="0.2">
      <c r="E473" s="248">
        <v>66204</v>
      </c>
      <c r="F473" s="212" t="s">
        <v>1761</v>
      </c>
      <c r="G473" s="212" t="s">
        <v>777</v>
      </c>
      <c r="H473" s="250">
        <v>53937</v>
      </c>
    </row>
    <row r="474" spans="5:8" x14ac:dyDescent="0.2">
      <c r="E474" s="248">
        <v>66320</v>
      </c>
      <c r="F474" s="212" t="s">
        <v>1762</v>
      </c>
      <c r="G474" s="212" t="s">
        <v>1278</v>
      </c>
      <c r="H474" s="250">
        <v>60425</v>
      </c>
    </row>
    <row r="475" spans="5:8" x14ac:dyDescent="0.2">
      <c r="E475" s="248">
        <v>66378</v>
      </c>
      <c r="F475" s="212" t="s">
        <v>1763</v>
      </c>
      <c r="G475" s="212" t="s">
        <v>1278</v>
      </c>
      <c r="H475" s="250">
        <v>100618</v>
      </c>
    </row>
    <row r="476" spans="5:8" x14ac:dyDescent="0.2">
      <c r="E476" s="248">
        <v>66453</v>
      </c>
      <c r="F476" s="212" t="s">
        <v>1764</v>
      </c>
      <c r="G476" s="212" t="s">
        <v>1285</v>
      </c>
      <c r="H476" s="250">
        <v>44364</v>
      </c>
    </row>
    <row r="477" spans="5:8" x14ac:dyDescent="0.2">
      <c r="E477" s="248">
        <v>66455</v>
      </c>
      <c r="F477" s="212" t="s">
        <v>1765</v>
      </c>
      <c r="G477" s="212" t="s">
        <v>388</v>
      </c>
      <c r="H477" s="250">
        <v>88830</v>
      </c>
    </row>
    <row r="478" spans="5:8" x14ac:dyDescent="0.2">
      <c r="E478" s="248">
        <v>66479</v>
      </c>
      <c r="F478" s="212" t="s">
        <v>1766</v>
      </c>
      <c r="G478" s="212" t="s">
        <v>1349</v>
      </c>
      <c r="H478" s="250">
        <v>63414</v>
      </c>
    </row>
    <row r="479" spans="5:8" x14ac:dyDescent="0.2">
      <c r="E479" s="248">
        <v>66651</v>
      </c>
      <c r="F479" s="212" t="s">
        <v>1767</v>
      </c>
      <c r="G479" s="212" t="s">
        <v>1285</v>
      </c>
      <c r="H479" s="250">
        <v>58061</v>
      </c>
    </row>
    <row r="480" spans="5:8" x14ac:dyDescent="0.2">
      <c r="E480" s="248">
        <v>66856</v>
      </c>
      <c r="F480" s="212" t="s">
        <v>1768</v>
      </c>
      <c r="G480" s="212" t="s">
        <v>388</v>
      </c>
      <c r="H480" s="250">
        <v>45741</v>
      </c>
    </row>
    <row r="481" spans="5:8" x14ac:dyDescent="0.2">
      <c r="E481" s="248">
        <v>67123</v>
      </c>
      <c r="F481" s="212" t="s">
        <v>1769</v>
      </c>
      <c r="G481" s="212" t="s">
        <v>851</v>
      </c>
      <c r="H481" s="250">
        <v>70167</v>
      </c>
    </row>
    <row r="482" spans="5:8" x14ac:dyDescent="0.2">
      <c r="E482" s="248">
        <v>67189</v>
      </c>
      <c r="F482" s="212" t="s">
        <v>1770</v>
      </c>
      <c r="G482" s="212" t="s">
        <v>388</v>
      </c>
      <c r="H482" s="250">
        <v>96697</v>
      </c>
    </row>
    <row r="483" spans="5:8" x14ac:dyDescent="0.2">
      <c r="E483" s="248">
        <v>67209</v>
      </c>
      <c r="F483" s="212" t="s">
        <v>1771</v>
      </c>
      <c r="G483" s="212" t="s">
        <v>1287</v>
      </c>
      <c r="H483" s="250">
        <v>110887</v>
      </c>
    </row>
    <row r="484" spans="5:8" x14ac:dyDescent="0.2">
      <c r="E484" s="248">
        <v>67333</v>
      </c>
      <c r="F484" s="212" t="s">
        <v>1772</v>
      </c>
      <c r="G484" s="212" t="s">
        <v>1403</v>
      </c>
      <c r="H484" s="250">
        <v>102875</v>
      </c>
    </row>
    <row r="485" spans="5:8" x14ac:dyDescent="0.2">
      <c r="E485" s="248">
        <v>67442</v>
      </c>
      <c r="F485" s="212" t="s">
        <v>1773</v>
      </c>
      <c r="G485" s="212" t="s">
        <v>1349</v>
      </c>
      <c r="H485" s="250">
        <v>68971</v>
      </c>
    </row>
    <row r="486" spans="5:8" x14ac:dyDescent="0.2">
      <c r="E486" s="248">
        <v>67557</v>
      </c>
      <c r="F486" s="212" t="s">
        <v>1774</v>
      </c>
      <c r="G486" s="212" t="s">
        <v>1278</v>
      </c>
      <c r="H486" s="250">
        <v>88368</v>
      </c>
    </row>
    <row r="487" spans="5:8" x14ac:dyDescent="0.2">
      <c r="E487" s="248">
        <v>67561</v>
      </c>
      <c r="F487" s="212" t="s">
        <v>1775</v>
      </c>
      <c r="G487" s="212" t="s">
        <v>777</v>
      </c>
      <c r="H487" s="250">
        <v>91259</v>
      </c>
    </row>
    <row r="488" spans="5:8" x14ac:dyDescent="0.2">
      <c r="E488" s="248">
        <v>67717</v>
      </c>
      <c r="F488" s="212" t="s">
        <v>1776</v>
      </c>
      <c r="G488" s="212" t="s">
        <v>388</v>
      </c>
      <c r="H488" s="250">
        <v>75656</v>
      </c>
    </row>
    <row r="489" spans="5:8" x14ac:dyDescent="0.2">
      <c r="E489" s="248">
        <v>67776</v>
      </c>
      <c r="F489" s="212" t="s">
        <v>1777</v>
      </c>
      <c r="G489" s="212" t="s">
        <v>1340</v>
      </c>
      <c r="H489" s="250">
        <v>88078</v>
      </c>
    </row>
    <row r="490" spans="5:8" x14ac:dyDescent="0.2">
      <c r="E490" s="248">
        <v>67778</v>
      </c>
      <c r="F490" s="212" t="s">
        <v>1778</v>
      </c>
      <c r="G490" s="212" t="s">
        <v>1318</v>
      </c>
      <c r="H490" s="250">
        <v>67299</v>
      </c>
    </row>
    <row r="491" spans="5:8" x14ac:dyDescent="0.2">
      <c r="E491" s="248">
        <v>67840</v>
      </c>
      <c r="F491" s="212" t="s">
        <v>1779</v>
      </c>
      <c r="G491" s="212" t="s">
        <v>388</v>
      </c>
      <c r="H491" s="250">
        <v>84302</v>
      </c>
    </row>
    <row r="492" spans="5:8" x14ac:dyDescent="0.2">
      <c r="E492" s="248">
        <v>67905</v>
      </c>
      <c r="F492" s="212" t="s">
        <v>1780</v>
      </c>
      <c r="G492" s="212" t="s">
        <v>1403</v>
      </c>
      <c r="H492" s="250">
        <v>86718</v>
      </c>
    </row>
    <row r="493" spans="5:8" x14ac:dyDescent="0.2">
      <c r="E493" s="248">
        <v>67957</v>
      </c>
      <c r="F493" s="212" t="s">
        <v>1781</v>
      </c>
      <c r="G493" s="212" t="s">
        <v>1287</v>
      </c>
      <c r="H493" s="250">
        <v>64682</v>
      </c>
    </row>
    <row r="494" spans="5:8" x14ac:dyDescent="0.2">
      <c r="E494" s="248">
        <v>68273</v>
      </c>
      <c r="F494" s="212" t="s">
        <v>1782</v>
      </c>
      <c r="G494" s="212" t="s">
        <v>777</v>
      </c>
      <c r="H494" s="250">
        <v>62417</v>
      </c>
    </row>
    <row r="495" spans="5:8" x14ac:dyDescent="0.2">
      <c r="E495" s="248">
        <v>68469</v>
      </c>
      <c r="F495" s="212" t="s">
        <v>1783</v>
      </c>
      <c r="G495" s="212" t="s">
        <v>388</v>
      </c>
      <c r="H495" s="250">
        <v>51614</v>
      </c>
    </row>
    <row r="496" spans="5:8" x14ac:dyDescent="0.2">
      <c r="E496" s="248">
        <v>68482</v>
      </c>
      <c r="F496" s="212" t="s">
        <v>1784</v>
      </c>
      <c r="G496" s="212" t="s">
        <v>388</v>
      </c>
      <c r="H496" s="250">
        <v>99760</v>
      </c>
    </row>
    <row r="497" spans="5:8" x14ac:dyDescent="0.2">
      <c r="E497" s="248">
        <v>68571</v>
      </c>
      <c r="F497" s="212" t="s">
        <v>1785</v>
      </c>
      <c r="G497" s="212" t="s">
        <v>388</v>
      </c>
      <c r="H497" s="250">
        <v>103667</v>
      </c>
    </row>
    <row r="498" spans="5:8" x14ac:dyDescent="0.2">
      <c r="E498" s="248">
        <v>68782</v>
      </c>
      <c r="F498" s="212" t="s">
        <v>1786</v>
      </c>
      <c r="G498" s="212" t="s">
        <v>379</v>
      </c>
      <c r="H498" s="250">
        <v>64583</v>
      </c>
    </row>
    <row r="499" spans="5:8" x14ac:dyDescent="0.2">
      <c r="E499" s="248">
        <v>68833</v>
      </c>
      <c r="F499" s="212" t="s">
        <v>1787</v>
      </c>
      <c r="G499" s="212" t="s">
        <v>1287</v>
      </c>
      <c r="H499" s="250">
        <v>38130</v>
      </c>
    </row>
    <row r="500" spans="5:8" x14ac:dyDescent="0.2">
      <c r="E500" s="248">
        <v>68860</v>
      </c>
      <c r="F500" s="212" t="s">
        <v>1788</v>
      </c>
      <c r="G500" s="212" t="s">
        <v>388</v>
      </c>
      <c r="H500" s="250">
        <v>63842</v>
      </c>
    </row>
    <row r="501" spans="5:8" x14ac:dyDescent="0.2">
      <c r="E501" s="248">
        <v>68937</v>
      </c>
      <c r="F501" s="212" t="s">
        <v>1789</v>
      </c>
      <c r="G501" s="212" t="s">
        <v>952</v>
      </c>
      <c r="H501" s="250">
        <v>91430</v>
      </c>
    </row>
    <row r="502" spans="5:8" x14ac:dyDescent="0.2">
      <c r="E502" s="248">
        <v>69040</v>
      </c>
      <c r="F502" s="212" t="s">
        <v>1790</v>
      </c>
      <c r="G502" s="212" t="s">
        <v>1285</v>
      </c>
      <c r="H502" s="250">
        <v>87140</v>
      </c>
    </row>
    <row r="503" spans="5:8" x14ac:dyDescent="0.2">
      <c r="E503" s="248">
        <v>69043</v>
      </c>
      <c r="F503" s="212" t="s">
        <v>1791</v>
      </c>
      <c r="G503" s="212" t="s">
        <v>388</v>
      </c>
      <c r="H503" s="250">
        <v>85702</v>
      </c>
    </row>
    <row r="504" spans="5:8" x14ac:dyDescent="0.2">
      <c r="E504" s="248">
        <v>69195</v>
      </c>
      <c r="F504" s="212" t="s">
        <v>1792</v>
      </c>
      <c r="G504" s="212" t="s">
        <v>388</v>
      </c>
      <c r="H504" s="250">
        <v>69771</v>
      </c>
    </row>
    <row r="505" spans="5:8" x14ac:dyDescent="0.2">
      <c r="E505" s="248">
        <v>69264</v>
      </c>
      <c r="F505" s="212" t="s">
        <v>1793</v>
      </c>
      <c r="G505" s="212" t="s">
        <v>1282</v>
      </c>
      <c r="H505" s="250">
        <v>86296</v>
      </c>
    </row>
    <row r="506" spans="5:8" x14ac:dyDescent="0.2">
      <c r="E506" s="248">
        <v>69385</v>
      </c>
      <c r="F506" s="212" t="s">
        <v>1794</v>
      </c>
      <c r="G506" s="212" t="s">
        <v>388</v>
      </c>
      <c r="H506" s="250">
        <v>61638</v>
      </c>
    </row>
    <row r="507" spans="5:8" x14ac:dyDescent="0.2">
      <c r="E507" s="248">
        <v>69398</v>
      </c>
      <c r="F507" s="212" t="s">
        <v>1795</v>
      </c>
      <c r="G507" s="212" t="s">
        <v>1278</v>
      </c>
      <c r="H507" s="250">
        <v>80778</v>
      </c>
    </row>
    <row r="508" spans="5:8" x14ac:dyDescent="0.2">
      <c r="E508" s="248">
        <v>69421</v>
      </c>
      <c r="F508" s="212" t="s">
        <v>1796</v>
      </c>
      <c r="G508" s="212" t="s">
        <v>1278</v>
      </c>
      <c r="H508" s="250">
        <v>103456</v>
      </c>
    </row>
    <row r="509" spans="5:8" x14ac:dyDescent="0.2">
      <c r="E509" s="248">
        <v>69472</v>
      </c>
      <c r="F509" s="212" t="s">
        <v>1797</v>
      </c>
      <c r="G509" s="212" t="s">
        <v>777</v>
      </c>
      <c r="H509" s="250">
        <v>103099</v>
      </c>
    </row>
    <row r="510" spans="5:8" x14ac:dyDescent="0.2">
      <c r="E510" s="248">
        <v>69475</v>
      </c>
      <c r="F510" s="212" t="s">
        <v>1798</v>
      </c>
      <c r="G510" s="212" t="s">
        <v>1278</v>
      </c>
      <c r="H510" s="250">
        <v>87074</v>
      </c>
    </row>
    <row r="511" spans="5:8" x14ac:dyDescent="0.2">
      <c r="E511" s="248">
        <v>69807</v>
      </c>
      <c r="F511" s="212" t="s">
        <v>1799</v>
      </c>
      <c r="G511" s="212" t="s">
        <v>388</v>
      </c>
      <c r="H511" s="250">
        <v>112933</v>
      </c>
    </row>
    <row r="512" spans="5:8" x14ac:dyDescent="0.2">
      <c r="E512" s="248">
        <v>69920</v>
      </c>
      <c r="F512" s="212" t="s">
        <v>1800</v>
      </c>
      <c r="G512" s="212" t="s">
        <v>1278</v>
      </c>
      <c r="H512" s="250">
        <v>65532</v>
      </c>
    </row>
    <row r="513" spans="5:8" x14ac:dyDescent="0.2">
      <c r="E513" s="248">
        <v>70048</v>
      </c>
      <c r="F513" s="212" t="s">
        <v>1801</v>
      </c>
      <c r="G513" s="212" t="s">
        <v>1287</v>
      </c>
      <c r="H513" s="250">
        <v>122160</v>
      </c>
    </row>
    <row r="514" spans="5:8" x14ac:dyDescent="0.2">
      <c r="E514" s="248">
        <v>70052</v>
      </c>
      <c r="F514" s="212" t="s">
        <v>1802</v>
      </c>
      <c r="G514" s="212" t="s">
        <v>851</v>
      </c>
      <c r="H514" s="250">
        <v>70781</v>
      </c>
    </row>
    <row r="515" spans="5:8" x14ac:dyDescent="0.2">
      <c r="E515" s="248">
        <v>70062</v>
      </c>
      <c r="F515" s="212" t="s">
        <v>1803</v>
      </c>
      <c r="G515" s="212" t="s">
        <v>1285</v>
      </c>
      <c r="H515" s="250">
        <v>77280</v>
      </c>
    </row>
    <row r="516" spans="5:8" x14ac:dyDescent="0.2">
      <c r="E516" s="248">
        <v>70279</v>
      </c>
      <c r="F516" s="212" t="s">
        <v>1804</v>
      </c>
      <c r="G516" s="212" t="s">
        <v>1385</v>
      </c>
      <c r="H516" s="250">
        <v>106901</v>
      </c>
    </row>
    <row r="517" spans="5:8" x14ac:dyDescent="0.2">
      <c r="E517" s="248">
        <v>70473</v>
      </c>
      <c r="F517" s="212" t="s">
        <v>1805</v>
      </c>
      <c r="G517" s="212" t="s">
        <v>1305</v>
      </c>
      <c r="H517" s="250">
        <v>100222</v>
      </c>
    </row>
    <row r="518" spans="5:8" x14ac:dyDescent="0.2">
      <c r="E518" s="248">
        <v>70654</v>
      </c>
      <c r="F518" s="212" t="s">
        <v>1806</v>
      </c>
      <c r="G518" s="212" t="s">
        <v>388</v>
      </c>
      <c r="H518" s="250">
        <v>93133</v>
      </c>
    </row>
    <row r="519" spans="5:8" x14ac:dyDescent="0.2">
      <c r="E519" s="248">
        <v>71017</v>
      </c>
      <c r="F519" s="212" t="s">
        <v>1807</v>
      </c>
      <c r="G519" s="212" t="s">
        <v>1278</v>
      </c>
      <c r="H519" s="250">
        <v>50585</v>
      </c>
    </row>
    <row r="520" spans="5:8" x14ac:dyDescent="0.2">
      <c r="E520" s="248">
        <v>71192</v>
      </c>
      <c r="F520" s="212" t="s">
        <v>1808</v>
      </c>
      <c r="G520" s="212" t="s">
        <v>1349</v>
      </c>
      <c r="H520" s="250">
        <v>63386</v>
      </c>
    </row>
    <row r="521" spans="5:8" x14ac:dyDescent="0.2">
      <c r="E521" s="248">
        <v>71227</v>
      </c>
      <c r="F521" s="212" t="s">
        <v>1809</v>
      </c>
      <c r="G521" s="212" t="s">
        <v>851</v>
      </c>
      <c r="H521" s="250">
        <v>121936</v>
      </c>
    </row>
    <row r="522" spans="5:8" x14ac:dyDescent="0.2">
      <c r="E522" s="248">
        <v>71321</v>
      </c>
      <c r="F522" s="212" t="s">
        <v>1810</v>
      </c>
      <c r="G522" s="212" t="s">
        <v>1278</v>
      </c>
      <c r="H522" s="250">
        <v>88748</v>
      </c>
    </row>
    <row r="523" spans="5:8" x14ac:dyDescent="0.2">
      <c r="E523" s="248">
        <v>71325</v>
      </c>
      <c r="F523" s="212" t="s">
        <v>1811</v>
      </c>
      <c r="G523" s="212" t="s">
        <v>851</v>
      </c>
      <c r="H523" s="250">
        <v>68410</v>
      </c>
    </row>
    <row r="524" spans="5:8" x14ac:dyDescent="0.2">
      <c r="E524" s="248">
        <v>71407</v>
      </c>
      <c r="F524" s="212" t="s">
        <v>1812</v>
      </c>
      <c r="G524" s="212" t="s">
        <v>1403</v>
      </c>
      <c r="H524" s="250">
        <v>120800</v>
      </c>
    </row>
    <row r="525" spans="5:8" x14ac:dyDescent="0.2">
      <c r="E525" s="248">
        <v>71671</v>
      </c>
      <c r="F525" s="212" t="s">
        <v>1813</v>
      </c>
      <c r="G525" s="212" t="s">
        <v>777</v>
      </c>
      <c r="H525" s="250">
        <v>94207</v>
      </c>
    </row>
    <row r="526" spans="5:8" x14ac:dyDescent="0.2">
      <c r="E526" s="248">
        <v>71737</v>
      </c>
      <c r="F526" s="212" t="s">
        <v>1814</v>
      </c>
      <c r="G526" s="212" t="s">
        <v>388</v>
      </c>
      <c r="H526" s="250">
        <v>56134</v>
      </c>
    </row>
    <row r="527" spans="5:8" x14ac:dyDescent="0.2">
      <c r="E527" s="248">
        <v>71784</v>
      </c>
      <c r="F527" s="212" t="s">
        <v>1815</v>
      </c>
      <c r="G527" s="212" t="s">
        <v>1349</v>
      </c>
      <c r="H527" s="250">
        <v>64370</v>
      </c>
    </row>
    <row r="528" spans="5:8" x14ac:dyDescent="0.2">
      <c r="E528" s="248">
        <v>71787</v>
      </c>
      <c r="F528" s="212" t="s">
        <v>1816</v>
      </c>
      <c r="G528" s="212" t="s">
        <v>388</v>
      </c>
      <c r="H528" s="250">
        <v>85332</v>
      </c>
    </row>
    <row r="529" spans="5:8" x14ac:dyDescent="0.2">
      <c r="E529" s="248">
        <v>71905</v>
      </c>
      <c r="F529" s="212" t="s">
        <v>1817</v>
      </c>
      <c r="G529" s="212" t="s">
        <v>777</v>
      </c>
      <c r="H529" s="250">
        <v>124978</v>
      </c>
    </row>
    <row r="530" spans="5:8" x14ac:dyDescent="0.2">
      <c r="E530" s="248">
        <v>71946</v>
      </c>
      <c r="F530" s="212" t="s">
        <v>1818</v>
      </c>
      <c r="G530" s="212" t="s">
        <v>1487</v>
      </c>
      <c r="H530" s="250">
        <v>60582</v>
      </c>
    </row>
    <row r="531" spans="5:8" x14ac:dyDescent="0.2">
      <c r="E531" s="248">
        <v>71949</v>
      </c>
      <c r="F531" s="212" t="s">
        <v>1819</v>
      </c>
      <c r="G531" s="212" t="s">
        <v>1278</v>
      </c>
      <c r="H531" s="250">
        <v>120180</v>
      </c>
    </row>
    <row r="532" spans="5:8" x14ac:dyDescent="0.2">
      <c r="E532" s="248">
        <v>71978</v>
      </c>
      <c r="F532" s="212" t="s">
        <v>1820</v>
      </c>
      <c r="G532" s="212" t="s">
        <v>1282</v>
      </c>
      <c r="H532" s="250">
        <v>44117</v>
      </c>
    </row>
    <row r="533" spans="5:8" x14ac:dyDescent="0.2">
      <c r="E533" s="248">
        <v>71984</v>
      </c>
      <c r="F533" s="212" t="s">
        <v>1821</v>
      </c>
      <c r="G533" s="212" t="s">
        <v>1278</v>
      </c>
      <c r="H533" s="250">
        <v>89516</v>
      </c>
    </row>
    <row r="534" spans="5:8" x14ac:dyDescent="0.2">
      <c r="E534" s="248">
        <v>71999</v>
      </c>
      <c r="F534" s="212" t="s">
        <v>1822</v>
      </c>
      <c r="G534" s="212" t="s">
        <v>851</v>
      </c>
      <c r="H534" s="250">
        <v>107820</v>
      </c>
    </row>
    <row r="535" spans="5:8" x14ac:dyDescent="0.2">
      <c r="E535" s="248">
        <v>72014</v>
      </c>
      <c r="F535" s="212" t="s">
        <v>1823</v>
      </c>
      <c r="G535" s="212" t="s">
        <v>1349</v>
      </c>
      <c r="H535" s="250">
        <v>114385</v>
      </c>
    </row>
    <row r="536" spans="5:8" x14ac:dyDescent="0.2">
      <c r="E536" s="248">
        <v>72350</v>
      </c>
      <c r="F536" s="212" t="s">
        <v>1824</v>
      </c>
      <c r="G536" s="212" t="s">
        <v>388</v>
      </c>
      <c r="H536" s="250">
        <v>106573</v>
      </c>
    </row>
    <row r="537" spans="5:8" x14ac:dyDescent="0.2">
      <c r="E537" s="248">
        <v>72448</v>
      </c>
      <c r="F537" s="212" t="s">
        <v>1825</v>
      </c>
      <c r="G537" s="212" t="s">
        <v>388</v>
      </c>
      <c r="H537" s="250">
        <v>46367</v>
      </c>
    </row>
    <row r="538" spans="5:8" x14ac:dyDescent="0.2">
      <c r="E538" s="248">
        <v>72518</v>
      </c>
      <c r="F538" s="212" t="s">
        <v>1826</v>
      </c>
      <c r="G538" s="212" t="s">
        <v>1349</v>
      </c>
      <c r="H538" s="250">
        <v>66760</v>
      </c>
    </row>
    <row r="539" spans="5:8" x14ac:dyDescent="0.2">
      <c r="E539" s="248">
        <v>73192</v>
      </c>
      <c r="F539" s="212" t="s">
        <v>1827</v>
      </c>
      <c r="G539" s="212" t="s">
        <v>1349</v>
      </c>
      <c r="H539" s="250">
        <v>68430</v>
      </c>
    </row>
    <row r="540" spans="5:8" x14ac:dyDescent="0.2">
      <c r="E540" s="248">
        <v>73360</v>
      </c>
      <c r="F540" s="212" t="s">
        <v>1828</v>
      </c>
      <c r="G540" s="212" t="s">
        <v>1287</v>
      </c>
      <c r="H540" s="250">
        <v>119414</v>
      </c>
    </row>
    <row r="541" spans="5:8" x14ac:dyDescent="0.2">
      <c r="E541" s="248">
        <v>73363</v>
      </c>
      <c r="F541" s="212" t="s">
        <v>1829</v>
      </c>
      <c r="G541" s="212" t="s">
        <v>388</v>
      </c>
      <c r="H541" s="250">
        <v>102550</v>
      </c>
    </row>
    <row r="542" spans="5:8" x14ac:dyDescent="0.2">
      <c r="E542" s="248">
        <v>73376</v>
      </c>
      <c r="F542" s="212" t="s">
        <v>1830</v>
      </c>
      <c r="G542" s="212" t="s">
        <v>851</v>
      </c>
      <c r="H542" s="250">
        <v>86696</v>
      </c>
    </row>
    <row r="543" spans="5:8" x14ac:dyDescent="0.2">
      <c r="E543" s="248">
        <v>73480</v>
      </c>
      <c r="F543" s="212" t="s">
        <v>1831</v>
      </c>
      <c r="G543" s="212" t="s">
        <v>1285</v>
      </c>
      <c r="H543" s="250">
        <v>35013</v>
      </c>
    </row>
    <row r="544" spans="5:8" x14ac:dyDescent="0.2">
      <c r="E544" s="248">
        <v>73571</v>
      </c>
      <c r="F544" s="212" t="s">
        <v>1832</v>
      </c>
      <c r="G544" s="212" t="s">
        <v>1349</v>
      </c>
      <c r="H544" s="250">
        <v>33002</v>
      </c>
    </row>
    <row r="545" spans="5:8" x14ac:dyDescent="0.2">
      <c r="E545" s="248">
        <v>73815</v>
      </c>
      <c r="F545" s="212" t="s">
        <v>1833</v>
      </c>
      <c r="G545" s="212" t="s">
        <v>1305</v>
      </c>
      <c r="H545" s="250">
        <v>59539</v>
      </c>
    </row>
    <row r="546" spans="5:8" x14ac:dyDescent="0.2">
      <c r="E546" s="248">
        <v>74123</v>
      </c>
      <c r="F546" s="212" t="s">
        <v>1834</v>
      </c>
      <c r="G546" s="212" t="s">
        <v>851</v>
      </c>
      <c r="H546" s="250">
        <v>28607</v>
      </c>
    </row>
    <row r="547" spans="5:8" x14ac:dyDescent="0.2">
      <c r="E547" s="248">
        <v>74180</v>
      </c>
      <c r="F547" s="212" t="s">
        <v>1835</v>
      </c>
      <c r="G547" s="212" t="s">
        <v>1305</v>
      </c>
      <c r="H547" s="250">
        <v>67169</v>
      </c>
    </row>
    <row r="548" spans="5:8" x14ac:dyDescent="0.2">
      <c r="E548" s="248">
        <v>74328</v>
      </c>
      <c r="F548" s="212" t="s">
        <v>1836</v>
      </c>
      <c r="G548" s="212" t="s">
        <v>777</v>
      </c>
      <c r="H548" s="250">
        <v>83101</v>
      </c>
    </row>
    <row r="549" spans="5:8" x14ac:dyDescent="0.2">
      <c r="E549" s="248">
        <v>74430</v>
      </c>
      <c r="F549" s="212" t="s">
        <v>1837</v>
      </c>
      <c r="G549" s="212" t="s">
        <v>388</v>
      </c>
      <c r="H549" s="250">
        <v>117104</v>
      </c>
    </row>
    <row r="550" spans="5:8" x14ac:dyDescent="0.2">
      <c r="E550" s="248">
        <v>74506</v>
      </c>
      <c r="F550" s="212" t="s">
        <v>1838</v>
      </c>
      <c r="G550" s="212" t="s">
        <v>388</v>
      </c>
      <c r="H550" s="250">
        <v>23409</v>
      </c>
    </row>
    <row r="551" spans="5:8" x14ac:dyDescent="0.2">
      <c r="E551" s="248">
        <v>74743</v>
      </c>
      <c r="F551" s="212" t="s">
        <v>1839</v>
      </c>
      <c r="G551" s="212" t="s">
        <v>1278</v>
      </c>
      <c r="H551" s="250">
        <v>119494</v>
      </c>
    </row>
    <row r="552" spans="5:8" x14ac:dyDescent="0.2">
      <c r="E552" s="248">
        <v>74791</v>
      </c>
      <c r="F552" s="212" t="s">
        <v>1840</v>
      </c>
      <c r="G552" s="212" t="s">
        <v>1278</v>
      </c>
      <c r="H552" s="250">
        <v>68489</v>
      </c>
    </row>
    <row r="553" spans="5:8" x14ac:dyDescent="0.2">
      <c r="E553" s="248">
        <v>74805</v>
      </c>
      <c r="F553" s="212" t="s">
        <v>1841</v>
      </c>
      <c r="G553" s="212" t="s">
        <v>388</v>
      </c>
      <c r="H553" s="250">
        <v>69611</v>
      </c>
    </row>
    <row r="554" spans="5:8" x14ac:dyDescent="0.2">
      <c r="E554" s="248">
        <v>75048</v>
      </c>
      <c r="F554" s="212" t="s">
        <v>1842</v>
      </c>
      <c r="G554" s="212" t="s">
        <v>1403</v>
      </c>
      <c r="H554" s="250">
        <v>30630</v>
      </c>
    </row>
    <row r="555" spans="5:8" x14ac:dyDescent="0.2">
      <c r="E555" s="248">
        <v>75158</v>
      </c>
      <c r="F555" s="212" t="s">
        <v>1843</v>
      </c>
      <c r="G555" s="212" t="s">
        <v>388</v>
      </c>
      <c r="H555" s="250">
        <v>82243</v>
      </c>
    </row>
    <row r="556" spans="5:8" x14ac:dyDescent="0.2">
      <c r="E556" s="248">
        <v>75161</v>
      </c>
      <c r="F556" s="212" t="s">
        <v>1844</v>
      </c>
      <c r="G556" s="212" t="s">
        <v>1318</v>
      </c>
      <c r="H556" s="250">
        <v>60041</v>
      </c>
    </row>
    <row r="557" spans="5:8" x14ac:dyDescent="0.2">
      <c r="E557" s="248">
        <v>75251</v>
      </c>
      <c r="F557" s="212" t="s">
        <v>1845</v>
      </c>
      <c r="G557" s="212" t="s">
        <v>851</v>
      </c>
      <c r="H557" s="250">
        <v>67446</v>
      </c>
    </row>
    <row r="558" spans="5:8" x14ac:dyDescent="0.2">
      <c r="E558" s="248">
        <v>75288</v>
      </c>
      <c r="F558" s="212" t="s">
        <v>1846</v>
      </c>
      <c r="G558" s="212" t="s">
        <v>1349</v>
      </c>
      <c r="H558" s="250">
        <v>70416</v>
      </c>
    </row>
    <row r="559" spans="5:8" x14ac:dyDescent="0.2">
      <c r="E559" s="248">
        <v>75293</v>
      </c>
      <c r="F559" s="212" t="s">
        <v>1847</v>
      </c>
      <c r="G559" s="212" t="s">
        <v>388</v>
      </c>
      <c r="H559" s="250">
        <v>100657</v>
      </c>
    </row>
    <row r="560" spans="5:8" x14ac:dyDescent="0.2">
      <c r="E560" s="248">
        <v>75580</v>
      </c>
      <c r="F560" s="212" t="s">
        <v>1848</v>
      </c>
      <c r="G560" s="212" t="s">
        <v>1368</v>
      </c>
      <c r="H560" s="250">
        <v>66846</v>
      </c>
    </row>
    <row r="561" spans="5:8" x14ac:dyDescent="0.2">
      <c r="E561" s="248">
        <v>75807</v>
      </c>
      <c r="F561" s="212" t="s">
        <v>1849</v>
      </c>
      <c r="G561" s="212" t="s">
        <v>1278</v>
      </c>
      <c r="H561" s="250">
        <v>73109</v>
      </c>
    </row>
    <row r="562" spans="5:8" x14ac:dyDescent="0.2">
      <c r="E562" s="248">
        <v>75828</v>
      </c>
      <c r="F562" s="212" t="s">
        <v>1850</v>
      </c>
      <c r="G562" s="212" t="s">
        <v>851</v>
      </c>
      <c r="H562" s="250">
        <v>66859</v>
      </c>
    </row>
    <row r="563" spans="5:8" x14ac:dyDescent="0.2">
      <c r="E563" s="248">
        <v>75991</v>
      </c>
      <c r="F563" s="212" t="s">
        <v>1851</v>
      </c>
      <c r="G563" s="212" t="s">
        <v>1349</v>
      </c>
      <c r="H563" s="250">
        <v>88817</v>
      </c>
    </row>
    <row r="564" spans="5:8" x14ac:dyDescent="0.2">
      <c r="E564" s="248">
        <v>76005</v>
      </c>
      <c r="F564" s="212" t="s">
        <v>1852</v>
      </c>
      <c r="G564" s="212" t="s">
        <v>1305</v>
      </c>
      <c r="H564" s="250">
        <v>65453</v>
      </c>
    </row>
    <row r="565" spans="5:8" x14ac:dyDescent="0.2">
      <c r="E565" s="248">
        <v>76481</v>
      </c>
      <c r="F565" s="212" t="s">
        <v>1853</v>
      </c>
      <c r="G565" s="212" t="s">
        <v>1287</v>
      </c>
      <c r="H565" s="250">
        <v>117144</v>
      </c>
    </row>
    <row r="566" spans="5:8" x14ac:dyDescent="0.2">
      <c r="E566" s="248">
        <v>76508</v>
      </c>
      <c r="F566" s="212" t="s">
        <v>1854</v>
      </c>
      <c r="G566" s="212" t="s">
        <v>1278</v>
      </c>
      <c r="H566" s="250">
        <v>71380</v>
      </c>
    </row>
    <row r="567" spans="5:8" x14ac:dyDescent="0.2">
      <c r="E567" s="248">
        <v>76552</v>
      </c>
      <c r="F567" s="212" t="s">
        <v>1855</v>
      </c>
      <c r="G567" s="212" t="s">
        <v>1278</v>
      </c>
      <c r="H567" s="250">
        <v>100116</v>
      </c>
    </row>
    <row r="568" spans="5:8" x14ac:dyDescent="0.2">
      <c r="E568" s="248">
        <v>76591</v>
      </c>
      <c r="F568" s="212" t="s">
        <v>1856</v>
      </c>
      <c r="G568" s="212" t="s">
        <v>777</v>
      </c>
      <c r="H568" s="250">
        <v>76369</v>
      </c>
    </row>
    <row r="569" spans="5:8" x14ac:dyDescent="0.2">
      <c r="E569" s="248">
        <v>76653</v>
      </c>
      <c r="F569" s="212" t="s">
        <v>1857</v>
      </c>
      <c r="G569" s="212" t="s">
        <v>1487</v>
      </c>
      <c r="H569" s="250">
        <v>61593</v>
      </c>
    </row>
    <row r="570" spans="5:8" x14ac:dyDescent="0.2">
      <c r="E570" s="248">
        <v>76695</v>
      </c>
      <c r="F570" s="212" t="s">
        <v>1858</v>
      </c>
      <c r="G570" s="212" t="s">
        <v>1305</v>
      </c>
      <c r="H570" s="250">
        <v>81068</v>
      </c>
    </row>
    <row r="571" spans="5:8" x14ac:dyDescent="0.2">
      <c r="E571" s="248">
        <v>76700</v>
      </c>
      <c r="F571" s="212" t="s">
        <v>1859</v>
      </c>
      <c r="G571" s="212" t="s">
        <v>777</v>
      </c>
      <c r="H571" s="250">
        <v>57480</v>
      </c>
    </row>
    <row r="572" spans="5:8" x14ac:dyDescent="0.2">
      <c r="E572" s="248">
        <v>76894</v>
      </c>
      <c r="F572" s="212" t="s">
        <v>1860</v>
      </c>
      <c r="G572" s="212" t="s">
        <v>1282</v>
      </c>
      <c r="H572" s="250">
        <v>107231</v>
      </c>
    </row>
    <row r="573" spans="5:8" x14ac:dyDescent="0.2">
      <c r="E573" s="248">
        <v>77205</v>
      </c>
      <c r="F573" s="212" t="s">
        <v>1861</v>
      </c>
      <c r="G573" s="212" t="s">
        <v>1287</v>
      </c>
      <c r="H573" s="250">
        <v>108406</v>
      </c>
    </row>
    <row r="574" spans="5:8" x14ac:dyDescent="0.2">
      <c r="E574" s="248">
        <v>77222</v>
      </c>
      <c r="F574" s="212" t="s">
        <v>1862</v>
      </c>
      <c r="G574" s="212" t="s">
        <v>1285</v>
      </c>
      <c r="H574" s="250">
        <v>63011</v>
      </c>
    </row>
    <row r="575" spans="5:8" x14ac:dyDescent="0.2">
      <c r="E575" s="248">
        <v>77222</v>
      </c>
      <c r="F575" s="212" t="s">
        <v>1863</v>
      </c>
      <c r="G575" s="212" t="s">
        <v>851</v>
      </c>
      <c r="H575" s="250">
        <v>28142</v>
      </c>
    </row>
    <row r="576" spans="5:8" x14ac:dyDescent="0.2">
      <c r="E576" s="248">
        <v>77360</v>
      </c>
      <c r="F576" s="212" t="s">
        <v>1864</v>
      </c>
      <c r="G576" s="212" t="s">
        <v>1278</v>
      </c>
      <c r="H576" s="250">
        <v>47079</v>
      </c>
    </row>
    <row r="577" spans="5:8" x14ac:dyDescent="0.2">
      <c r="E577" s="248">
        <v>77378</v>
      </c>
      <c r="F577" s="212" t="s">
        <v>1865</v>
      </c>
      <c r="G577" s="212" t="s">
        <v>1475</v>
      </c>
      <c r="H577" s="250">
        <v>94097</v>
      </c>
    </row>
    <row r="578" spans="5:8" x14ac:dyDescent="0.2">
      <c r="E578" s="248">
        <v>77791</v>
      </c>
      <c r="F578" s="212" t="s">
        <v>1866</v>
      </c>
      <c r="G578" s="212" t="s">
        <v>851</v>
      </c>
      <c r="H578" s="250">
        <v>83048</v>
      </c>
    </row>
    <row r="579" spans="5:8" x14ac:dyDescent="0.2">
      <c r="E579" s="248">
        <v>78080</v>
      </c>
      <c r="F579" s="212" t="s">
        <v>1867</v>
      </c>
      <c r="G579" s="212" t="s">
        <v>1403</v>
      </c>
      <c r="H579" s="250">
        <v>115243</v>
      </c>
    </row>
    <row r="580" spans="5:8" x14ac:dyDescent="0.2">
      <c r="E580" s="248">
        <v>78166</v>
      </c>
      <c r="F580" s="212" t="s">
        <v>1868</v>
      </c>
      <c r="G580" s="212" t="s">
        <v>851</v>
      </c>
      <c r="H580" s="250">
        <v>71276</v>
      </c>
    </row>
    <row r="581" spans="5:8" x14ac:dyDescent="0.2">
      <c r="E581" s="248">
        <v>78378</v>
      </c>
      <c r="F581" s="212" t="s">
        <v>1869</v>
      </c>
      <c r="G581" s="212" t="s">
        <v>1278</v>
      </c>
      <c r="H581" s="250">
        <v>71149</v>
      </c>
    </row>
    <row r="582" spans="5:8" x14ac:dyDescent="0.2">
      <c r="E582" s="248">
        <v>78556</v>
      </c>
      <c r="F582" s="212" t="s">
        <v>1870</v>
      </c>
      <c r="G582" s="212" t="s">
        <v>777</v>
      </c>
      <c r="H582" s="250">
        <v>79511</v>
      </c>
    </row>
    <row r="583" spans="5:8" x14ac:dyDescent="0.2">
      <c r="E583" s="248">
        <v>78559</v>
      </c>
      <c r="F583" s="212" t="s">
        <v>1871</v>
      </c>
      <c r="G583" s="212" t="s">
        <v>1287</v>
      </c>
      <c r="H583" s="250">
        <v>67604</v>
      </c>
    </row>
    <row r="584" spans="5:8" x14ac:dyDescent="0.2">
      <c r="E584" s="248">
        <v>78834</v>
      </c>
      <c r="F584" s="212" t="s">
        <v>1872</v>
      </c>
      <c r="G584" s="212" t="s">
        <v>1287</v>
      </c>
      <c r="H584" s="250">
        <v>89609</v>
      </c>
    </row>
    <row r="585" spans="5:8" x14ac:dyDescent="0.2">
      <c r="E585" s="248">
        <v>79080</v>
      </c>
      <c r="F585" s="212" t="s">
        <v>1873</v>
      </c>
      <c r="G585" s="212" t="s">
        <v>388</v>
      </c>
      <c r="H585" s="250">
        <v>49931</v>
      </c>
    </row>
    <row r="586" spans="5:8" x14ac:dyDescent="0.2">
      <c r="E586" s="248">
        <v>79112</v>
      </c>
      <c r="F586" s="212" t="s">
        <v>1874</v>
      </c>
      <c r="G586" s="212" t="s">
        <v>1285</v>
      </c>
      <c r="H586" s="250">
        <v>94744</v>
      </c>
    </row>
    <row r="587" spans="5:8" x14ac:dyDescent="0.2">
      <c r="E587" s="248">
        <v>79124</v>
      </c>
      <c r="F587" s="212" t="s">
        <v>1875</v>
      </c>
      <c r="G587" s="212" t="s">
        <v>1285</v>
      </c>
      <c r="H587" s="250">
        <v>95773</v>
      </c>
    </row>
    <row r="588" spans="5:8" x14ac:dyDescent="0.2">
      <c r="E588" s="248">
        <v>79169</v>
      </c>
      <c r="F588" s="212" t="s">
        <v>1876</v>
      </c>
      <c r="G588" s="212" t="s">
        <v>1285</v>
      </c>
      <c r="H588" s="250">
        <v>67854</v>
      </c>
    </row>
    <row r="589" spans="5:8" x14ac:dyDescent="0.2">
      <c r="E589" s="248">
        <v>79483</v>
      </c>
      <c r="F589" s="212" t="s">
        <v>1877</v>
      </c>
      <c r="G589" s="212" t="s">
        <v>1403</v>
      </c>
      <c r="H589" s="250">
        <v>38438</v>
      </c>
    </row>
    <row r="590" spans="5:8" x14ac:dyDescent="0.2">
      <c r="E590" s="248">
        <v>79793</v>
      </c>
      <c r="F590" s="212" t="s">
        <v>1878</v>
      </c>
      <c r="G590" s="212" t="s">
        <v>851</v>
      </c>
      <c r="H590" s="250">
        <v>108538</v>
      </c>
    </row>
    <row r="591" spans="5:8" x14ac:dyDescent="0.2">
      <c r="E591" s="248">
        <v>79809</v>
      </c>
      <c r="F591" s="212" t="s">
        <v>1879</v>
      </c>
      <c r="G591" s="212" t="s">
        <v>1278</v>
      </c>
      <c r="H591" s="250">
        <v>102611</v>
      </c>
    </row>
    <row r="592" spans="5:8" x14ac:dyDescent="0.2">
      <c r="E592" s="248">
        <v>79852</v>
      </c>
      <c r="F592" s="212" t="s">
        <v>1880</v>
      </c>
      <c r="G592" s="212" t="s">
        <v>777</v>
      </c>
      <c r="H592" s="250">
        <v>67578</v>
      </c>
    </row>
    <row r="593" spans="5:8" x14ac:dyDescent="0.2">
      <c r="E593" s="248">
        <v>80099</v>
      </c>
      <c r="F593" s="212" t="s">
        <v>1881</v>
      </c>
      <c r="G593" s="212" t="s">
        <v>1340</v>
      </c>
      <c r="H593" s="250">
        <v>44403</v>
      </c>
    </row>
    <row r="594" spans="5:8" x14ac:dyDescent="0.2">
      <c r="E594" s="248">
        <v>80293</v>
      </c>
      <c r="F594" s="212" t="s">
        <v>1882</v>
      </c>
      <c r="G594" s="212" t="s">
        <v>1287</v>
      </c>
      <c r="H594" s="250">
        <v>118834</v>
      </c>
    </row>
    <row r="595" spans="5:8" x14ac:dyDescent="0.2">
      <c r="E595" s="248">
        <v>80484</v>
      </c>
      <c r="F595" s="212" t="s">
        <v>1883</v>
      </c>
      <c r="G595" s="212" t="s">
        <v>1287</v>
      </c>
      <c r="H595" s="250">
        <v>62681</v>
      </c>
    </row>
    <row r="596" spans="5:8" x14ac:dyDescent="0.2">
      <c r="E596" s="248">
        <v>80526</v>
      </c>
      <c r="F596" s="212" t="s">
        <v>1884</v>
      </c>
      <c r="G596" s="212" t="s">
        <v>1278</v>
      </c>
      <c r="H596" s="250">
        <v>77531</v>
      </c>
    </row>
    <row r="597" spans="5:8" x14ac:dyDescent="0.2">
      <c r="E597" s="248">
        <v>80581</v>
      </c>
      <c r="F597" s="212" t="s">
        <v>1885</v>
      </c>
      <c r="G597" s="212" t="s">
        <v>388</v>
      </c>
      <c r="H597" s="250">
        <v>49614</v>
      </c>
    </row>
    <row r="598" spans="5:8" x14ac:dyDescent="0.2">
      <c r="E598" s="248">
        <v>80674</v>
      </c>
      <c r="F598" s="212" t="s">
        <v>1886</v>
      </c>
      <c r="G598" s="212" t="s">
        <v>851</v>
      </c>
      <c r="H598" s="250">
        <v>88870</v>
      </c>
    </row>
    <row r="599" spans="5:8" x14ac:dyDescent="0.2">
      <c r="E599" s="248">
        <v>80842</v>
      </c>
      <c r="F599" s="212" t="s">
        <v>1887</v>
      </c>
      <c r="G599" s="212" t="s">
        <v>777</v>
      </c>
      <c r="H599" s="250">
        <v>64682</v>
      </c>
    </row>
    <row r="600" spans="5:8" x14ac:dyDescent="0.2">
      <c r="E600" s="248">
        <v>80905</v>
      </c>
      <c r="F600" s="212" t="s">
        <v>1888</v>
      </c>
      <c r="G600" s="212" t="s">
        <v>1278</v>
      </c>
      <c r="H600" s="250">
        <v>78046</v>
      </c>
    </row>
    <row r="601" spans="5:8" x14ac:dyDescent="0.2">
      <c r="E601" s="248">
        <v>80951</v>
      </c>
      <c r="F601" s="212" t="s">
        <v>1889</v>
      </c>
      <c r="G601" s="212" t="s">
        <v>1340</v>
      </c>
      <c r="H601" s="250">
        <v>59990</v>
      </c>
    </row>
    <row r="602" spans="5:8" x14ac:dyDescent="0.2">
      <c r="E602" s="248">
        <v>81067</v>
      </c>
      <c r="F602" s="212" t="s">
        <v>1890</v>
      </c>
      <c r="G602" s="212" t="s">
        <v>777</v>
      </c>
      <c r="H602" s="250">
        <v>93701</v>
      </c>
    </row>
    <row r="603" spans="5:8" x14ac:dyDescent="0.2">
      <c r="E603" s="248">
        <v>81219</v>
      </c>
      <c r="F603" s="212" t="s">
        <v>1891</v>
      </c>
      <c r="G603" s="212" t="s">
        <v>1349</v>
      </c>
      <c r="H603" s="250">
        <v>69209</v>
      </c>
    </row>
    <row r="604" spans="5:8" x14ac:dyDescent="0.2">
      <c r="E604" s="248">
        <v>81573</v>
      </c>
      <c r="F604" s="212" t="s">
        <v>1892</v>
      </c>
      <c r="G604" s="212" t="s">
        <v>851</v>
      </c>
      <c r="H604" s="250">
        <v>69730</v>
      </c>
    </row>
    <row r="605" spans="5:8" x14ac:dyDescent="0.2">
      <c r="E605" s="248">
        <v>81625</v>
      </c>
      <c r="F605" s="212" t="s">
        <v>1893</v>
      </c>
      <c r="G605" s="212" t="s">
        <v>851</v>
      </c>
      <c r="H605" s="250">
        <v>66603</v>
      </c>
    </row>
    <row r="606" spans="5:8" x14ac:dyDescent="0.2">
      <c r="E606" s="248">
        <v>81666</v>
      </c>
      <c r="F606" s="212" t="s">
        <v>1894</v>
      </c>
      <c r="G606" s="212" t="s">
        <v>851</v>
      </c>
      <c r="H606" s="250">
        <v>105726</v>
      </c>
    </row>
    <row r="607" spans="5:8" x14ac:dyDescent="0.2">
      <c r="E607" s="248">
        <v>81721</v>
      </c>
      <c r="F607" s="212" t="s">
        <v>1895</v>
      </c>
      <c r="G607" s="212" t="s">
        <v>388</v>
      </c>
      <c r="H607" s="250">
        <v>53357</v>
      </c>
    </row>
    <row r="608" spans="5:8" x14ac:dyDescent="0.2">
      <c r="E608" s="248">
        <v>81875</v>
      </c>
      <c r="F608" s="212" t="s">
        <v>1896</v>
      </c>
      <c r="G608" s="212" t="s">
        <v>1278</v>
      </c>
      <c r="H608" s="250">
        <v>68819</v>
      </c>
    </row>
    <row r="609" spans="5:8" x14ac:dyDescent="0.2">
      <c r="E609" s="248">
        <v>82119</v>
      </c>
      <c r="F609" s="212" t="s">
        <v>1897</v>
      </c>
      <c r="G609" s="212" t="s">
        <v>1403</v>
      </c>
      <c r="H609" s="250">
        <v>111666</v>
      </c>
    </row>
    <row r="610" spans="5:8" x14ac:dyDescent="0.2">
      <c r="E610" s="248">
        <v>82153</v>
      </c>
      <c r="F610" s="212" t="s">
        <v>1898</v>
      </c>
      <c r="G610" s="212" t="s">
        <v>1349</v>
      </c>
      <c r="H610" s="250">
        <v>41180</v>
      </c>
    </row>
    <row r="611" spans="5:8" x14ac:dyDescent="0.2">
      <c r="E611" s="248">
        <v>82243</v>
      </c>
      <c r="F611" s="212" t="s">
        <v>1899</v>
      </c>
      <c r="G611" s="212" t="s">
        <v>1278</v>
      </c>
      <c r="H611" s="250">
        <v>65030</v>
      </c>
    </row>
    <row r="612" spans="5:8" x14ac:dyDescent="0.2">
      <c r="E612" s="248">
        <v>82344</v>
      </c>
      <c r="F612" s="212" t="s">
        <v>1900</v>
      </c>
      <c r="G612" s="212" t="s">
        <v>1487</v>
      </c>
      <c r="H612" s="250">
        <v>73558</v>
      </c>
    </row>
    <row r="613" spans="5:8" x14ac:dyDescent="0.2">
      <c r="E613" s="248">
        <v>82455</v>
      </c>
      <c r="F613" s="212" t="s">
        <v>1901</v>
      </c>
      <c r="G613" s="212" t="s">
        <v>1305</v>
      </c>
      <c r="H613" s="250">
        <v>31211</v>
      </c>
    </row>
    <row r="614" spans="5:8" x14ac:dyDescent="0.2">
      <c r="E614" s="248">
        <v>82620</v>
      </c>
      <c r="F614" s="212" t="s">
        <v>1902</v>
      </c>
      <c r="G614" s="212" t="s">
        <v>388</v>
      </c>
      <c r="H614" s="250">
        <v>107090</v>
      </c>
    </row>
    <row r="615" spans="5:8" x14ac:dyDescent="0.2">
      <c r="E615" s="248">
        <v>82747</v>
      </c>
      <c r="F615" s="212" t="s">
        <v>1903</v>
      </c>
      <c r="G615" s="212" t="s">
        <v>777</v>
      </c>
      <c r="H615" s="250">
        <v>50684</v>
      </c>
    </row>
    <row r="616" spans="5:8" x14ac:dyDescent="0.2">
      <c r="E616" s="248">
        <v>82824</v>
      </c>
      <c r="F616" s="212" t="s">
        <v>1904</v>
      </c>
      <c r="G616" s="212" t="s">
        <v>1349</v>
      </c>
      <c r="H616" s="250">
        <v>64278</v>
      </c>
    </row>
    <row r="617" spans="5:8" x14ac:dyDescent="0.2">
      <c r="E617" s="248">
        <v>83004</v>
      </c>
      <c r="F617" s="212" t="s">
        <v>1905</v>
      </c>
      <c r="G617" s="212" t="s">
        <v>1278</v>
      </c>
      <c r="H617" s="250">
        <v>82547</v>
      </c>
    </row>
    <row r="618" spans="5:8" x14ac:dyDescent="0.2">
      <c r="E618" s="248">
        <v>83098</v>
      </c>
      <c r="F618" s="212" t="s">
        <v>1906</v>
      </c>
      <c r="G618" s="212" t="s">
        <v>1285</v>
      </c>
      <c r="H618" s="250">
        <v>73307</v>
      </c>
    </row>
    <row r="619" spans="5:8" x14ac:dyDescent="0.2">
      <c r="E619" s="248">
        <v>83104</v>
      </c>
      <c r="F619" s="212" t="s">
        <v>1907</v>
      </c>
      <c r="G619" s="212" t="s">
        <v>1318</v>
      </c>
      <c r="H619" s="250">
        <v>97608</v>
      </c>
    </row>
    <row r="620" spans="5:8" x14ac:dyDescent="0.2">
      <c r="E620" s="248">
        <v>83124</v>
      </c>
      <c r="F620" s="212" t="s">
        <v>1908</v>
      </c>
      <c r="G620" s="212" t="s">
        <v>777</v>
      </c>
      <c r="H620" s="250">
        <v>116497</v>
      </c>
    </row>
    <row r="621" spans="5:8" x14ac:dyDescent="0.2">
      <c r="E621" s="248">
        <v>83587</v>
      </c>
      <c r="F621" s="212" t="s">
        <v>1909</v>
      </c>
      <c r="G621" s="212" t="s">
        <v>1278</v>
      </c>
      <c r="H621" s="250">
        <v>85926</v>
      </c>
    </row>
    <row r="622" spans="5:8" x14ac:dyDescent="0.2">
      <c r="E622" s="248">
        <v>83709</v>
      </c>
      <c r="F622" s="212" t="s">
        <v>1910</v>
      </c>
      <c r="G622" s="212" t="s">
        <v>1285</v>
      </c>
      <c r="H622" s="250">
        <v>56069</v>
      </c>
    </row>
    <row r="623" spans="5:8" x14ac:dyDescent="0.2">
      <c r="E623" s="248">
        <v>83743</v>
      </c>
      <c r="F623" s="212" t="s">
        <v>1911</v>
      </c>
      <c r="G623" s="212" t="s">
        <v>1282</v>
      </c>
      <c r="H623" s="250">
        <v>93886</v>
      </c>
    </row>
    <row r="624" spans="5:8" x14ac:dyDescent="0.2">
      <c r="E624" s="248">
        <v>83819</v>
      </c>
      <c r="F624" s="212" t="s">
        <v>1912</v>
      </c>
      <c r="G624" s="212" t="s">
        <v>1285</v>
      </c>
      <c r="H624" s="250">
        <v>123282</v>
      </c>
    </row>
    <row r="625" spans="5:8" x14ac:dyDescent="0.2">
      <c r="E625" s="248">
        <v>83949</v>
      </c>
      <c r="F625" s="212" t="s">
        <v>1913</v>
      </c>
      <c r="G625" s="212" t="s">
        <v>388</v>
      </c>
      <c r="H625" s="250">
        <v>55949</v>
      </c>
    </row>
    <row r="626" spans="5:8" x14ac:dyDescent="0.2">
      <c r="E626" s="248">
        <v>84562</v>
      </c>
      <c r="F626" s="212" t="s">
        <v>1914</v>
      </c>
      <c r="G626" s="212" t="s">
        <v>1287</v>
      </c>
      <c r="H626" s="250">
        <v>57124</v>
      </c>
    </row>
    <row r="627" spans="5:8" x14ac:dyDescent="0.2">
      <c r="E627" s="248">
        <v>84710</v>
      </c>
      <c r="F627" s="212" t="s">
        <v>1915</v>
      </c>
      <c r="G627" s="212" t="s">
        <v>1349</v>
      </c>
      <c r="H627" s="250">
        <v>71696</v>
      </c>
    </row>
    <row r="628" spans="5:8" x14ac:dyDescent="0.2">
      <c r="E628" s="248">
        <v>85001</v>
      </c>
      <c r="F628" s="212" t="s">
        <v>1916</v>
      </c>
      <c r="G628" s="212" t="s">
        <v>851</v>
      </c>
      <c r="H628" s="250">
        <v>65922</v>
      </c>
    </row>
    <row r="629" spans="5:8" x14ac:dyDescent="0.2">
      <c r="E629" s="248">
        <v>85017</v>
      </c>
      <c r="F629" s="212" t="s">
        <v>1917</v>
      </c>
      <c r="G629" s="212" t="s">
        <v>1287</v>
      </c>
      <c r="H629" s="250">
        <v>88038</v>
      </c>
    </row>
    <row r="630" spans="5:8" x14ac:dyDescent="0.2">
      <c r="E630" s="248">
        <v>85083</v>
      </c>
      <c r="F630" s="212" t="s">
        <v>1918</v>
      </c>
      <c r="G630" s="212" t="s">
        <v>1340</v>
      </c>
      <c r="H630" s="250">
        <v>109092</v>
      </c>
    </row>
    <row r="631" spans="5:8" x14ac:dyDescent="0.2">
      <c r="E631" s="248">
        <v>85293</v>
      </c>
      <c r="F631" s="212" t="s">
        <v>1919</v>
      </c>
      <c r="G631" s="212" t="s">
        <v>388</v>
      </c>
      <c r="H631" s="250">
        <v>81781</v>
      </c>
    </row>
    <row r="632" spans="5:8" x14ac:dyDescent="0.2">
      <c r="E632" s="248">
        <v>85315</v>
      </c>
      <c r="F632" s="212" t="s">
        <v>1920</v>
      </c>
      <c r="G632" s="212" t="s">
        <v>1285</v>
      </c>
      <c r="H632" s="250">
        <v>70890</v>
      </c>
    </row>
    <row r="633" spans="5:8" x14ac:dyDescent="0.2">
      <c r="E633" s="248">
        <v>85580</v>
      </c>
      <c r="F633" s="212" t="s">
        <v>1921</v>
      </c>
      <c r="G633" s="212" t="s">
        <v>304</v>
      </c>
      <c r="H633" s="250">
        <v>22329</v>
      </c>
    </row>
    <row r="634" spans="5:8" x14ac:dyDescent="0.2">
      <c r="E634" s="248">
        <v>85638</v>
      </c>
      <c r="F634" s="212" t="s">
        <v>1922</v>
      </c>
      <c r="G634" s="212" t="s">
        <v>851</v>
      </c>
      <c r="H634" s="250">
        <v>54849</v>
      </c>
    </row>
    <row r="635" spans="5:8" x14ac:dyDescent="0.2">
      <c r="E635" s="248">
        <v>85696</v>
      </c>
      <c r="F635" s="212" t="s">
        <v>1923</v>
      </c>
      <c r="G635" s="212" t="s">
        <v>1278</v>
      </c>
      <c r="H635" s="250">
        <v>24884</v>
      </c>
    </row>
    <row r="636" spans="5:8" x14ac:dyDescent="0.2">
      <c r="E636" s="248">
        <v>85730</v>
      </c>
      <c r="F636" s="212" t="s">
        <v>1924</v>
      </c>
      <c r="G636" s="212" t="s">
        <v>1285</v>
      </c>
      <c r="H636" s="250">
        <v>31311</v>
      </c>
    </row>
    <row r="637" spans="5:8" x14ac:dyDescent="0.2">
      <c r="E637" s="248">
        <v>85939</v>
      </c>
      <c r="F637" s="212" t="s">
        <v>1925</v>
      </c>
      <c r="G637" s="212" t="s">
        <v>388</v>
      </c>
      <c r="H637" s="250">
        <v>84434</v>
      </c>
    </row>
    <row r="638" spans="5:8" x14ac:dyDescent="0.2">
      <c r="E638" s="248">
        <v>86314</v>
      </c>
      <c r="F638" s="212" t="s">
        <v>1926</v>
      </c>
      <c r="G638" s="212" t="s">
        <v>851</v>
      </c>
      <c r="H638" s="250">
        <v>110782</v>
      </c>
    </row>
    <row r="639" spans="5:8" x14ac:dyDescent="0.2">
      <c r="E639" s="248">
        <v>86453</v>
      </c>
      <c r="F639" s="212" t="s">
        <v>1927</v>
      </c>
      <c r="G639" s="212" t="s">
        <v>1305</v>
      </c>
      <c r="H639" s="250">
        <v>69038</v>
      </c>
    </row>
    <row r="640" spans="5:8" x14ac:dyDescent="0.2">
      <c r="E640" s="248">
        <v>86461</v>
      </c>
      <c r="F640" s="212" t="s">
        <v>1928</v>
      </c>
      <c r="G640" s="212" t="s">
        <v>1318</v>
      </c>
      <c r="H640" s="250">
        <v>70772</v>
      </c>
    </row>
    <row r="641" spans="5:8" x14ac:dyDescent="0.2">
      <c r="E641" s="248">
        <v>87203</v>
      </c>
      <c r="F641" s="212" t="s">
        <v>1929</v>
      </c>
      <c r="G641" s="212" t="s">
        <v>777</v>
      </c>
      <c r="H641" s="250">
        <v>89200</v>
      </c>
    </row>
    <row r="642" spans="5:8" x14ac:dyDescent="0.2">
      <c r="E642" s="248">
        <v>87338</v>
      </c>
      <c r="F642" s="212" t="s">
        <v>1930</v>
      </c>
      <c r="G642" s="212" t="s">
        <v>1305</v>
      </c>
      <c r="H642" s="250">
        <v>66515</v>
      </c>
    </row>
    <row r="643" spans="5:8" x14ac:dyDescent="0.2">
      <c r="E643" s="248">
        <v>87418</v>
      </c>
      <c r="F643" s="212" t="s">
        <v>1931</v>
      </c>
      <c r="G643" s="212" t="s">
        <v>1287</v>
      </c>
      <c r="H643" s="250">
        <v>58227</v>
      </c>
    </row>
    <row r="644" spans="5:8" x14ac:dyDescent="0.2">
      <c r="E644" s="248">
        <v>87500</v>
      </c>
      <c r="F644" s="212" t="s">
        <v>1932</v>
      </c>
      <c r="G644" s="212" t="s">
        <v>777</v>
      </c>
      <c r="H644" s="250">
        <v>68502</v>
      </c>
    </row>
    <row r="645" spans="5:8" x14ac:dyDescent="0.2">
      <c r="E645" s="248">
        <v>87503</v>
      </c>
      <c r="F645" s="212" t="s">
        <v>1933</v>
      </c>
      <c r="G645" s="212" t="s">
        <v>388</v>
      </c>
      <c r="H645" s="250">
        <v>64423</v>
      </c>
    </row>
    <row r="646" spans="5:8" x14ac:dyDescent="0.2">
      <c r="E646" s="248">
        <v>87631</v>
      </c>
      <c r="F646" s="212" t="s">
        <v>1934</v>
      </c>
      <c r="G646" s="212" t="s">
        <v>1403</v>
      </c>
      <c r="H646" s="250">
        <v>114900</v>
      </c>
    </row>
    <row r="647" spans="5:8" x14ac:dyDescent="0.2">
      <c r="E647" s="248">
        <v>87637</v>
      </c>
      <c r="F647" s="212" t="s">
        <v>1935</v>
      </c>
      <c r="G647" s="212" t="s">
        <v>946</v>
      </c>
      <c r="H647" s="250">
        <v>118873</v>
      </c>
    </row>
    <row r="648" spans="5:8" x14ac:dyDescent="0.2">
      <c r="E648" s="248">
        <v>87720</v>
      </c>
      <c r="F648" s="212" t="s">
        <v>1936</v>
      </c>
      <c r="G648" s="212" t="s">
        <v>851</v>
      </c>
      <c r="H648" s="250">
        <v>82890</v>
      </c>
    </row>
    <row r="649" spans="5:8" x14ac:dyDescent="0.2">
      <c r="E649" s="248">
        <v>87819</v>
      </c>
      <c r="F649" s="212" t="s">
        <v>1937</v>
      </c>
      <c r="G649" s="212" t="s">
        <v>1487</v>
      </c>
      <c r="H649" s="250">
        <v>80501</v>
      </c>
    </row>
    <row r="650" spans="5:8" x14ac:dyDescent="0.2">
      <c r="E650" s="248">
        <v>87941</v>
      </c>
      <c r="F650" s="212" t="s">
        <v>1938</v>
      </c>
      <c r="G650" s="212" t="s">
        <v>851</v>
      </c>
      <c r="H650" s="250">
        <v>59143</v>
      </c>
    </row>
    <row r="651" spans="5:8" x14ac:dyDescent="0.2">
      <c r="E651" s="248">
        <v>87969</v>
      </c>
      <c r="F651" s="212" t="s">
        <v>1939</v>
      </c>
      <c r="G651" s="212" t="s">
        <v>388</v>
      </c>
      <c r="H651" s="250">
        <v>64436</v>
      </c>
    </row>
    <row r="652" spans="5:8" x14ac:dyDescent="0.2">
      <c r="E652" s="248">
        <v>88009</v>
      </c>
      <c r="F652" s="212" t="s">
        <v>1940</v>
      </c>
      <c r="G652" s="212" t="s">
        <v>1385</v>
      </c>
      <c r="H652" s="250">
        <v>110095</v>
      </c>
    </row>
    <row r="653" spans="5:8" x14ac:dyDescent="0.2">
      <c r="E653" s="248">
        <v>88030</v>
      </c>
      <c r="F653" s="212" t="s">
        <v>1941</v>
      </c>
      <c r="G653" s="212" t="s">
        <v>1278</v>
      </c>
      <c r="H653" s="250">
        <v>49694</v>
      </c>
    </row>
    <row r="654" spans="5:8" x14ac:dyDescent="0.2">
      <c r="E654" s="248">
        <v>88074</v>
      </c>
      <c r="F654" s="212" t="s">
        <v>1942</v>
      </c>
      <c r="G654" s="212" t="s">
        <v>1349</v>
      </c>
      <c r="H654" s="250">
        <v>114148</v>
      </c>
    </row>
    <row r="655" spans="5:8" x14ac:dyDescent="0.2">
      <c r="E655" s="248">
        <v>88086</v>
      </c>
      <c r="F655" s="212" t="s">
        <v>1943</v>
      </c>
      <c r="G655" s="212" t="s">
        <v>1340</v>
      </c>
      <c r="H655" s="250">
        <v>96301</v>
      </c>
    </row>
    <row r="656" spans="5:8" x14ac:dyDescent="0.2">
      <c r="E656" s="248">
        <v>88143</v>
      </c>
      <c r="F656" s="212" t="s">
        <v>1944</v>
      </c>
      <c r="G656" s="212" t="s">
        <v>777</v>
      </c>
      <c r="H656" s="250">
        <v>89226</v>
      </c>
    </row>
    <row r="657" spans="5:8" x14ac:dyDescent="0.2">
      <c r="E657" s="248">
        <v>88297</v>
      </c>
      <c r="F657" s="212" t="s">
        <v>1945</v>
      </c>
      <c r="G657" s="212" t="s">
        <v>388</v>
      </c>
      <c r="H657" s="250">
        <v>98426</v>
      </c>
    </row>
    <row r="658" spans="5:8" x14ac:dyDescent="0.2">
      <c r="E658" s="248">
        <v>88358</v>
      </c>
      <c r="F658" s="212" t="s">
        <v>1946</v>
      </c>
      <c r="G658" s="212" t="s">
        <v>1282</v>
      </c>
      <c r="H658" s="250">
        <v>82943</v>
      </c>
    </row>
    <row r="659" spans="5:8" x14ac:dyDescent="0.2">
      <c r="E659" s="248">
        <v>88414</v>
      </c>
      <c r="F659" s="212" t="s">
        <v>1947</v>
      </c>
      <c r="G659" s="212" t="s">
        <v>1318</v>
      </c>
      <c r="H659" s="250">
        <v>62905</v>
      </c>
    </row>
    <row r="660" spans="5:8" x14ac:dyDescent="0.2">
      <c r="E660" s="248">
        <v>88615</v>
      </c>
      <c r="F660" s="212" t="s">
        <v>1948</v>
      </c>
      <c r="G660" s="212" t="s">
        <v>1561</v>
      </c>
      <c r="H660" s="250">
        <v>100644</v>
      </c>
    </row>
    <row r="661" spans="5:8" x14ac:dyDescent="0.2">
      <c r="E661" s="248">
        <v>88922</v>
      </c>
      <c r="F661" s="212" t="s">
        <v>1949</v>
      </c>
      <c r="G661" s="212" t="s">
        <v>388</v>
      </c>
      <c r="H661" s="250">
        <v>112036</v>
      </c>
    </row>
    <row r="662" spans="5:8" x14ac:dyDescent="0.2">
      <c r="E662" s="248">
        <v>89297</v>
      </c>
      <c r="F662" s="212" t="s">
        <v>1950</v>
      </c>
      <c r="G662" s="212" t="s">
        <v>851</v>
      </c>
      <c r="H662" s="250">
        <v>81900</v>
      </c>
    </row>
    <row r="663" spans="5:8" x14ac:dyDescent="0.2">
      <c r="E663" s="248">
        <v>89348</v>
      </c>
      <c r="F663" s="212" t="s">
        <v>1951</v>
      </c>
      <c r="G663" s="212" t="s">
        <v>1278</v>
      </c>
      <c r="H663" s="250">
        <v>90902</v>
      </c>
    </row>
    <row r="664" spans="5:8" x14ac:dyDescent="0.2">
      <c r="E664" s="248">
        <v>89555</v>
      </c>
      <c r="F664" s="212" t="s">
        <v>1952</v>
      </c>
      <c r="G664" s="212" t="s">
        <v>1349</v>
      </c>
      <c r="H664" s="250">
        <v>92130</v>
      </c>
    </row>
    <row r="665" spans="5:8" x14ac:dyDescent="0.2">
      <c r="E665" s="248">
        <v>89662</v>
      </c>
      <c r="F665" s="212" t="s">
        <v>1953</v>
      </c>
      <c r="G665" s="212" t="s">
        <v>1287</v>
      </c>
      <c r="H665" s="250">
        <v>72726</v>
      </c>
    </row>
    <row r="666" spans="5:8" x14ac:dyDescent="0.2">
      <c r="E666" s="248">
        <v>89784</v>
      </c>
      <c r="F666" s="212" t="s">
        <v>1954</v>
      </c>
      <c r="G666" s="212" t="s">
        <v>1368</v>
      </c>
      <c r="H666" s="250">
        <v>82732</v>
      </c>
    </row>
    <row r="667" spans="5:8" x14ac:dyDescent="0.2">
      <c r="E667" s="248">
        <v>89809</v>
      </c>
      <c r="F667" s="212" t="s">
        <v>1955</v>
      </c>
      <c r="G667" s="212" t="s">
        <v>388</v>
      </c>
      <c r="H667" s="250">
        <v>71711</v>
      </c>
    </row>
    <row r="668" spans="5:8" x14ac:dyDescent="0.2">
      <c r="E668" s="248">
        <v>89815</v>
      </c>
      <c r="F668" s="212" t="s">
        <v>1956</v>
      </c>
      <c r="G668" s="212" t="s">
        <v>777</v>
      </c>
      <c r="H668" s="250">
        <v>36966</v>
      </c>
    </row>
    <row r="669" spans="5:8" x14ac:dyDescent="0.2">
      <c r="E669" s="248">
        <v>90005</v>
      </c>
      <c r="F669" s="212" t="s">
        <v>1957</v>
      </c>
      <c r="G669" s="212" t="s">
        <v>851</v>
      </c>
      <c r="H669" s="250">
        <v>64247</v>
      </c>
    </row>
    <row r="670" spans="5:8" x14ac:dyDescent="0.2">
      <c r="E670" s="248">
        <v>90027</v>
      </c>
      <c r="F670" s="212" t="s">
        <v>1958</v>
      </c>
      <c r="G670" s="212" t="s">
        <v>1305</v>
      </c>
      <c r="H670" s="250">
        <v>99733</v>
      </c>
    </row>
    <row r="671" spans="5:8" x14ac:dyDescent="0.2">
      <c r="E671" s="248">
        <v>90096</v>
      </c>
      <c r="F671" s="212" t="s">
        <v>1959</v>
      </c>
      <c r="G671" s="212" t="s">
        <v>777</v>
      </c>
      <c r="H671" s="250">
        <v>52754</v>
      </c>
    </row>
    <row r="672" spans="5:8" x14ac:dyDescent="0.2">
      <c r="E672" s="248">
        <v>90261</v>
      </c>
      <c r="F672" s="212" t="s">
        <v>1960</v>
      </c>
      <c r="G672" s="212" t="s">
        <v>388</v>
      </c>
      <c r="H672" s="250">
        <v>55843</v>
      </c>
    </row>
    <row r="673" spans="5:8" x14ac:dyDescent="0.2">
      <c r="E673" s="248">
        <v>90458</v>
      </c>
      <c r="F673" s="212" t="s">
        <v>1961</v>
      </c>
      <c r="G673" s="212" t="s">
        <v>1282</v>
      </c>
      <c r="H673" s="250">
        <v>118596</v>
      </c>
    </row>
    <row r="674" spans="5:8" x14ac:dyDescent="0.2">
      <c r="E674" s="248">
        <v>90470</v>
      </c>
      <c r="F674" s="212" t="s">
        <v>1962</v>
      </c>
      <c r="G674" s="212" t="s">
        <v>1340</v>
      </c>
      <c r="H674" s="250">
        <v>23367</v>
      </c>
    </row>
    <row r="675" spans="5:8" x14ac:dyDescent="0.2">
      <c r="E675" s="248">
        <v>90615</v>
      </c>
      <c r="F675" s="212" t="s">
        <v>1963</v>
      </c>
      <c r="G675" s="212" t="s">
        <v>1287</v>
      </c>
      <c r="H675" s="250">
        <v>90995</v>
      </c>
    </row>
    <row r="676" spans="5:8" x14ac:dyDescent="0.2">
      <c r="E676" s="248">
        <v>90889</v>
      </c>
      <c r="F676" s="212" t="s">
        <v>1964</v>
      </c>
      <c r="G676" s="212" t="s">
        <v>388</v>
      </c>
      <c r="H676" s="250">
        <v>114214</v>
      </c>
    </row>
    <row r="677" spans="5:8" x14ac:dyDescent="0.2">
      <c r="E677" s="248">
        <v>90905</v>
      </c>
      <c r="F677" s="212" t="s">
        <v>1965</v>
      </c>
      <c r="G677" s="212" t="s">
        <v>1285</v>
      </c>
      <c r="H677" s="250">
        <v>89596</v>
      </c>
    </row>
    <row r="678" spans="5:8" x14ac:dyDescent="0.2">
      <c r="E678" s="248">
        <v>90928</v>
      </c>
      <c r="F678" s="212" t="s">
        <v>1966</v>
      </c>
      <c r="G678" s="212" t="s">
        <v>1278</v>
      </c>
      <c r="H678" s="250">
        <v>48149</v>
      </c>
    </row>
    <row r="679" spans="5:8" x14ac:dyDescent="0.2">
      <c r="E679" s="248">
        <v>91078</v>
      </c>
      <c r="F679" s="212" t="s">
        <v>1967</v>
      </c>
      <c r="G679" s="212" t="s">
        <v>1278</v>
      </c>
      <c r="H679" s="250">
        <v>46002</v>
      </c>
    </row>
    <row r="680" spans="5:8" x14ac:dyDescent="0.2">
      <c r="E680" s="248">
        <v>91086</v>
      </c>
      <c r="F680" s="212" t="s">
        <v>1968</v>
      </c>
      <c r="G680" s="212" t="s">
        <v>388</v>
      </c>
      <c r="H680" s="250">
        <v>89252</v>
      </c>
    </row>
    <row r="681" spans="5:8" x14ac:dyDescent="0.2">
      <c r="E681" s="248">
        <v>91126</v>
      </c>
      <c r="F681" s="212" t="s">
        <v>1969</v>
      </c>
      <c r="G681" s="212" t="s">
        <v>1340</v>
      </c>
      <c r="H681" s="250">
        <v>70086</v>
      </c>
    </row>
    <row r="682" spans="5:8" x14ac:dyDescent="0.2">
      <c r="E682" s="248">
        <v>91424</v>
      </c>
      <c r="F682" s="212" t="s">
        <v>1970</v>
      </c>
      <c r="G682" s="212" t="s">
        <v>388</v>
      </c>
      <c r="H682" s="250">
        <v>66034</v>
      </c>
    </row>
    <row r="683" spans="5:8" x14ac:dyDescent="0.2">
      <c r="E683" s="248">
        <v>91568</v>
      </c>
      <c r="F683" s="212" t="s">
        <v>1971</v>
      </c>
      <c r="G683" s="212" t="s">
        <v>1278</v>
      </c>
      <c r="H683" s="250">
        <v>67195</v>
      </c>
    </row>
    <row r="684" spans="5:8" x14ac:dyDescent="0.2">
      <c r="E684" s="248">
        <v>91643</v>
      </c>
      <c r="F684" s="212" t="s">
        <v>1972</v>
      </c>
      <c r="G684" s="212" t="s">
        <v>1278</v>
      </c>
      <c r="H684" s="250">
        <v>88748</v>
      </c>
    </row>
    <row r="685" spans="5:8" x14ac:dyDescent="0.2">
      <c r="E685" s="248">
        <v>91712</v>
      </c>
      <c r="F685" s="212" t="s">
        <v>1973</v>
      </c>
      <c r="G685" s="212" t="s">
        <v>1487</v>
      </c>
      <c r="H685" s="250">
        <v>41156</v>
      </c>
    </row>
    <row r="686" spans="5:8" x14ac:dyDescent="0.2">
      <c r="E686" s="248">
        <v>92039</v>
      </c>
      <c r="F686" s="212" t="s">
        <v>1974</v>
      </c>
      <c r="G686" s="212" t="s">
        <v>1561</v>
      </c>
      <c r="H686" s="250">
        <v>65162</v>
      </c>
    </row>
    <row r="687" spans="5:8" x14ac:dyDescent="0.2">
      <c r="E687" s="248">
        <v>92374</v>
      </c>
      <c r="F687" s="212" t="s">
        <v>1975</v>
      </c>
      <c r="G687" s="212" t="s">
        <v>1403</v>
      </c>
      <c r="H687" s="250">
        <v>66722</v>
      </c>
    </row>
    <row r="688" spans="5:8" x14ac:dyDescent="0.2">
      <c r="E688" s="248">
        <v>92380</v>
      </c>
      <c r="F688" s="212" t="s">
        <v>1976</v>
      </c>
      <c r="G688" s="212" t="s">
        <v>1285</v>
      </c>
      <c r="H688" s="250">
        <v>68119</v>
      </c>
    </row>
    <row r="689" spans="5:8" x14ac:dyDescent="0.2">
      <c r="E689" s="248">
        <v>92407</v>
      </c>
      <c r="F689" s="212" t="s">
        <v>1977</v>
      </c>
      <c r="G689" s="212" t="s">
        <v>1278</v>
      </c>
      <c r="H689" s="250">
        <v>87286</v>
      </c>
    </row>
    <row r="690" spans="5:8" x14ac:dyDescent="0.2">
      <c r="E690" s="248">
        <v>92568</v>
      </c>
      <c r="F690" s="212" t="s">
        <v>1978</v>
      </c>
      <c r="G690" s="212" t="s">
        <v>777</v>
      </c>
      <c r="H690" s="250">
        <v>57981</v>
      </c>
    </row>
    <row r="691" spans="5:8" x14ac:dyDescent="0.2">
      <c r="E691" s="248">
        <v>92622</v>
      </c>
      <c r="F691" s="212" t="s">
        <v>1979</v>
      </c>
      <c r="G691" s="212" t="s">
        <v>851</v>
      </c>
      <c r="H691" s="250">
        <v>69901</v>
      </c>
    </row>
    <row r="692" spans="5:8" x14ac:dyDescent="0.2">
      <c r="E692" s="248">
        <v>92668</v>
      </c>
      <c r="F692" s="212" t="s">
        <v>1980</v>
      </c>
      <c r="G692" s="212" t="s">
        <v>1436</v>
      </c>
      <c r="H692" s="250">
        <v>72147</v>
      </c>
    </row>
    <row r="693" spans="5:8" x14ac:dyDescent="0.2">
      <c r="E693" s="248">
        <v>92691</v>
      </c>
      <c r="F693" s="212" t="s">
        <v>1981</v>
      </c>
      <c r="G693" s="212" t="s">
        <v>1278</v>
      </c>
      <c r="H693" s="250">
        <v>66390</v>
      </c>
    </row>
    <row r="694" spans="5:8" x14ac:dyDescent="0.2">
      <c r="E694" s="248">
        <v>92772</v>
      </c>
      <c r="F694" s="212" t="s">
        <v>1982</v>
      </c>
      <c r="G694" s="212" t="s">
        <v>851</v>
      </c>
      <c r="H694" s="250">
        <v>84049</v>
      </c>
    </row>
    <row r="695" spans="5:8" x14ac:dyDescent="0.2">
      <c r="E695" s="248">
        <v>92778</v>
      </c>
      <c r="F695" s="212" t="s">
        <v>1983</v>
      </c>
      <c r="G695" s="212" t="s">
        <v>777</v>
      </c>
      <c r="H695" s="250">
        <v>66562</v>
      </c>
    </row>
    <row r="696" spans="5:8" x14ac:dyDescent="0.2">
      <c r="E696" s="248">
        <v>92867</v>
      </c>
      <c r="F696" s="212" t="s">
        <v>1984</v>
      </c>
      <c r="G696" s="212" t="s">
        <v>851</v>
      </c>
      <c r="H696" s="250">
        <v>84527</v>
      </c>
    </row>
    <row r="697" spans="5:8" x14ac:dyDescent="0.2">
      <c r="E697" s="248">
        <v>92941</v>
      </c>
      <c r="F697" s="212" t="s">
        <v>1985</v>
      </c>
      <c r="G697" s="212" t="s">
        <v>379</v>
      </c>
      <c r="H697" s="250">
        <v>97621</v>
      </c>
    </row>
    <row r="698" spans="5:8" x14ac:dyDescent="0.2">
      <c r="E698" s="248">
        <v>93074</v>
      </c>
      <c r="F698" s="212" t="s">
        <v>1986</v>
      </c>
      <c r="G698" s="212" t="s">
        <v>1285</v>
      </c>
      <c r="H698" s="250">
        <v>67921</v>
      </c>
    </row>
    <row r="699" spans="5:8" x14ac:dyDescent="0.2">
      <c r="E699" s="248">
        <v>93116</v>
      </c>
      <c r="F699" s="212" t="s">
        <v>1987</v>
      </c>
      <c r="G699" s="212" t="s">
        <v>777</v>
      </c>
      <c r="H699" s="250">
        <v>61827</v>
      </c>
    </row>
    <row r="700" spans="5:8" x14ac:dyDescent="0.2">
      <c r="E700" s="248">
        <v>93433</v>
      </c>
      <c r="F700" s="212" t="s">
        <v>1988</v>
      </c>
      <c r="G700" s="212" t="s">
        <v>388</v>
      </c>
      <c r="H700" s="250">
        <v>67572</v>
      </c>
    </row>
    <row r="701" spans="5:8" x14ac:dyDescent="0.2">
      <c r="E701" s="248">
        <v>93844</v>
      </c>
      <c r="F701" s="212" t="s">
        <v>1989</v>
      </c>
      <c r="G701" s="212" t="s">
        <v>1278</v>
      </c>
      <c r="H701" s="250">
        <v>46782</v>
      </c>
    </row>
    <row r="702" spans="5:8" x14ac:dyDescent="0.2">
      <c r="E702" s="248">
        <v>93943</v>
      </c>
      <c r="F702" s="212" t="s">
        <v>1990</v>
      </c>
      <c r="G702" s="212" t="s">
        <v>1436</v>
      </c>
      <c r="H702" s="250">
        <v>54555</v>
      </c>
    </row>
    <row r="703" spans="5:8" x14ac:dyDescent="0.2">
      <c r="E703" s="248">
        <v>93986</v>
      </c>
      <c r="F703" s="212" t="s">
        <v>1991</v>
      </c>
      <c r="G703" s="212" t="s">
        <v>1305</v>
      </c>
      <c r="H703" s="250">
        <v>53693</v>
      </c>
    </row>
    <row r="704" spans="5:8" x14ac:dyDescent="0.2">
      <c r="E704" s="248">
        <v>93988</v>
      </c>
      <c r="F704" s="212" t="s">
        <v>1992</v>
      </c>
      <c r="G704" s="212" t="s">
        <v>1285</v>
      </c>
      <c r="H704" s="250">
        <v>52644</v>
      </c>
    </row>
    <row r="705" spans="5:8" x14ac:dyDescent="0.2">
      <c r="E705" s="248">
        <v>94038</v>
      </c>
      <c r="F705" s="212" t="s">
        <v>1993</v>
      </c>
      <c r="G705" s="212" t="s">
        <v>1305</v>
      </c>
      <c r="H705" s="250">
        <v>113012</v>
      </c>
    </row>
    <row r="706" spans="5:8" x14ac:dyDescent="0.2">
      <c r="E706" s="248">
        <v>94254</v>
      </c>
      <c r="F706" s="212" t="s">
        <v>1994</v>
      </c>
      <c r="G706" s="212" t="s">
        <v>1349</v>
      </c>
      <c r="H706" s="250">
        <v>63098</v>
      </c>
    </row>
    <row r="707" spans="5:8" x14ac:dyDescent="0.2">
      <c r="E707" s="248">
        <v>94284</v>
      </c>
      <c r="F707" s="212" t="s">
        <v>1995</v>
      </c>
      <c r="G707" s="212" t="s">
        <v>777</v>
      </c>
      <c r="H707" s="250">
        <v>63182</v>
      </c>
    </row>
    <row r="708" spans="5:8" x14ac:dyDescent="0.2">
      <c r="E708" s="248">
        <v>94984</v>
      </c>
      <c r="F708" s="212" t="s">
        <v>1996</v>
      </c>
      <c r="G708" s="212" t="s">
        <v>1287</v>
      </c>
      <c r="H708" s="250">
        <v>104564</v>
      </c>
    </row>
    <row r="709" spans="5:8" x14ac:dyDescent="0.2">
      <c r="E709" s="248">
        <v>94999</v>
      </c>
      <c r="F709" s="212" t="s">
        <v>1997</v>
      </c>
      <c r="G709" s="212" t="s">
        <v>1285</v>
      </c>
      <c r="H709" s="250">
        <v>112762</v>
      </c>
    </row>
    <row r="710" spans="5:8" x14ac:dyDescent="0.2">
      <c r="E710" s="248">
        <v>95220</v>
      </c>
      <c r="F710" s="212" t="s">
        <v>1998</v>
      </c>
      <c r="G710" s="212" t="s">
        <v>851</v>
      </c>
      <c r="H710" s="250">
        <v>99364</v>
      </c>
    </row>
    <row r="711" spans="5:8" x14ac:dyDescent="0.2">
      <c r="E711" s="248">
        <v>95237</v>
      </c>
      <c r="F711" s="212" t="s">
        <v>1999</v>
      </c>
      <c r="G711" s="212" t="s">
        <v>1340</v>
      </c>
      <c r="H711" s="250">
        <v>71215</v>
      </c>
    </row>
    <row r="712" spans="5:8" x14ac:dyDescent="0.2">
      <c r="E712" s="248">
        <v>95270</v>
      </c>
      <c r="F712" s="212" t="s">
        <v>2000</v>
      </c>
      <c r="G712" s="212" t="s">
        <v>1287</v>
      </c>
      <c r="H712" s="250">
        <v>30345</v>
      </c>
    </row>
    <row r="713" spans="5:8" x14ac:dyDescent="0.2">
      <c r="E713" s="248">
        <v>95322</v>
      </c>
      <c r="F713" s="212" t="s">
        <v>2001</v>
      </c>
      <c r="G713" s="212" t="s">
        <v>1278</v>
      </c>
      <c r="H713" s="250">
        <v>85292</v>
      </c>
    </row>
    <row r="714" spans="5:8" x14ac:dyDescent="0.2">
      <c r="E714" s="248">
        <v>95558</v>
      </c>
      <c r="F714" s="212" t="s">
        <v>2002</v>
      </c>
      <c r="G714" s="212" t="s">
        <v>1385</v>
      </c>
      <c r="H714" s="250">
        <v>72027</v>
      </c>
    </row>
    <row r="715" spans="5:8" x14ac:dyDescent="0.2">
      <c r="E715" s="248">
        <v>95633</v>
      </c>
      <c r="F715" s="212" t="s">
        <v>2003</v>
      </c>
      <c r="G715" s="212" t="s">
        <v>777</v>
      </c>
      <c r="H715" s="250">
        <v>86256</v>
      </c>
    </row>
    <row r="716" spans="5:8" x14ac:dyDescent="0.2">
      <c r="E716" s="248">
        <v>95690</v>
      </c>
      <c r="F716" s="212" t="s">
        <v>2004</v>
      </c>
      <c r="G716" s="212" t="s">
        <v>777</v>
      </c>
      <c r="H716" s="250">
        <v>110214</v>
      </c>
    </row>
    <row r="717" spans="5:8" x14ac:dyDescent="0.2">
      <c r="E717" s="248">
        <v>95834</v>
      </c>
      <c r="F717" s="212" t="s">
        <v>2005</v>
      </c>
      <c r="G717" s="212" t="s">
        <v>1278</v>
      </c>
      <c r="H717" s="250">
        <v>22686</v>
      </c>
    </row>
    <row r="718" spans="5:8" x14ac:dyDescent="0.2">
      <c r="E718" s="248">
        <v>95890</v>
      </c>
      <c r="F718" s="212" t="s">
        <v>2006</v>
      </c>
      <c r="G718" s="212" t="s">
        <v>1349</v>
      </c>
      <c r="H718" s="250">
        <v>74451</v>
      </c>
    </row>
    <row r="719" spans="5:8" x14ac:dyDescent="0.2">
      <c r="E719" s="248">
        <v>95920</v>
      </c>
      <c r="F719" s="212" t="s">
        <v>2007</v>
      </c>
      <c r="G719" s="212" t="s">
        <v>946</v>
      </c>
      <c r="H719" s="250">
        <v>62496</v>
      </c>
    </row>
    <row r="720" spans="5:8" x14ac:dyDescent="0.2">
      <c r="E720" s="248">
        <v>96042</v>
      </c>
      <c r="F720" s="212" t="s">
        <v>2008</v>
      </c>
      <c r="G720" s="212" t="s">
        <v>851</v>
      </c>
      <c r="H720" s="250">
        <v>87642</v>
      </c>
    </row>
    <row r="721" spans="5:8" x14ac:dyDescent="0.2">
      <c r="E721" s="248">
        <v>96209</v>
      </c>
      <c r="F721" s="212" t="s">
        <v>2009</v>
      </c>
      <c r="G721" s="212" t="s">
        <v>1287</v>
      </c>
      <c r="H721" s="250">
        <v>108722</v>
      </c>
    </row>
    <row r="722" spans="5:8" x14ac:dyDescent="0.2">
      <c r="E722" s="248">
        <v>96320</v>
      </c>
      <c r="F722" s="212" t="s">
        <v>2010</v>
      </c>
      <c r="G722" s="212" t="s">
        <v>1287</v>
      </c>
      <c r="H722" s="250">
        <v>100974</v>
      </c>
    </row>
    <row r="723" spans="5:8" x14ac:dyDescent="0.2">
      <c r="E723" s="248">
        <v>96339</v>
      </c>
      <c r="F723" s="212" t="s">
        <v>2011</v>
      </c>
      <c r="G723" s="212" t="s">
        <v>851</v>
      </c>
      <c r="H723" s="250">
        <v>70799</v>
      </c>
    </row>
    <row r="724" spans="5:8" x14ac:dyDescent="0.2">
      <c r="E724" s="248">
        <v>96609</v>
      </c>
      <c r="F724" s="212" t="s">
        <v>2012</v>
      </c>
      <c r="G724" s="212" t="s">
        <v>1287</v>
      </c>
      <c r="H724" s="250">
        <v>64524</v>
      </c>
    </row>
    <row r="725" spans="5:8" x14ac:dyDescent="0.2">
      <c r="E725" s="248">
        <v>96962</v>
      </c>
      <c r="F725" s="212" t="s">
        <v>2013</v>
      </c>
      <c r="G725" s="212" t="s">
        <v>1278</v>
      </c>
      <c r="H725" s="250">
        <v>49199</v>
      </c>
    </row>
    <row r="726" spans="5:8" x14ac:dyDescent="0.2">
      <c r="E726" s="248">
        <v>97603</v>
      </c>
      <c r="F726" s="212" t="s">
        <v>2014</v>
      </c>
      <c r="G726" s="212" t="s">
        <v>388</v>
      </c>
      <c r="H726" s="250">
        <v>71394</v>
      </c>
    </row>
    <row r="727" spans="5:8" x14ac:dyDescent="0.2">
      <c r="E727" s="248">
        <v>97663</v>
      </c>
      <c r="F727" s="212" t="s">
        <v>2015</v>
      </c>
      <c r="G727" s="212" t="s">
        <v>851</v>
      </c>
      <c r="H727" s="250">
        <v>61136</v>
      </c>
    </row>
    <row r="728" spans="5:8" x14ac:dyDescent="0.2">
      <c r="E728" s="248">
        <v>97691</v>
      </c>
      <c r="F728" s="212" t="s">
        <v>2016</v>
      </c>
      <c r="G728" s="212" t="s">
        <v>1305</v>
      </c>
      <c r="H728" s="250">
        <v>90599</v>
      </c>
    </row>
    <row r="729" spans="5:8" x14ac:dyDescent="0.2">
      <c r="E729" s="248">
        <v>97779</v>
      </c>
      <c r="F729" s="212" t="s">
        <v>2017</v>
      </c>
      <c r="G729" s="212" t="s">
        <v>1305</v>
      </c>
      <c r="H729" s="250">
        <v>45693</v>
      </c>
    </row>
    <row r="730" spans="5:8" x14ac:dyDescent="0.2">
      <c r="E730" s="248">
        <v>97880</v>
      </c>
      <c r="F730" s="212" t="s">
        <v>2018</v>
      </c>
      <c r="G730" s="212" t="s">
        <v>1282</v>
      </c>
      <c r="H730" s="250">
        <v>101159</v>
      </c>
    </row>
    <row r="731" spans="5:8" x14ac:dyDescent="0.2">
      <c r="E731" s="248">
        <v>98194</v>
      </c>
      <c r="F731" s="212" t="s">
        <v>2019</v>
      </c>
      <c r="G731" s="212" t="s">
        <v>851</v>
      </c>
      <c r="H731" s="250">
        <v>91100</v>
      </c>
    </row>
    <row r="732" spans="5:8" x14ac:dyDescent="0.2">
      <c r="E732" s="248">
        <v>98303</v>
      </c>
      <c r="F732" s="212" t="s">
        <v>2020</v>
      </c>
      <c r="G732" s="212" t="s">
        <v>1285</v>
      </c>
      <c r="H732" s="250">
        <v>111719</v>
      </c>
    </row>
    <row r="733" spans="5:8" x14ac:dyDescent="0.2">
      <c r="E733" s="248">
        <v>98535</v>
      </c>
      <c r="F733" s="212" t="s">
        <v>2021</v>
      </c>
      <c r="G733" s="212" t="s">
        <v>1340</v>
      </c>
      <c r="H733" s="250">
        <v>77531</v>
      </c>
    </row>
    <row r="734" spans="5:8" x14ac:dyDescent="0.2">
      <c r="E734" s="248">
        <v>98745</v>
      </c>
      <c r="F734" s="212" t="s">
        <v>2022</v>
      </c>
      <c r="G734" s="212" t="s">
        <v>388</v>
      </c>
      <c r="H734" s="250">
        <v>113448</v>
      </c>
    </row>
    <row r="735" spans="5:8" x14ac:dyDescent="0.2">
      <c r="E735" s="248">
        <v>98820</v>
      </c>
      <c r="F735" s="212" t="s">
        <v>2023</v>
      </c>
      <c r="G735" s="212" t="s">
        <v>946</v>
      </c>
      <c r="H735" s="250">
        <v>93294</v>
      </c>
    </row>
    <row r="736" spans="5:8" x14ac:dyDescent="0.2">
      <c r="E736" s="248">
        <v>98843</v>
      </c>
      <c r="F736" s="212" t="s">
        <v>2024</v>
      </c>
      <c r="G736" s="212" t="s">
        <v>304</v>
      </c>
      <c r="H736" s="250">
        <v>46881</v>
      </c>
    </row>
    <row r="737" spans="5:8" x14ac:dyDescent="0.2">
      <c r="E737" s="248">
        <v>98848</v>
      </c>
      <c r="F737" s="212" t="s">
        <v>2025</v>
      </c>
      <c r="G737" s="212" t="s">
        <v>851</v>
      </c>
      <c r="H737" s="250">
        <v>98598</v>
      </c>
    </row>
    <row r="738" spans="5:8" x14ac:dyDescent="0.2">
      <c r="E738" s="248">
        <v>98897</v>
      </c>
      <c r="F738" s="212" t="s">
        <v>2026</v>
      </c>
      <c r="G738" s="212" t="s">
        <v>777</v>
      </c>
      <c r="H738" s="250">
        <v>124074</v>
      </c>
    </row>
    <row r="739" spans="5:8" x14ac:dyDescent="0.2">
      <c r="E739" s="248">
        <v>98987</v>
      </c>
      <c r="F739" s="212" t="s">
        <v>2027</v>
      </c>
      <c r="G739" s="212" t="s">
        <v>1349</v>
      </c>
      <c r="H739" s="250">
        <v>58920</v>
      </c>
    </row>
    <row r="740" spans="5:8" x14ac:dyDescent="0.2">
      <c r="E740" s="248">
        <v>99239</v>
      </c>
      <c r="F740" s="212" t="s">
        <v>2028</v>
      </c>
      <c r="G740" s="212" t="s">
        <v>1278</v>
      </c>
      <c r="H740" s="250">
        <v>89741</v>
      </c>
    </row>
    <row r="741" spans="5:8" x14ac:dyDescent="0.2">
      <c r="E741" s="248">
        <v>99330</v>
      </c>
      <c r="F741" s="212" t="s">
        <v>2029</v>
      </c>
      <c r="G741" s="212" t="s">
        <v>1285</v>
      </c>
      <c r="H741" s="250">
        <v>117276</v>
      </c>
    </row>
    <row r="742" spans="5:8" x14ac:dyDescent="0.2">
      <c r="E742" s="248">
        <v>99398</v>
      </c>
      <c r="F742" s="212" t="s">
        <v>2030</v>
      </c>
      <c r="G742" s="212" t="s">
        <v>388</v>
      </c>
      <c r="H742" s="250">
        <v>44406</v>
      </c>
    </row>
    <row r="743" spans="5:8" x14ac:dyDescent="0.2">
      <c r="E743" s="248">
        <v>99489</v>
      </c>
      <c r="F743" s="212" t="s">
        <v>2031</v>
      </c>
      <c r="G743" s="212" t="s">
        <v>388</v>
      </c>
      <c r="H743" s="250">
        <v>55713</v>
      </c>
    </row>
    <row r="744" spans="5:8" x14ac:dyDescent="0.2">
      <c r="H744" s="254"/>
    </row>
    <row r="745" spans="5:8" x14ac:dyDescent="0.2">
      <c r="H745" s="254"/>
    </row>
    <row r="746" spans="5:8" x14ac:dyDescent="0.2">
      <c r="H746" s="254"/>
    </row>
    <row r="747" spans="5:8" x14ac:dyDescent="0.2">
      <c r="H747" s="254"/>
    </row>
    <row r="748" spans="5:8" x14ac:dyDescent="0.2">
      <c r="H748" s="254"/>
    </row>
    <row r="749" spans="5:8" x14ac:dyDescent="0.2">
      <c r="H749" s="254"/>
    </row>
    <row r="750" spans="5:8" x14ac:dyDescent="0.2">
      <c r="H750" s="254"/>
    </row>
    <row r="751" spans="5:8" x14ac:dyDescent="0.2">
      <c r="H751" s="254"/>
    </row>
    <row r="752" spans="5:8" x14ac:dyDescent="0.2">
      <c r="H752" s="254"/>
    </row>
    <row r="753" spans="8:8" x14ac:dyDescent="0.2">
      <c r="H753" s="254"/>
    </row>
    <row r="754" spans="8:8" x14ac:dyDescent="0.2">
      <c r="H754" s="254"/>
    </row>
    <row r="755" spans="8:8" x14ac:dyDescent="0.2">
      <c r="H755" s="254"/>
    </row>
    <row r="756" spans="8:8" x14ac:dyDescent="0.2">
      <c r="H756" s="254"/>
    </row>
    <row r="757" spans="8:8" x14ac:dyDescent="0.2">
      <c r="H757" s="254"/>
    </row>
    <row r="758" spans="8:8" x14ac:dyDescent="0.2">
      <c r="H758" s="254"/>
    </row>
    <row r="759" spans="8:8" x14ac:dyDescent="0.2">
      <c r="H759" s="254"/>
    </row>
    <row r="760" spans="8:8" x14ac:dyDescent="0.2">
      <c r="H760" s="254"/>
    </row>
    <row r="761" spans="8:8" x14ac:dyDescent="0.2">
      <c r="H761" s="254"/>
    </row>
    <row r="762" spans="8:8" x14ac:dyDescent="0.2">
      <c r="H762" s="254"/>
    </row>
    <row r="763" spans="8:8" x14ac:dyDescent="0.2">
      <c r="H763" s="254"/>
    </row>
    <row r="764" spans="8:8" x14ac:dyDescent="0.2">
      <c r="H764" s="254"/>
    </row>
  </sheetData>
  <mergeCells count="1">
    <mergeCell ref="A1:C1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D6DD09-2BFF-4B0E-A494-F0CECDE3B4E5}">
  <sheetPr>
    <tabColor theme="4"/>
    <pageSetUpPr autoPageBreaks="0"/>
  </sheetPr>
  <dimension ref="A1:I9"/>
  <sheetViews>
    <sheetView zoomScale="110" zoomScaleNormal="110" workbookViewId="0">
      <selection activeCell="B5" sqref="B5"/>
    </sheetView>
  </sheetViews>
  <sheetFormatPr defaultColWidth="9.03515625" defaultRowHeight="13.5" x14ac:dyDescent="0.15"/>
  <cols>
    <col min="1" max="1" width="13.484375" style="58" customWidth="1"/>
    <col min="2" max="2" width="34.92578125" style="58" customWidth="1"/>
    <col min="3" max="3" width="26.4296875" style="58" customWidth="1"/>
    <col min="4" max="5" width="26.4296875" style="58" bestFit="1" customWidth="1"/>
    <col min="6" max="6" width="12" style="58" customWidth="1"/>
    <col min="7" max="7" width="12.40625" style="58" customWidth="1"/>
    <col min="8" max="9" width="11.8671875" style="58" customWidth="1"/>
    <col min="10" max="16384" width="9.03515625" style="58"/>
  </cols>
  <sheetData>
    <row r="1" spans="1:9" s="59" customFormat="1" ht="21" customHeight="1" x14ac:dyDescent="0.3">
      <c r="A1" s="291" t="s">
        <v>2032</v>
      </c>
      <c r="B1" s="291"/>
      <c r="C1" s="291"/>
      <c r="D1" s="291"/>
      <c r="E1" s="291"/>
      <c r="F1" s="291"/>
      <c r="G1" s="58"/>
      <c r="H1" s="58"/>
      <c r="I1" s="58"/>
    </row>
    <row r="2" spans="1:9" s="59" customFormat="1" ht="15.75" thickBot="1" x14ac:dyDescent="0.25">
      <c r="A2" s="292" t="s">
        <v>2033</v>
      </c>
      <c r="B2" s="292"/>
      <c r="C2" s="292"/>
      <c r="D2" s="292"/>
      <c r="E2" s="292"/>
      <c r="F2" s="292"/>
      <c r="G2" s="58"/>
      <c r="H2" s="58"/>
      <c r="I2" s="58"/>
    </row>
    <row r="3" spans="1:9" s="59" customFormat="1" ht="15.75" thickTop="1" x14ac:dyDescent="0.2">
      <c r="A3" s="60"/>
      <c r="B3" s="60"/>
      <c r="C3" s="60"/>
      <c r="D3" s="60"/>
      <c r="E3" s="60"/>
      <c r="F3" s="60"/>
      <c r="G3" s="58"/>
      <c r="H3" s="58"/>
      <c r="I3" s="58"/>
    </row>
    <row r="4" spans="1:9" ht="18" x14ac:dyDescent="0.2">
      <c r="A4" s="293" t="s">
        <v>2034</v>
      </c>
      <c r="B4" s="293"/>
      <c r="F4" s="255"/>
    </row>
    <row r="5" spans="1:9" ht="15" x14ac:dyDescent="0.2">
      <c r="A5" s="256" t="s">
        <v>957</v>
      </c>
      <c r="B5" s="257" t="s">
        <v>2035</v>
      </c>
    </row>
    <row r="6" spans="1:9" ht="15" x14ac:dyDescent="0.15">
      <c r="A6" s="258" t="s">
        <v>1073</v>
      </c>
      <c r="B6" s="259"/>
    </row>
    <row r="7" spans="1:9" ht="15" x14ac:dyDescent="0.2">
      <c r="A7" s="256" t="s">
        <v>173</v>
      </c>
      <c r="B7" s="259"/>
    </row>
    <row r="8" spans="1:9" ht="15" x14ac:dyDescent="0.15">
      <c r="A8" s="258" t="s">
        <v>2036</v>
      </c>
      <c r="B8" s="259"/>
    </row>
    <row r="9" spans="1:9" ht="15" x14ac:dyDescent="0.15">
      <c r="A9" s="258" t="s">
        <v>24</v>
      </c>
      <c r="B9" s="259"/>
    </row>
  </sheetData>
  <mergeCells count="3">
    <mergeCell ref="A1:F1"/>
    <mergeCell ref="A2:F2"/>
    <mergeCell ref="A4:B4"/>
  </mergeCells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4</vt:i4>
      </vt:variant>
    </vt:vector>
  </HeadingPairs>
  <TitlesOfParts>
    <vt:vector size="26" baseType="lpstr">
      <vt:lpstr>Basics</vt:lpstr>
      <vt:lpstr>Relative References</vt:lpstr>
      <vt:lpstr>Abs References</vt:lpstr>
      <vt:lpstr>Text Fx's</vt:lpstr>
      <vt:lpstr>IF</vt:lpstr>
      <vt:lpstr>Calculated IFs</vt:lpstr>
      <vt:lpstr>SUBTOTAL</vt:lpstr>
      <vt:lpstr>VLOOKUP Autofill</vt:lpstr>
      <vt:lpstr>VLOOKUP_</vt:lpstr>
      <vt:lpstr>VLOOKUP Data</vt:lpstr>
      <vt:lpstr>IFERROR</vt:lpstr>
      <vt:lpstr>Calc_IFs</vt:lpstr>
      <vt:lpstr>IF OR_AND</vt:lpstr>
      <vt:lpstr>SUMIF, AvgIF</vt:lpstr>
      <vt:lpstr>Nested IF_OLD</vt:lpstr>
      <vt:lpstr>IFS_NEW</vt:lpstr>
      <vt:lpstr>FILTER_Complete</vt:lpstr>
      <vt:lpstr>FILTER_Lesson</vt:lpstr>
      <vt:lpstr>GroupBy</vt:lpstr>
      <vt:lpstr>SORT_SORTBY_Complete</vt:lpstr>
      <vt:lpstr>SORT_SORTBY</vt:lpstr>
      <vt:lpstr>Travel</vt:lpstr>
      <vt:lpstr>Division</vt:lpstr>
      <vt:lpstr>Calculated IFs!Region</vt:lpstr>
      <vt:lpstr>Calculated IFs!Sales_current</vt:lpstr>
      <vt:lpstr>Calculated IFs!Sales_prior</vt:lpstr>
    </vt:vector>
  </TitlesOfParts>
  <Company>Mentor Training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Terry A. Freeman</dc:creator>
  <cp:lastModifiedBy>David Casuto</cp:lastModifiedBy>
  <cp:lastPrinted>2024-12-01T16:07:16Z</cp:lastPrinted>
  <dcterms:created xsi:type="dcterms:W3CDTF">1999-09-26T19:13:07Z</dcterms:created>
  <dcterms:modified xsi:type="dcterms:W3CDTF">2025-02-04T04:37:37Z</dcterms:modified>
</cp:coreProperties>
</file>