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d.docs.live.net/7ee31f782ba687fc/Simon Sez IT/Webinar Files/"/>
    </mc:Choice>
  </mc:AlternateContent>
  <xr:revisionPtr revIDLastSave="49" documentId="8_{060D1B74-A96E-44AC-9CAA-70484C7641B0}" xr6:coauthVersionLast="47" xr6:coauthVersionMax="47" xr10:uidLastSave="{1C6F8AF1-DB82-4213-B9FF-E6B66D29B8DE}"/>
  <bookViews>
    <workbookView xWindow="-110" yWindow="-110" windowWidth="23260" windowHeight="14860" tabRatio="895" firstSheet="1" activeTab="1" xr2:uid="{00000000-000D-0000-FFFF-FFFF00000000}"/>
  </bookViews>
  <sheets>
    <sheet name="IF" sheetId="1" state="hidden" r:id="rId1"/>
    <sheet name="Named Ranges" sheetId="16" r:id="rId2"/>
    <sheet name="IF_" sheetId="2" r:id="rId3"/>
    <sheet name="IF_Practice" sheetId="3" state="hidden" r:id="rId4"/>
    <sheet name="IF Practice" sheetId="4" state="hidden" r:id="rId5"/>
    <sheet name="Calc IF_1" sheetId="5" r:id="rId6"/>
    <sheet name="Cal IF_2" sheetId="6" r:id="rId7"/>
    <sheet name="IF OR" sheetId="7" r:id="rId8"/>
    <sheet name="IF OR Prac" sheetId="8" state="hidden" r:id="rId9"/>
    <sheet name="Nested IF" sheetId="9" state="hidden" r:id="rId10"/>
    <sheet name="Nested IF Prac" sheetId="10" state="hidden" r:id="rId11"/>
    <sheet name="IFERROR" sheetId="11" r:id="rId12"/>
    <sheet name="IFERROR Prac" sheetId="12" state="hidden" r:id="rId13"/>
    <sheet name="VLOOKUP_" sheetId="17" r:id="rId14"/>
    <sheet name="VLOOKUP Data" sheetId="18" r:id="rId15"/>
    <sheet name="HLOOKUP-Exact" sheetId="19" r:id="rId16"/>
    <sheet name="XLOOKUP" sheetId="20" r:id="rId17"/>
    <sheet name="Data Sources" sheetId="21" r:id="rId18"/>
    <sheet name="FILTER" sheetId="22" r:id="rId19"/>
    <sheet name="DateDif" sheetId="13" state="hidden" r:id="rId20"/>
    <sheet name="ROUND" sheetId="14" state="hidden" r:id="rId21"/>
    <sheet name="NESTED IF AND" sheetId="15" state="hidden" r:id="rId22"/>
  </sheets>
  <externalReferences>
    <externalReference r:id="rId23"/>
    <externalReference r:id="rId24"/>
  </externalReferences>
  <definedNames>
    <definedName name="_AND" hidden="1">{"FirstQ",#N/A,FALSE,"Budget2000";"SecondQ",#N/A,FALSE,"Budget2000";"Summary",#N/A,FALSE,"Budget2000"}</definedName>
    <definedName name="CalcDif">_xlfn.LAMBDA(_xlpm.a,_xlpm.b,_xlfn.MAP(_xlpm.a,_xlpm.b,_xlfn.LAMBDA(_xlpm.a,_xlpm.b,_xlpm.b/_xlpm.a-1)))</definedName>
    <definedName name="Category" localSheetId="5">'Calc IF_1'!$B$5:$B$19</definedName>
    <definedName name="Category">'[1]Database Functions'!$C$5:$C$62</definedName>
    <definedName name="Division">'Cal IF_2'!$B$5:$B$62</definedName>
    <definedName name="division_DD">#REF!</definedName>
    <definedName name="ee" hidden="1">{"FirstQ",#N/A,FALSE,"Budget2000";"SecondQ",#N/A,FALSE,"Budget2000";"Summary",#N/A,FALSE,"Budget2000"}</definedName>
    <definedName name="Expense">'Cal IF_2'!$C$5:$C$62</definedName>
    <definedName name="expenses_DD">#REF!</definedName>
    <definedName name="Gross_Margin">#REF!</definedName>
    <definedName name="k" hidden="1">{"FirstQ",#N/A,FALSE,"Budget2000";"SecondQ",#N/A,FALSE,"Budget2000";"Summary",#N/A,FALSE,"Budget2000"}</definedName>
    <definedName name="List">#REF!</definedName>
    <definedName name="q" hidden="1">{"FirstQ",#N/A,FALSE,"Budget2000";"SecondQ",#N/A,FALSE,"Budget2000";"Summary",#N/A,FALSE,"Budget2000"}</definedName>
    <definedName name="Q1soft">#REF!</definedName>
    <definedName name="rr" hidden="1">{"FirstQ",#N/A,FALSE,"Budget2000";"SecondQ",#N/A,FALSE,"Budget2000"}</definedName>
    <definedName name="rrr" hidden="1">{"AllDetail",#N/A,FALSE,"Research Budget";"1stQuarter",#N/A,FALSE,"Research Budget";"2nd Quarter",#N/A,FALSE,"Research Budget";"Summary",#N/A,FALSE,"Research Budget"}</definedName>
    <definedName name="Sales_current" localSheetId="5">'Calc IF_1'!$D$5:$D$19</definedName>
    <definedName name="Sales_Goal">#REF!</definedName>
    <definedName name="Sales_prior" localSheetId="5">'Calc IF_1'!$C$5:$C$19</definedName>
    <definedName name="Total_Expense">'Cal IF_2'!$G$5:$G$62</definedName>
    <definedName name="Total_Expenses">'[1]Database Functions'!$G$5:$G$62</definedName>
    <definedName name="username">'[2]Wildcard Match'!$B$4:$B$19</definedName>
    <definedName name="vlookup_table" localSheetId="6">#REF!</definedName>
    <definedName name="vlookup_table">#REF!</definedName>
    <definedName name="wrn.AllData." hidden="1">{"FirstQ",#N/A,FALSE,"Budget2000";"SecondQ",#N/A,FALSE,"Budget2000";"Summary",#N/A,FALSE,"Budget2000"}</definedName>
    <definedName name="wrn.FirstHalf." hidden="1">{"FirstQ",#N/A,FALSE,"Budget2000";"SecondQ",#N/A,FALSE,"Budget2000"}</definedName>
    <definedName name="x" hidden="1">{"FirstQ",#N/A,FALSE,"Budget2000";"SecondQ",#N/A,FALSE,"Budget2000";"Summary",#N/A,FALSE,"Budget2000"}</definedName>
    <definedName name="xxxxxxxxxxxxxxxxxxx" hidden="1">{"AllDetail",#N/A,FALSE,"Research Budget";"1stQuarter",#N/A,FALSE,"Research Budget";"2nd Quarter",#N/A,FALSE,"Research Budget";"Summary",#N/A,FALSE,"Research Budget"}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6" i="22" l="1" a="1"/>
  <c r="F36" i="22" s="1"/>
  <c r="F27" i="22" a="1"/>
  <c r="F27" i="22" s="1"/>
  <c r="F13" i="22" a="1"/>
  <c r="F13" i="22" s="1"/>
  <c r="F7" i="22" a="1"/>
  <c r="F7" i="22" s="1"/>
  <c r="R700" i="21"/>
  <c r="R699" i="21"/>
  <c r="R698" i="21"/>
  <c r="R697" i="21"/>
  <c r="R696" i="21"/>
  <c r="R695" i="21"/>
  <c r="R694" i="21"/>
  <c r="R693" i="21"/>
  <c r="R692" i="21"/>
  <c r="R691" i="21"/>
  <c r="R690" i="21"/>
  <c r="R689" i="21"/>
  <c r="R688" i="21"/>
  <c r="R687" i="21"/>
  <c r="R686" i="21"/>
  <c r="R685" i="21"/>
  <c r="R684" i="21"/>
  <c r="R683" i="21"/>
  <c r="R682" i="21"/>
  <c r="R681" i="21"/>
  <c r="R680" i="21"/>
  <c r="R679" i="21"/>
  <c r="R678" i="21"/>
  <c r="R677" i="21"/>
  <c r="R676" i="21"/>
  <c r="R675" i="21"/>
  <c r="R674" i="21"/>
  <c r="R673" i="21"/>
  <c r="R672" i="21"/>
  <c r="R671" i="21"/>
  <c r="R670" i="21"/>
  <c r="R669" i="21"/>
  <c r="R668" i="21"/>
  <c r="R667" i="21"/>
  <c r="R666" i="21"/>
  <c r="R665" i="21"/>
  <c r="R664" i="21"/>
  <c r="R663" i="21"/>
  <c r="R662" i="21"/>
  <c r="R661" i="21"/>
  <c r="R660" i="21"/>
  <c r="R659" i="21"/>
  <c r="R658" i="21"/>
  <c r="R657" i="21"/>
  <c r="R656" i="21"/>
  <c r="R655" i="21"/>
  <c r="R654" i="21"/>
  <c r="R653" i="21"/>
  <c r="R652" i="21"/>
  <c r="R651" i="21"/>
  <c r="R650" i="21"/>
  <c r="R649" i="21"/>
  <c r="R648" i="21"/>
  <c r="R647" i="21"/>
  <c r="R646" i="21"/>
  <c r="R645" i="21"/>
  <c r="R644" i="21"/>
  <c r="R643" i="21"/>
  <c r="R642" i="21"/>
  <c r="R641" i="21"/>
  <c r="R640" i="21"/>
  <c r="R639" i="21"/>
  <c r="R638" i="21"/>
  <c r="R637" i="21"/>
  <c r="R636" i="21"/>
  <c r="R635" i="21"/>
  <c r="R634" i="21"/>
  <c r="R633" i="21"/>
  <c r="R632" i="21"/>
  <c r="R631" i="21"/>
  <c r="R630" i="21"/>
  <c r="R629" i="21"/>
  <c r="R628" i="21"/>
  <c r="R627" i="21"/>
  <c r="R626" i="21"/>
  <c r="R625" i="21"/>
  <c r="R624" i="21"/>
  <c r="R623" i="21"/>
  <c r="R622" i="21"/>
  <c r="R621" i="21"/>
  <c r="R620" i="21"/>
  <c r="R619" i="21"/>
  <c r="R618" i="21"/>
  <c r="R617" i="21"/>
  <c r="R616" i="21"/>
  <c r="R615" i="21"/>
  <c r="R614" i="21"/>
  <c r="R613" i="21"/>
  <c r="R612" i="21"/>
  <c r="R611" i="21"/>
  <c r="R610" i="21"/>
  <c r="R609" i="21"/>
  <c r="R608" i="21"/>
  <c r="R607" i="21"/>
  <c r="R606" i="21"/>
  <c r="R605" i="21"/>
  <c r="R604" i="21"/>
  <c r="R603" i="21"/>
  <c r="R602" i="21"/>
  <c r="R601" i="21"/>
  <c r="R600" i="21"/>
  <c r="R599" i="21"/>
  <c r="R598" i="21"/>
  <c r="R597" i="21"/>
  <c r="R596" i="21"/>
  <c r="R595" i="21"/>
  <c r="R594" i="21"/>
  <c r="R593" i="21"/>
  <c r="R592" i="21"/>
  <c r="R591" i="21"/>
  <c r="R590" i="21"/>
  <c r="R589" i="21"/>
  <c r="R588" i="21"/>
  <c r="R587" i="21"/>
  <c r="R586" i="21"/>
  <c r="R585" i="21"/>
  <c r="R584" i="21"/>
  <c r="R583" i="21"/>
  <c r="R582" i="21"/>
  <c r="R581" i="21"/>
  <c r="R580" i="21"/>
  <c r="R579" i="21"/>
  <c r="R578" i="21"/>
  <c r="R577" i="21"/>
  <c r="R576" i="21"/>
  <c r="R575" i="21"/>
  <c r="R574" i="21"/>
  <c r="R573" i="21"/>
  <c r="R572" i="21"/>
  <c r="R571" i="21"/>
  <c r="R570" i="21"/>
  <c r="R569" i="21"/>
  <c r="R568" i="21"/>
  <c r="R567" i="21"/>
  <c r="R566" i="21"/>
  <c r="R565" i="21"/>
  <c r="R564" i="21"/>
  <c r="R563" i="21"/>
  <c r="R562" i="21"/>
  <c r="R561" i="21"/>
  <c r="R560" i="21"/>
  <c r="R559" i="21"/>
  <c r="R558" i="21"/>
  <c r="R557" i="21"/>
  <c r="R556" i="21"/>
  <c r="R555" i="21"/>
  <c r="R554" i="21"/>
  <c r="R553" i="21"/>
  <c r="R552" i="21"/>
  <c r="R551" i="21"/>
  <c r="R550" i="21"/>
  <c r="R549" i="21"/>
  <c r="R548" i="21"/>
  <c r="R547" i="21"/>
  <c r="R546" i="21"/>
  <c r="R545" i="21"/>
  <c r="R544" i="21"/>
  <c r="R543" i="21"/>
  <c r="R542" i="21"/>
  <c r="R541" i="21"/>
  <c r="R540" i="21"/>
  <c r="R539" i="21"/>
  <c r="R538" i="21"/>
  <c r="R537" i="21"/>
  <c r="R536" i="21"/>
  <c r="R535" i="21"/>
  <c r="R534" i="21"/>
  <c r="R533" i="21"/>
  <c r="R532" i="21"/>
  <c r="R531" i="21"/>
  <c r="R530" i="21"/>
  <c r="R529" i="21"/>
  <c r="R528" i="21"/>
  <c r="R527" i="21"/>
  <c r="R526" i="21"/>
  <c r="R525" i="21"/>
  <c r="R524" i="21"/>
  <c r="R523" i="21"/>
  <c r="R522" i="21"/>
  <c r="R521" i="21"/>
  <c r="R520" i="21"/>
  <c r="R519" i="21"/>
  <c r="R518" i="21"/>
  <c r="R517" i="21"/>
  <c r="R516" i="21"/>
  <c r="R515" i="21"/>
  <c r="R514" i="21"/>
  <c r="R513" i="21"/>
  <c r="R512" i="21"/>
  <c r="R511" i="21"/>
  <c r="R510" i="21"/>
  <c r="R509" i="21"/>
  <c r="R508" i="21"/>
  <c r="R507" i="21"/>
  <c r="R506" i="21"/>
  <c r="R505" i="21"/>
  <c r="R504" i="21"/>
  <c r="R503" i="21"/>
  <c r="R502" i="21"/>
  <c r="R501" i="21"/>
  <c r="R500" i="21"/>
  <c r="R499" i="21"/>
  <c r="R498" i="21"/>
  <c r="R497" i="21"/>
  <c r="R496" i="21"/>
  <c r="R495" i="21"/>
  <c r="R494" i="21"/>
  <c r="R493" i="21"/>
  <c r="R492" i="21"/>
  <c r="R491" i="21"/>
  <c r="R490" i="21"/>
  <c r="R489" i="21"/>
  <c r="R488" i="21"/>
  <c r="R487" i="21"/>
  <c r="R486" i="21"/>
  <c r="R485" i="21"/>
  <c r="R484" i="21"/>
  <c r="R483" i="21"/>
  <c r="R482" i="21"/>
  <c r="R481" i="21"/>
  <c r="R480" i="21"/>
  <c r="R479" i="21"/>
  <c r="R478" i="21"/>
  <c r="R477" i="21"/>
  <c r="R476" i="21"/>
  <c r="R475" i="21"/>
  <c r="R474" i="21"/>
  <c r="R473" i="21"/>
  <c r="R472" i="21"/>
  <c r="R471" i="21"/>
  <c r="R470" i="21"/>
  <c r="R469" i="21"/>
  <c r="R468" i="21"/>
  <c r="R467" i="21"/>
  <c r="R466" i="21"/>
  <c r="R465" i="21"/>
  <c r="R464" i="21"/>
  <c r="R463" i="21"/>
  <c r="R462" i="21"/>
  <c r="R461" i="21"/>
  <c r="R460" i="21"/>
  <c r="R459" i="21"/>
  <c r="R458" i="21"/>
  <c r="R457" i="21"/>
  <c r="R456" i="21"/>
  <c r="R455" i="21"/>
  <c r="R454" i="21"/>
  <c r="R453" i="21"/>
  <c r="R452" i="21"/>
  <c r="R451" i="21"/>
  <c r="R450" i="21"/>
  <c r="R449" i="21"/>
  <c r="R448" i="21"/>
  <c r="R447" i="21"/>
  <c r="R446" i="21"/>
  <c r="R445" i="21"/>
  <c r="R444" i="21"/>
  <c r="R443" i="21"/>
  <c r="R442" i="21"/>
  <c r="R441" i="21"/>
  <c r="R440" i="21"/>
  <c r="R439" i="21"/>
  <c r="R438" i="21"/>
  <c r="R437" i="21"/>
  <c r="R436" i="21"/>
  <c r="R435" i="21"/>
  <c r="R434" i="21"/>
  <c r="R433" i="21"/>
  <c r="R432" i="21"/>
  <c r="R431" i="21"/>
  <c r="R430" i="21"/>
  <c r="R429" i="21"/>
  <c r="R428" i="21"/>
  <c r="R427" i="21"/>
  <c r="R426" i="21"/>
  <c r="R425" i="21"/>
  <c r="R424" i="21"/>
  <c r="R423" i="21"/>
  <c r="R422" i="21"/>
  <c r="R421" i="21"/>
  <c r="R420" i="21"/>
  <c r="R419" i="21"/>
  <c r="R418" i="21"/>
  <c r="R417" i="21"/>
  <c r="R416" i="21"/>
  <c r="R415" i="21"/>
  <c r="R414" i="21"/>
  <c r="R413" i="21"/>
  <c r="R412" i="21"/>
  <c r="R411" i="21"/>
  <c r="R410" i="21"/>
  <c r="R409" i="21"/>
  <c r="R408" i="21"/>
  <c r="R407" i="21"/>
  <c r="R406" i="21"/>
  <c r="R405" i="21"/>
  <c r="R404" i="21"/>
  <c r="R403" i="21"/>
  <c r="R402" i="21"/>
  <c r="R401" i="21"/>
  <c r="R400" i="21"/>
  <c r="R399" i="21"/>
  <c r="R398" i="21"/>
  <c r="R397" i="21"/>
  <c r="R396" i="21"/>
  <c r="R395" i="21"/>
  <c r="R394" i="21"/>
  <c r="R393" i="21"/>
  <c r="R392" i="21"/>
  <c r="R391" i="21"/>
  <c r="R390" i="21"/>
  <c r="R389" i="21"/>
  <c r="R388" i="21"/>
  <c r="R387" i="21"/>
  <c r="R386" i="21"/>
  <c r="R385" i="21"/>
  <c r="R384" i="21"/>
  <c r="R383" i="21"/>
  <c r="R382" i="21"/>
  <c r="R381" i="21"/>
  <c r="R380" i="21"/>
  <c r="R379" i="21"/>
  <c r="R378" i="21"/>
  <c r="R377" i="21"/>
  <c r="R376" i="21"/>
  <c r="R375" i="21"/>
  <c r="R374" i="21"/>
  <c r="R373" i="21"/>
  <c r="R372" i="21"/>
  <c r="R371" i="21"/>
  <c r="R370" i="21"/>
  <c r="R369" i="21"/>
  <c r="R368" i="21"/>
  <c r="R367" i="21"/>
  <c r="R366" i="21"/>
  <c r="R365" i="21"/>
  <c r="R364" i="21"/>
  <c r="R363" i="21"/>
  <c r="R362" i="21"/>
  <c r="R361" i="21"/>
  <c r="R360" i="21"/>
  <c r="R359" i="21"/>
  <c r="R358" i="21"/>
  <c r="R357" i="21"/>
  <c r="R356" i="21"/>
  <c r="R355" i="21"/>
  <c r="R354" i="21"/>
  <c r="R353" i="21"/>
  <c r="R352" i="21"/>
  <c r="R351" i="21"/>
  <c r="R350" i="21"/>
  <c r="R349" i="21"/>
  <c r="R348" i="21"/>
  <c r="R347" i="21"/>
  <c r="R346" i="21"/>
  <c r="R345" i="21"/>
  <c r="R344" i="21"/>
  <c r="R343" i="21"/>
  <c r="R342" i="21"/>
  <c r="R341" i="21"/>
  <c r="R340" i="21"/>
  <c r="R339" i="21"/>
  <c r="R338" i="21"/>
  <c r="R337" i="21"/>
  <c r="R336" i="21"/>
  <c r="R335" i="21"/>
  <c r="R334" i="21"/>
  <c r="R333" i="21"/>
  <c r="R332" i="21"/>
  <c r="R331" i="21"/>
  <c r="R330" i="21"/>
  <c r="R329" i="21"/>
  <c r="R328" i="21"/>
  <c r="R327" i="21"/>
  <c r="R326" i="21"/>
  <c r="R325" i="21"/>
  <c r="R324" i="21"/>
  <c r="R323" i="21"/>
  <c r="R322" i="21"/>
  <c r="R321" i="21"/>
  <c r="R320" i="21"/>
  <c r="R319" i="21"/>
  <c r="R318" i="21"/>
  <c r="R317" i="21"/>
  <c r="R316" i="21"/>
  <c r="R315" i="21"/>
  <c r="R314" i="21"/>
  <c r="R313" i="21"/>
  <c r="R312" i="21"/>
  <c r="R311" i="21"/>
  <c r="R310" i="21"/>
  <c r="R309" i="21"/>
  <c r="R308" i="21"/>
  <c r="R307" i="21"/>
  <c r="R306" i="21"/>
  <c r="R305" i="21"/>
  <c r="R304" i="21"/>
  <c r="R303" i="21"/>
  <c r="R302" i="21"/>
  <c r="R301" i="21"/>
  <c r="R300" i="21"/>
  <c r="R299" i="21"/>
  <c r="R298" i="21"/>
  <c r="R297" i="21"/>
  <c r="R296" i="21"/>
  <c r="R295" i="21"/>
  <c r="R294" i="21"/>
  <c r="R293" i="21"/>
  <c r="R292" i="21"/>
  <c r="R291" i="21"/>
  <c r="R290" i="21"/>
  <c r="R289" i="21"/>
  <c r="R288" i="21"/>
  <c r="R287" i="21"/>
  <c r="R286" i="21"/>
  <c r="R285" i="21"/>
  <c r="R284" i="21"/>
  <c r="R283" i="21"/>
  <c r="R282" i="21"/>
  <c r="R281" i="21"/>
  <c r="R280" i="21"/>
  <c r="R279" i="21"/>
  <c r="R278" i="21"/>
  <c r="R277" i="21"/>
  <c r="R276" i="21"/>
  <c r="R275" i="21"/>
  <c r="R274" i="21"/>
  <c r="R273" i="21"/>
  <c r="R272" i="21"/>
  <c r="R271" i="21"/>
  <c r="R270" i="21"/>
  <c r="R269" i="21"/>
  <c r="R268" i="21"/>
  <c r="R267" i="21"/>
  <c r="R266" i="21"/>
  <c r="R265" i="21"/>
  <c r="R264" i="21"/>
  <c r="R263" i="21"/>
  <c r="R262" i="21"/>
  <c r="R261" i="21"/>
  <c r="R260" i="21"/>
  <c r="R259" i="21"/>
  <c r="R258" i="21"/>
  <c r="R257" i="21"/>
  <c r="R256" i="21"/>
  <c r="R255" i="21"/>
  <c r="R254" i="21"/>
  <c r="R253" i="21"/>
  <c r="R252" i="21"/>
  <c r="R251" i="21"/>
  <c r="R250" i="21"/>
  <c r="R249" i="21"/>
  <c r="R248" i="21"/>
  <c r="R247" i="21"/>
  <c r="R246" i="21"/>
  <c r="R245" i="21"/>
  <c r="R244" i="21"/>
  <c r="R243" i="21"/>
  <c r="R242" i="21"/>
  <c r="R241" i="21"/>
  <c r="R240" i="21"/>
  <c r="R239" i="21"/>
  <c r="R238" i="21"/>
  <c r="R237" i="21"/>
  <c r="R236" i="21"/>
  <c r="R235" i="21"/>
  <c r="R234" i="21"/>
  <c r="R233" i="21"/>
  <c r="R232" i="21"/>
  <c r="R231" i="21"/>
  <c r="R230" i="21"/>
  <c r="R229" i="21"/>
  <c r="R228" i="21"/>
  <c r="R227" i="21"/>
  <c r="R226" i="21"/>
  <c r="R225" i="21"/>
  <c r="R224" i="21"/>
  <c r="R223" i="21"/>
  <c r="R222" i="21"/>
  <c r="R221" i="21"/>
  <c r="R220" i="21"/>
  <c r="R219" i="21"/>
  <c r="R218" i="21"/>
  <c r="R217" i="21"/>
  <c r="R216" i="21"/>
  <c r="R215" i="21"/>
  <c r="R214" i="21"/>
  <c r="R213" i="21"/>
  <c r="R212" i="21"/>
  <c r="R211" i="21"/>
  <c r="R210" i="21"/>
  <c r="R209" i="21"/>
  <c r="R208" i="21"/>
  <c r="R207" i="21"/>
  <c r="R206" i="21"/>
  <c r="R205" i="21"/>
  <c r="R204" i="21"/>
  <c r="R203" i="21"/>
  <c r="R202" i="21"/>
  <c r="R201" i="21"/>
  <c r="R200" i="21"/>
  <c r="R199" i="21"/>
  <c r="R198" i="21"/>
  <c r="R197" i="21"/>
  <c r="R196" i="21"/>
  <c r="R195" i="21"/>
  <c r="R194" i="21"/>
  <c r="R193" i="21"/>
  <c r="R192" i="21"/>
  <c r="R191" i="21"/>
  <c r="R190" i="21"/>
  <c r="R189" i="21"/>
  <c r="R188" i="21"/>
  <c r="R187" i="21"/>
  <c r="R186" i="21"/>
  <c r="R185" i="21"/>
  <c r="R184" i="21"/>
  <c r="R183" i="21"/>
  <c r="R182" i="21"/>
  <c r="R181" i="21"/>
  <c r="R180" i="21"/>
  <c r="R179" i="21"/>
  <c r="R178" i="21"/>
  <c r="R177" i="21"/>
  <c r="R176" i="21"/>
  <c r="R175" i="21"/>
  <c r="R174" i="21"/>
  <c r="R173" i="21"/>
  <c r="R172" i="21"/>
  <c r="R171" i="21"/>
  <c r="R170" i="21"/>
  <c r="R169" i="21"/>
  <c r="R168" i="21"/>
  <c r="R167" i="21"/>
  <c r="R166" i="21"/>
  <c r="R165" i="21"/>
  <c r="R164" i="21"/>
  <c r="R163" i="21"/>
  <c r="R162" i="21"/>
  <c r="R161" i="21"/>
  <c r="R160" i="21"/>
  <c r="R159" i="21"/>
  <c r="R158" i="21"/>
  <c r="R157" i="21"/>
  <c r="R156" i="21"/>
  <c r="R155" i="21"/>
  <c r="R154" i="21"/>
  <c r="R153" i="21"/>
  <c r="R152" i="21"/>
  <c r="R151" i="21"/>
  <c r="R150" i="21"/>
  <c r="R149" i="21"/>
  <c r="R148" i="21"/>
  <c r="R147" i="21"/>
  <c r="R146" i="21"/>
  <c r="R145" i="21"/>
  <c r="R144" i="21"/>
  <c r="R143" i="21"/>
  <c r="R142" i="21"/>
  <c r="R141" i="21"/>
  <c r="R140" i="21"/>
  <c r="R139" i="21"/>
  <c r="R138" i="21"/>
  <c r="R137" i="21"/>
  <c r="R136" i="21"/>
  <c r="R135" i="21"/>
  <c r="R134" i="21"/>
  <c r="R133" i="21"/>
  <c r="R132" i="21"/>
  <c r="R131" i="21"/>
  <c r="R130" i="21"/>
  <c r="R129" i="21"/>
  <c r="R128" i="21"/>
  <c r="R127" i="21"/>
  <c r="R126" i="21"/>
  <c r="R125" i="21"/>
  <c r="R124" i="21"/>
  <c r="R123" i="21"/>
  <c r="R122" i="21"/>
  <c r="R121" i="21"/>
  <c r="R120" i="21"/>
  <c r="R119" i="21"/>
  <c r="R118" i="21"/>
  <c r="R117" i="21"/>
  <c r="R116" i="21"/>
  <c r="R115" i="21"/>
  <c r="R114" i="21"/>
  <c r="R113" i="21"/>
  <c r="R112" i="21"/>
  <c r="R111" i="21"/>
  <c r="R110" i="21"/>
  <c r="R109" i="21"/>
  <c r="R108" i="21"/>
  <c r="R107" i="21"/>
  <c r="R106" i="21"/>
  <c r="R105" i="21"/>
  <c r="R104" i="21"/>
  <c r="R103" i="21"/>
  <c r="R102" i="21"/>
  <c r="R101" i="21"/>
  <c r="R100" i="21"/>
  <c r="R99" i="21"/>
  <c r="R98" i="21"/>
  <c r="R97" i="21"/>
  <c r="R96" i="21"/>
  <c r="R95" i="21"/>
  <c r="R94" i="21"/>
  <c r="R93" i="21"/>
  <c r="R92" i="21"/>
  <c r="R91" i="21"/>
  <c r="R90" i="21"/>
  <c r="R89" i="21"/>
  <c r="R88" i="21"/>
  <c r="R87" i="21"/>
  <c r="R86" i="21"/>
  <c r="R85" i="21"/>
  <c r="R84" i="21"/>
  <c r="R83" i="21"/>
  <c r="R82" i="21"/>
  <c r="R81" i="21"/>
  <c r="R80" i="21"/>
  <c r="R79" i="21"/>
  <c r="R78" i="21"/>
  <c r="R77" i="21"/>
  <c r="R76" i="21"/>
  <c r="R75" i="21"/>
  <c r="R74" i="21"/>
  <c r="R73" i="21"/>
  <c r="R72" i="21"/>
  <c r="R71" i="21"/>
  <c r="R70" i="21"/>
  <c r="R69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R8" i="21"/>
  <c r="R7" i="21"/>
  <c r="R6" i="21"/>
  <c r="R5" i="21"/>
  <c r="R4" i="21"/>
  <c r="R3" i="21"/>
  <c r="B4" i="20"/>
  <c r="C4" i="20"/>
  <c r="K15" i="5" l="1"/>
  <c r="K7" i="5"/>
  <c r="H15" i="5"/>
  <c r="H7" i="5"/>
  <c r="G4" i="5"/>
  <c r="C2" i="2"/>
  <c r="H4" i="5"/>
  <c r="B20" i="15" l="1"/>
  <c r="E19" i="15" s="1"/>
  <c r="D19" i="15"/>
  <c r="D18" i="15"/>
  <c r="D17" i="15"/>
  <c r="D16" i="15"/>
  <c r="D15" i="15"/>
  <c r="D14" i="15"/>
  <c r="D13" i="15"/>
  <c r="D12" i="15"/>
  <c r="D11" i="15"/>
  <c r="D10" i="15"/>
  <c r="C9" i="14"/>
  <c r="C8" i="14"/>
  <c r="C7" i="14"/>
  <c r="C6" i="14"/>
  <c r="C5" i="14"/>
  <c r="K742" i="13"/>
  <c r="E742" i="13"/>
  <c r="K741" i="13"/>
  <c r="E741" i="13"/>
  <c r="K740" i="13"/>
  <c r="E740" i="13"/>
  <c r="K739" i="13"/>
  <c r="E739" i="13"/>
  <c r="K738" i="13"/>
  <c r="E738" i="13"/>
  <c r="K737" i="13"/>
  <c r="E737" i="13"/>
  <c r="K736" i="13"/>
  <c r="E736" i="13"/>
  <c r="K735" i="13"/>
  <c r="E735" i="13"/>
  <c r="K734" i="13"/>
  <c r="E734" i="13"/>
  <c r="K733" i="13"/>
  <c r="E733" i="13"/>
  <c r="K732" i="13"/>
  <c r="E732" i="13"/>
  <c r="K731" i="13"/>
  <c r="E731" i="13"/>
  <c r="K730" i="13"/>
  <c r="E730" i="13"/>
  <c r="K729" i="13"/>
  <c r="E729" i="13"/>
  <c r="K728" i="13"/>
  <c r="E728" i="13"/>
  <c r="K727" i="13"/>
  <c r="E727" i="13"/>
  <c r="K726" i="13"/>
  <c r="E726" i="13"/>
  <c r="K725" i="13"/>
  <c r="E725" i="13"/>
  <c r="K724" i="13"/>
  <c r="E724" i="13"/>
  <c r="K723" i="13"/>
  <c r="E723" i="13"/>
  <c r="K722" i="13"/>
  <c r="E722" i="13"/>
  <c r="K721" i="13"/>
  <c r="E721" i="13"/>
  <c r="K720" i="13"/>
  <c r="E720" i="13"/>
  <c r="K719" i="13"/>
  <c r="E719" i="13"/>
  <c r="K718" i="13"/>
  <c r="E718" i="13"/>
  <c r="K717" i="13"/>
  <c r="E717" i="13"/>
  <c r="K716" i="13"/>
  <c r="E716" i="13"/>
  <c r="K715" i="13"/>
  <c r="E715" i="13"/>
  <c r="K714" i="13"/>
  <c r="E714" i="13"/>
  <c r="K713" i="13"/>
  <c r="E713" i="13"/>
  <c r="K712" i="13"/>
  <c r="E712" i="13"/>
  <c r="K711" i="13"/>
  <c r="E711" i="13"/>
  <c r="K710" i="13"/>
  <c r="E710" i="13"/>
  <c r="K709" i="13"/>
  <c r="E709" i="13"/>
  <c r="K708" i="13"/>
  <c r="E708" i="13"/>
  <c r="K707" i="13"/>
  <c r="E707" i="13"/>
  <c r="K706" i="13"/>
  <c r="E706" i="13"/>
  <c r="K705" i="13"/>
  <c r="E705" i="13"/>
  <c r="K704" i="13"/>
  <c r="E704" i="13"/>
  <c r="K703" i="13"/>
  <c r="E703" i="13"/>
  <c r="K702" i="13"/>
  <c r="E702" i="13"/>
  <c r="K701" i="13"/>
  <c r="E701" i="13"/>
  <c r="K700" i="13"/>
  <c r="E700" i="13"/>
  <c r="K699" i="13"/>
  <c r="E699" i="13"/>
  <c r="K698" i="13"/>
  <c r="E698" i="13"/>
  <c r="K697" i="13"/>
  <c r="E697" i="13"/>
  <c r="K696" i="13"/>
  <c r="E696" i="13"/>
  <c r="K695" i="13"/>
  <c r="E695" i="13"/>
  <c r="K694" i="13"/>
  <c r="E694" i="13"/>
  <c r="K693" i="13"/>
  <c r="E693" i="13"/>
  <c r="K692" i="13"/>
  <c r="E692" i="13"/>
  <c r="K691" i="13"/>
  <c r="E691" i="13"/>
  <c r="K690" i="13"/>
  <c r="E690" i="13"/>
  <c r="K689" i="13"/>
  <c r="E689" i="13"/>
  <c r="K688" i="13"/>
  <c r="E688" i="13"/>
  <c r="K687" i="13"/>
  <c r="E687" i="13"/>
  <c r="K686" i="13"/>
  <c r="E686" i="13"/>
  <c r="K685" i="13"/>
  <c r="E685" i="13"/>
  <c r="K684" i="13"/>
  <c r="E684" i="13"/>
  <c r="K683" i="13"/>
  <c r="E683" i="13"/>
  <c r="K682" i="13"/>
  <c r="E682" i="13"/>
  <c r="K681" i="13"/>
  <c r="E681" i="13"/>
  <c r="K680" i="13"/>
  <c r="E680" i="13"/>
  <c r="K679" i="13"/>
  <c r="E679" i="13"/>
  <c r="K678" i="13"/>
  <c r="E678" i="13"/>
  <c r="K677" i="13"/>
  <c r="E677" i="13"/>
  <c r="K676" i="13"/>
  <c r="E676" i="13"/>
  <c r="K675" i="13"/>
  <c r="E675" i="13"/>
  <c r="K674" i="13"/>
  <c r="E674" i="13"/>
  <c r="K673" i="13"/>
  <c r="E673" i="13"/>
  <c r="K672" i="13"/>
  <c r="E672" i="13"/>
  <c r="K671" i="13"/>
  <c r="E671" i="13"/>
  <c r="K670" i="13"/>
  <c r="E670" i="13"/>
  <c r="K669" i="13"/>
  <c r="E669" i="13"/>
  <c r="K668" i="13"/>
  <c r="E668" i="13"/>
  <c r="K667" i="13"/>
  <c r="E667" i="13"/>
  <c r="K666" i="13"/>
  <c r="E666" i="13"/>
  <c r="K665" i="13"/>
  <c r="E665" i="13"/>
  <c r="K664" i="13"/>
  <c r="E664" i="13"/>
  <c r="K663" i="13"/>
  <c r="E663" i="13"/>
  <c r="K662" i="13"/>
  <c r="E662" i="13"/>
  <c r="K661" i="13"/>
  <c r="E661" i="13"/>
  <c r="K660" i="13"/>
  <c r="E660" i="13"/>
  <c r="K659" i="13"/>
  <c r="E659" i="13"/>
  <c r="K658" i="13"/>
  <c r="E658" i="13"/>
  <c r="K657" i="13"/>
  <c r="E657" i="13"/>
  <c r="K656" i="13"/>
  <c r="E656" i="13"/>
  <c r="K655" i="13"/>
  <c r="E655" i="13"/>
  <c r="K654" i="13"/>
  <c r="E654" i="13"/>
  <c r="K653" i="13"/>
  <c r="E653" i="13"/>
  <c r="K652" i="13"/>
  <c r="E652" i="13"/>
  <c r="K651" i="13"/>
  <c r="E651" i="13"/>
  <c r="K650" i="13"/>
  <c r="E650" i="13"/>
  <c r="K649" i="13"/>
  <c r="E649" i="13"/>
  <c r="K648" i="13"/>
  <c r="E648" i="13"/>
  <c r="K647" i="13"/>
  <c r="E647" i="13"/>
  <c r="K646" i="13"/>
  <c r="E646" i="13"/>
  <c r="K645" i="13"/>
  <c r="E645" i="13"/>
  <c r="K644" i="13"/>
  <c r="E644" i="13"/>
  <c r="K643" i="13"/>
  <c r="E643" i="13"/>
  <c r="K642" i="13"/>
  <c r="E642" i="13"/>
  <c r="K641" i="13"/>
  <c r="E641" i="13"/>
  <c r="K640" i="13"/>
  <c r="E640" i="13"/>
  <c r="K639" i="13"/>
  <c r="E639" i="13"/>
  <c r="K638" i="13"/>
  <c r="E638" i="13"/>
  <c r="K637" i="13"/>
  <c r="E637" i="13"/>
  <c r="K636" i="13"/>
  <c r="E636" i="13"/>
  <c r="K635" i="13"/>
  <c r="E635" i="13"/>
  <c r="K634" i="13"/>
  <c r="E634" i="13"/>
  <c r="K633" i="13"/>
  <c r="E633" i="13"/>
  <c r="K632" i="13"/>
  <c r="E632" i="13"/>
  <c r="K631" i="13"/>
  <c r="E631" i="13"/>
  <c r="K630" i="13"/>
  <c r="E630" i="13"/>
  <c r="K629" i="13"/>
  <c r="E629" i="13"/>
  <c r="K628" i="13"/>
  <c r="E628" i="13"/>
  <c r="K627" i="13"/>
  <c r="E627" i="13"/>
  <c r="K626" i="13"/>
  <c r="E626" i="13"/>
  <c r="K625" i="13"/>
  <c r="E625" i="13"/>
  <c r="K624" i="13"/>
  <c r="E624" i="13"/>
  <c r="K623" i="13"/>
  <c r="E623" i="13"/>
  <c r="K622" i="13"/>
  <c r="E622" i="13"/>
  <c r="K621" i="13"/>
  <c r="E621" i="13"/>
  <c r="K620" i="13"/>
  <c r="E620" i="13"/>
  <c r="K619" i="13"/>
  <c r="E619" i="13"/>
  <c r="K618" i="13"/>
  <c r="E618" i="13"/>
  <c r="K617" i="13"/>
  <c r="E617" i="13"/>
  <c r="K616" i="13"/>
  <c r="E616" i="13"/>
  <c r="K615" i="13"/>
  <c r="E615" i="13"/>
  <c r="K614" i="13"/>
  <c r="E614" i="13"/>
  <c r="K613" i="13"/>
  <c r="E613" i="13"/>
  <c r="K612" i="13"/>
  <c r="E612" i="13"/>
  <c r="K611" i="13"/>
  <c r="E611" i="13"/>
  <c r="K610" i="13"/>
  <c r="E610" i="13"/>
  <c r="K609" i="13"/>
  <c r="E609" i="13"/>
  <c r="K608" i="13"/>
  <c r="E608" i="13"/>
  <c r="K607" i="13"/>
  <c r="E607" i="13"/>
  <c r="K606" i="13"/>
  <c r="E606" i="13"/>
  <c r="K605" i="13"/>
  <c r="E605" i="13"/>
  <c r="K604" i="13"/>
  <c r="E604" i="13"/>
  <c r="K603" i="13"/>
  <c r="E603" i="13"/>
  <c r="K602" i="13"/>
  <c r="E602" i="13"/>
  <c r="K601" i="13"/>
  <c r="E601" i="13"/>
  <c r="K600" i="13"/>
  <c r="E600" i="13"/>
  <c r="K599" i="13"/>
  <c r="E599" i="13"/>
  <c r="K598" i="13"/>
  <c r="E598" i="13"/>
  <c r="K597" i="13"/>
  <c r="E597" i="13"/>
  <c r="K596" i="13"/>
  <c r="E596" i="13"/>
  <c r="K595" i="13"/>
  <c r="E595" i="13"/>
  <c r="K594" i="13"/>
  <c r="E594" i="13"/>
  <c r="K593" i="13"/>
  <c r="E593" i="13"/>
  <c r="K592" i="13"/>
  <c r="E592" i="13"/>
  <c r="K591" i="13"/>
  <c r="E591" i="13"/>
  <c r="K590" i="13"/>
  <c r="E590" i="13"/>
  <c r="K589" i="13"/>
  <c r="E589" i="13"/>
  <c r="K588" i="13"/>
  <c r="E588" i="13"/>
  <c r="K587" i="13"/>
  <c r="E587" i="13"/>
  <c r="K586" i="13"/>
  <c r="E586" i="13"/>
  <c r="K585" i="13"/>
  <c r="E585" i="13"/>
  <c r="K584" i="13"/>
  <c r="E584" i="13"/>
  <c r="K583" i="13"/>
  <c r="E583" i="13"/>
  <c r="K582" i="13"/>
  <c r="E582" i="13"/>
  <c r="K581" i="13"/>
  <c r="E581" i="13"/>
  <c r="K580" i="13"/>
  <c r="E580" i="13"/>
  <c r="K579" i="13"/>
  <c r="E579" i="13"/>
  <c r="K578" i="13"/>
  <c r="E578" i="13"/>
  <c r="K577" i="13"/>
  <c r="E577" i="13"/>
  <c r="K576" i="13"/>
  <c r="E576" i="13"/>
  <c r="K575" i="13"/>
  <c r="E575" i="13"/>
  <c r="K574" i="13"/>
  <c r="E574" i="13"/>
  <c r="K573" i="13"/>
  <c r="E573" i="13"/>
  <c r="K572" i="13"/>
  <c r="E572" i="13"/>
  <c r="K571" i="13"/>
  <c r="E571" i="13"/>
  <c r="K570" i="13"/>
  <c r="E570" i="13"/>
  <c r="K569" i="13"/>
  <c r="E569" i="13"/>
  <c r="K568" i="13"/>
  <c r="E568" i="13"/>
  <c r="K567" i="13"/>
  <c r="E567" i="13"/>
  <c r="K566" i="13"/>
  <c r="E566" i="13"/>
  <c r="K565" i="13"/>
  <c r="E565" i="13"/>
  <c r="K564" i="13"/>
  <c r="E564" i="13"/>
  <c r="K563" i="13"/>
  <c r="E563" i="13"/>
  <c r="K562" i="13"/>
  <c r="E562" i="13"/>
  <c r="K561" i="13"/>
  <c r="E561" i="13"/>
  <c r="K560" i="13"/>
  <c r="E560" i="13"/>
  <c r="K559" i="13"/>
  <c r="E559" i="13"/>
  <c r="K558" i="13"/>
  <c r="E558" i="13"/>
  <c r="K557" i="13"/>
  <c r="E557" i="13"/>
  <c r="K556" i="13"/>
  <c r="E556" i="13"/>
  <c r="K555" i="13"/>
  <c r="E555" i="13"/>
  <c r="K554" i="13"/>
  <c r="E554" i="13"/>
  <c r="K553" i="13"/>
  <c r="E553" i="13"/>
  <c r="K552" i="13"/>
  <c r="E552" i="13"/>
  <c r="K551" i="13"/>
  <c r="E551" i="13"/>
  <c r="K550" i="13"/>
  <c r="E550" i="13"/>
  <c r="K549" i="13"/>
  <c r="E549" i="13"/>
  <c r="K548" i="13"/>
  <c r="E548" i="13"/>
  <c r="K547" i="13"/>
  <c r="E547" i="13"/>
  <c r="K546" i="13"/>
  <c r="E546" i="13"/>
  <c r="K545" i="13"/>
  <c r="E545" i="13"/>
  <c r="K544" i="13"/>
  <c r="E544" i="13"/>
  <c r="K543" i="13"/>
  <c r="E543" i="13"/>
  <c r="K542" i="13"/>
  <c r="E542" i="13"/>
  <c r="K541" i="13"/>
  <c r="E541" i="13"/>
  <c r="K540" i="13"/>
  <c r="E540" i="13"/>
  <c r="K539" i="13"/>
  <c r="E539" i="13"/>
  <c r="K538" i="13"/>
  <c r="E538" i="13"/>
  <c r="K537" i="13"/>
  <c r="E537" i="13"/>
  <c r="K536" i="13"/>
  <c r="E536" i="13"/>
  <c r="K535" i="13"/>
  <c r="E535" i="13"/>
  <c r="K534" i="13"/>
  <c r="E534" i="13"/>
  <c r="K533" i="13"/>
  <c r="E533" i="13"/>
  <c r="K532" i="13"/>
  <c r="E532" i="13"/>
  <c r="K531" i="13"/>
  <c r="E531" i="13"/>
  <c r="K530" i="13"/>
  <c r="E530" i="13"/>
  <c r="K529" i="13"/>
  <c r="E529" i="13"/>
  <c r="K528" i="13"/>
  <c r="E528" i="13"/>
  <c r="K527" i="13"/>
  <c r="E527" i="13"/>
  <c r="K526" i="13"/>
  <c r="E526" i="13"/>
  <c r="K525" i="13"/>
  <c r="E525" i="13"/>
  <c r="K524" i="13"/>
  <c r="E524" i="13"/>
  <c r="K523" i="13"/>
  <c r="E523" i="13"/>
  <c r="K522" i="13"/>
  <c r="E522" i="13"/>
  <c r="K521" i="13"/>
  <c r="E521" i="13"/>
  <c r="K520" i="13"/>
  <c r="E520" i="13"/>
  <c r="K519" i="13"/>
  <c r="E519" i="13"/>
  <c r="K518" i="13"/>
  <c r="E518" i="13"/>
  <c r="K517" i="13"/>
  <c r="E517" i="13"/>
  <c r="K516" i="13"/>
  <c r="E516" i="13"/>
  <c r="K515" i="13"/>
  <c r="E515" i="13"/>
  <c r="K514" i="13"/>
  <c r="E514" i="13"/>
  <c r="K513" i="13"/>
  <c r="E513" i="13"/>
  <c r="K512" i="13"/>
  <c r="E512" i="13"/>
  <c r="K511" i="13"/>
  <c r="E511" i="13"/>
  <c r="K510" i="13"/>
  <c r="E510" i="13"/>
  <c r="K509" i="13"/>
  <c r="E509" i="13"/>
  <c r="K508" i="13"/>
  <c r="E508" i="13"/>
  <c r="K507" i="13"/>
  <c r="E507" i="13"/>
  <c r="K506" i="13"/>
  <c r="E506" i="13"/>
  <c r="K505" i="13"/>
  <c r="E505" i="13"/>
  <c r="K504" i="13"/>
  <c r="E504" i="13"/>
  <c r="K503" i="13"/>
  <c r="E503" i="13"/>
  <c r="K502" i="13"/>
  <c r="E502" i="13"/>
  <c r="K501" i="13"/>
  <c r="E501" i="13"/>
  <c r="K500" i="13"/>
  <c r="E500" i="13"/>
  <c r="K499" i="13"/>
  <c r="E499" i="13"/>
  <c r="K498" i="13"/>
  <c r="E498" i="13"/>
  <c r="K497" i="13"/>
  <c r="E497" i="13"/>
  <c r="K496" i="13"/>
  <c r="E496" i="13"/>
  <c r="K495" i="13"/>
  <c r="E495" i="13"/>
  <c r="K494" i="13"/>
  <c r="E494" i="13"/>
  <c r="K493" i="13"/>
  <c r="E493" i="13"/>
  <c r="K492" i="13"/>
  <c r="E492" i="13"/>
  <c r="K491" i="13"/>
  <c r="E491" i="13"/>
  <c r="K490" i="13"/>
  <c r="E490" i="13"/>
  <c r="K489" i="13"/>
  <c r="E489" i="13"/>
  <c r="K488" i="13"/>
  <c r="E488" i="13"/>
  <c r="K487" i="13"/>
  <c r="E487" i="13"/>
  <c r="K486" i="13"/>
  <c r="E486" i="13"/>
  <c r="K485" i="13"/>
  <c r="E485" i="13"/>
  <c r="K484" i="13"/>
  <c r="E484" i="13"/>
  <c r="K483" i="13"/>
  <c r="E483" i="13"/>
  <c r="K482" i="13"/>
  <c r="E482" i="13"/>
  <c r="K481" i="13"/>
  <c r="E481" i="13"/>
  <c r="K480" i="13"/>
  <c r="E480" i="13"/>
  <c r="K479" i="13"/>
  <c r="E479" i="13"/>
  <c r="K478" i="13"/>
  <c r="E478" i="13"/>
  <c r="K477" i="13"/>
  <c r="E477" i="13"/>
  <c r="K476" i="13"/>
  <c r="E476" i="13"/>
  <c r="K475" i="13"/>
  <c r="E475" i="13"/>
  <c r="K474" i="13"/>
  <c r="E474" i="13"/>
  <c r="K473" i="13"/>
  <c r="E473" i="13"/>
  <c r="K472" i="13"/>
  <c r="E472" i="13"/>
  <c r="K471" i="13"/>
  <c r="E471" i="13"/>
  <c r="K470" i="13"/>
  <c r="E470" i="13"/>
  <c r="K469" i="13"/>
  <c r="E469" i="13"/>
  <c r="K468" i="13"/>
  <c r="E468" i="13"/>
  <c r="K467" i="13"/>
  <c r="E467" i="13"/>
  <c r="K466" i="13"/>
  <c r="E466" i="13"/>
  <c r="K465" i="13"/>
  <c r="E465" i="13"/>
  <c r="K464" i="13"/>
  <c r="E464" i="13"/>
  <c r="K463" i="13"/>
  <c r="E463" i="13"/>
  <c r="K462" i="13"/>
  <c r="E462" i="13"/>
  <c r="K461" i="13"/>
  <c r="E461" i="13"/>
  <c r="K460" i="13"/>
  <c r="E460" i="13"/>
  <c r="K459" i="13"/>
  <c r="E459" i="13"/>
  <c r="K458" i="13"/>
  <c r="E458" i="13"/>
  <c r="K457" i="13"/>
  <c r="E457" i="13"/>
  <c r="K456" i="13"/>
  <c r="E456" i="13"/>
  <c r="K455" i="13"/>
  <c r="E455" i="13"/>
  <c r="K454" i="13"/>
  <c r="E454" i="13"/>
  <c r="K453" i="13"/>
  <c r="E453" i="13"/>
  <c r="K452" i="13"/>
  <c r="E452" i="13"/>
  <c r="K451" i="13"/>
  <c r="E451" i="13"/>
  <c r="K450" i="13"/>
  <c r="E450" i="13"/>
  <c r="K449" i="13"/>
  <c r="E449" i="13"/>
  <c r="K448" i="13"/>
  <c r="E448" i="13"/>
  <c r="K447" i="13"/>
  <c r="E447" i="13"/>
  <c r="K446" i="13"/>
  <c r="E446" i="13"/>
  <c r="K445" i="13"/>
  <c r="E445" i="13"/>
  <c r="K444" i="13"/>
  <c r="E444" i="13"/>
  <c r="K443" i="13"/>
  <c r="E443" i="13"/>
  <c r="K442" i="13"/>
  <c r="E442" i="13"/>
  <c r="K441" i="13"/>
  <c r="E441" i="13"/>
  <c r="K440" i="13"/>
  <c r="E440" i="13"/>
  <c r="K439" i="13"/>
  <c r="E439" i="13"/>
  <c r="K438" i="13"/>
  <c r="E438" i="13"/>
  <c r="K437" i="13"/>
  <c r="E437" i="13"/>
  <c r="K436" i="13"/>
  <c r="E436" i="13"/>
  <c r="K435" i="13"/>
  <c r="E435" i="13"/>
  <c r="K434" i="13"/>
  <c r="E434" i="13"/>
  <c r="K433" i="13"/>
  <c r="E433" i="13"/>
  <c r="K432" i="13"/>
  <c r="E432" i="13"/>
  <c r="K431" i="13"/>
  <c r="E431" i="13"/>
  <c r="K430" i="13"/>
  <c r="E430" i="13"/>
  <c r="K429" i="13"/>
  <c r="E429" i="13"/>
  <c r="K428" i="13"/>
  <c r="E428" i="13"/>
  <c r="K427" i="13"/>
  <c r="E427" i="13"/>
  <c r="K426" i="13"/>
  <c r="E426" i="13"/>
  <c r="K425" i="13"/>
  <c r="E425" i="13"/>
  <c r="K424" i="13"/>
  <c r="E424" i="13"/>
  <c r="K423" i="13"/>
  <c r="E423" i="13"/>
  <c r="K422" i="13"/>
  <c r="E422" i="13"/>
  <c r="K421" i="13"/>
  <c r="E421" i="13"/>
  <c r="K420" i="13"/>
  <c r="E420" i="13"/>
  <c r="K419" i="13"/>
  <c r="E419" i="13"/>
  <c r="K418" i="13"/>
  <c r="E418" i="13"/>
  <c r="K417" i="13"/>
  <c r="E417" i="13"/>
  <c r="K416" i="13"/>
  <c r="E416" i="13"/>
  <c r="K415" i="13"/>
  <c r="E415" i="13"/>
  <c r="K414" i="13"/>
  <c r="E414" i="13"/>
  <c r="K413" i="13"/>
  <c r="E413" i="13"/>
  <c r="K412" i="13"/>
  <c r="E412" i="13"/>
  <c r="K411" i="13"/>
  <c r="E411" i="13"/>
  <c r="K410" i="13"/>
  <c r="E410" i="13"/>
  <c r="K409" i="13"/>
  <c r="E409" i="13"/>
  <c r="K408" i="13"/>
  <c r="E408" i="13"/>
  <c r="K407" i="13"/>
  <c r="E407" i="13"/>
  <c r="K406" i="13"/>
  <c r="E406" i="13"/>
  <c r="K405" i="13"/>
  <c r="E405" i="13"/>
  <c r="K404" i="13"/>
  <c r="E404" i="13"/>
  <c r="K403" i="13"/>
  <c r="E403" i="13"/>
  <c r="K402" i="13"/>
  <c r="E402" i="13"/>
  <c r="K401" i="13"/>
  <c r="E401" i="13"/>
  <c r="K400" i="13"/>
  <c r="E400" i="13"/>
  <c r="K399" i="13"/>
  <c r="E399" i="13"/>
  <c r="K398" i="13"/>
  <c r="E398" i="13"/>
  <c r="K397" i="13"/>
  <c r="E397" i="13"/>
  <c r="K396" i="13"/>
  <c r="E396" i="13"/>
  <c r="K395" i="13"/>
  <c r="E395" i="13"/>
  <c r="K394" i="13"/>
  <c r="E394" i="13"/>
  <c r="K393" i="13"/>
  <c r="E393" i="13"/>
  <c r="K392" i="13"/>
  <c r="E392" i="13"/>
  <c r="K391" i="13"/>
  <c r="E391" i="13"/>
  <c r="K390" i="13"/>
  <c r="E390" i="13"/>
  <c r="K389" i="13"/>
  <c r="E389" i="13"/>
  <c r="K388" i="13"/>
  <c r="E388" i="13"/>
  <c r="K387" i="13"/>
  <c r="E387" i="13"/>
  <c r="K386" i="13"/>
  <c r="E386" i="13"/>
  <c r="K385" i="13"/>
  <c r="E385" i="13"/>
  <c r="K384" i="13"/>
  <c r="E384" i="13"/>
  <c r="K383" i="13"/>
  <c r="E383" i="13"/>
  <c r="K382" i="13"/>
  <c r="E382" i="13"/>
  <c r="K381" i="13"/>
  <c r="E381" i="13"/>
  <c r="K380" i="13"/>
  <c r="E380" i="13"/>
  <c r="K379" i="13"/>
  <c r="E379" i="13"/>
  <c r="K378" i="13"/>
  <c r="E378" i="13"/>
  <c r="K377" i="13"/>
  <c r="E377" i="13"/>
  <c r="K376" i="13"/>
  <c r="E376" i="13"/>
  <c r="K375" i="13"/>
  <c r="E375" i="13"/>
  <c r="K374" i="13"/>
  <c r="E374" i="13"/>
  <c r="K373" i="13"/>
  <c r="E373" i="13"/>
  <c r="K372" i="13"/>
  <c r="E372" i="13"/>
  <c r="K371" i="13"/>
  <c r="E371" i="13"/>
  <c r="K370" i="13"/>
  <c r="E370" i="13"/>
  <c r="K369" i="13"/>
  <c r="E369" i="13"/>
  <c r="K368" i="13"/>
  <c r="E368" i="13"/>
  <c r="K367" i="13"/>
  <c r="E367" i="13"/>
  <c r="K366" i="13"/>
  <c r="E366" i="13"/>
  <c r="K365" i="13"/>
  <c r="E365" i="13"/>
  <c r="K364" i="13"/>
  <c r="E364" i="13"/>
  <c r="K363" i="13"/>
  <c r="E363" i="13"/>
  <c r="K362" i="13"/>
  <c r="E362" i="13"/>
  <c r="K361" i="13"/>
  <c r="E361" i="13"/>
  <c r="K360" i="13"/>
  <c r="E360" i="13"/>
  <c r="K359" i="13"/>
  <c r="E359" i="13"/>
  <c r="K358" i="13"/>
  <c r="E358" i="13"/>
  <c r="K357" i="13"/>
  <c r="E357" i="13"/>
  <c r="K356" i="13"/>
  <c r="E356" i="13"/>
  <c r="K355" i="13"/>
  <c r="E355" i="13"/>
  <c r="K354" i="13"/>
  <c r="E354" i="13"/>
  <c r="K353" i="13"/>
  <c r="E353" i="13"/>
  <c r="K352" i="13"/>
  <c r="E352" i="13"/>
  <c r="K351" i="13"/>
  <c r="E351" i="13"/>
  <c r="K350" i="13"/>
  <c r="E350" i="13"/>
  <c r="K349" i="13"/>
  <c r="E349" i="13"/>
  <c r="K348" i="13"/>
  <c r="E348" i="13"/>
  <c r="K347" i="13"/>
  <c r="E347" i="13"/>
  <c r="K346" i="13"/>
  <c r="E346" i="13"/>
  <c r="K345" i="13"/>
  <c r="E345" i="13"/>
  <c r="K344" i="13"/>
  <c r="E344" i="13"/>
  <c r="K343" i="13"/>
  <c r="E343" i="13"/>
  <c r="K342" i="13"/>
  <c r="E342" i="13"/>
  <c r="K341" i="13"/>
  <c r="E341" i="13"/>
  <c r="K340" i="13"/>
  <c r="E340" i="13"/>
  <c r="K339" i="13"/>
  <c r="E339" i="13"/>
  <c r="K338" i="13"/>
  <c r="E338" i="13"/>
  <c r="K337" i="13"/>
  <c r="E337" i="13"/>
  <c r="K336" i="13"/>
  <c r="E336" i="13"/>
  <c r="K335" i="13"/>
  <c r="E335" i="13"/>
  <c r="K334" i="13"/>
  <c r="E334" i="13"/>
  <c r="K333" i="13"/>
  <c r="E333" i="13"/>
  <c r="K332" i="13"/>
  <c r="E332" i="13"/>
  <c r="K331" i="13"/>
  <c r="E331" i="13"/>
  <c r="K330" i="13"/>
  <c r="E330" i="13"/>
  <c r="K329" i="13"/>
  <c r="E329" i="13"/>
  <c r="K328" i="13"/>
  <c r="E328" i="13"/>
  <c r="K327" i="13"/>
  <c r="E327" i="13"/>
  <c r="K326" i="13"/>
  <c r="E326" i="13"/>
  <c r="K325" i="13"/>
  <c r="E325" i="13"/>
  <c r="K324" i="13"/>
  <c r="E324" i="13"/>
  <c r="K323" i="13"/>
  <c r="E323" i="13"/>
  <c r="K322" i="13"/>
  <c r="E322" i="13"/>
  <c r="K321" i="13"/>
  <c r="E321" i="13"/>
  <c r="K320" i="13"/>
  <c r="E320" i="13"/>
  <c r="K319" i="13"/>
  <c r="E319" i="13"/>
  <c r="K318" i="13"/>
  <c r="E318" i="13"/>
  <c r="K317" i="13"/>
  <c r="E317" i="13"/>
  <c r="K316" i="13"/>
  <c r="E316" i="13"/>
  <c r="K315" i="13"/>
  <c r="E315" i="13"/>
  <c r="K314" i="13"/>
  <c r="E314" i="13"/>
  <c r="K313" i="13"/>
  <c r="E313" i="13"/>
  <c r="K312" i="13"/>
  <c r="E312" i="13"/>
  <c r="K311" i="13"/>
  <c r="E311" i="13"/>
  <c r="K310" i="13"/>
  <c r="E310" i="13"/>
  <c r="K309" i="13"/>
  <c r="E309" i="13"/>
  <c r="K308" i="13"/>
  <c r="E308" i="13"/>
  <c r="K307" i="13"/>
  <c r="E307" i="13"/>
  <c r="K306" i="13"/>
  <c r="E306" i="13"/>
  <c r="K305" i="13"/>
  <c r="E305" i="13"/>
  <c r="K304" i="13"/>
  <c r="E304" i="13"/>
  <c r="K303" i="13"/>
  <c r="E303" i="13"/>
  <c r="K302" i="13"/>
  <c r="E302" i="13"/>
  <c r="K301" i="13"/>
  <c r="E301" i="13"/>
  <c r="K300" i="13"/>
  <c r="E300" i="13"/>
  <c r="K299" i="13"/>
  <c r="E299" i="13"/>
  <c r="K298" i="13"/>
  <c r="E298" i="13"/>
  <c r="K297" i="13"/>
  <c r="E297" i="13"/>
  <c r="K296" i="13"/>
  <c r="E296" i="13"/>
  <c r="K295" i="13"/>
  <c r="E295" i="13"/>
  <c r="K294" i="13"/>
  <c r="E294" i="13"/>
  <c r="K293" i="13"/>
  <c r="E293" i="13"/>
  <c r="K292" i="13"/>
  <c r="E292" i="13"/>
  <c r="K291" i="13"/>
  <c r="E291" i="13"/>
  <c r="K290" i="13"/>
  <c r="E290" i="13"/>
  <c r="K289" i="13"/>
  <c r="E289" i="13"/>
  <c r="K288" i="13"/>
  <c r="E288" i="13"/>
  <c r="K287" i="13"/>
  <c r="E287" i="13"/>
  <c r="K286" i="13"/>
  <c r="E286" i="13"/>
  <c r="K285" i="13"/>
  <c r="E285" i="13"/>
  <c r="K284" i="13"/>
  <c r="E284" i="13"/>
  <c r="K283" i="13"/>
  <c r="E283" i="13"/>
  <c r="K282" i="13"/>
  <c r="E282" i="13"/>
  <c r="K281" i="13"/>
  <c r="E281" i="13"/>
  <c r="K280" i="13"/>
  <c r="E280" i="13"/>
  <c r="K279" i="13"/>
  <c r="E279" i="13"/>
  <c r="K278" i="13"/>
  <c r="E278" i="13"/>
  <c r="K277" i="13"/>
  <c r="E277" i="13"/>
  <c r="K276" i="13"/>
  <c r="E276" i="13"/>
  <c r="K275" i="13"/>
  <c r="E275" i="13"/>
  <c r="K274" i="13"/>
  <c r="E274" i="13"/>
  <c r="K273" i="13"/>
  <c r="E273" i="13"/>
  <c r="K272" i="13"/>
  <c r="E272" i="13"/>
  <c r="K271" i="13"/>
  <c r="E271" i="13"/>
  <c r="K270" i="13"/>
  <c r="E270" i="13"/>
  <c r="K269" i="13"/>
  <c r="E269" i="13"/>
  <c r="K268" i="13"/>
  <c r="E268" i="13"/>
  <c r="K267" i="13"/>
  <c r="E267" i="13"/>
  <c r="K266" i="13"/>
  <c r="E266" i="13"/>
  <c r="K265" i="13"/>
  <c r="E265" i="13"/>
  <c r="K264" i="13"/>
  <c r="E264" i="13"/>
  <c r="K263" i="13"/>
  <c r="E263" i="13"/>
  <c r="K262" i="13"/>
  <c r="E262" i="13"/>
  <c r="K261" i="13"/>
  <c r="E261" i="13"/>
  <c r="K260" i="13"/>
  <c r="E260" i="13"/>
  <c r="K259" i="13"/>
  <c r="E259" i="13"/>
  <c r="K258" i="13"/>
  <c r="E258" i="13"/>
  <c r="K257" i="13"/>
  <c r="E257" i="13"/>
  <c r="K256" i="13"/>
  <c r="E256" i="13"/>
  <c r="K255" i="13"/>
  <c r="E255" i="13"/>
  <c r="K254" i="13"/>
  <c r="E254" i="13"/>
  <c r="K253" i="13"/>
  <c r="E253" i="13"/>
  <c r="K252" i="13"/>
  <c r="E252" i="13"/>
  <c r="K251" i="13"/>
  <c r="E251" i="13"/>
  <c r="K250" i="13"/>
  <c r="E250" i="13"/>
  <c r="K249" i="13"/>
  <c r="E249" i="13"/>
  <c r="K248" i="13"/>
  <c r="E248" i="13"/>
  <c r="K247" i="13"/>
  <c r="E247" i="13"/>
  <c r="K246" i="13"/>
  <c r="E246" i="13"/>
  <c r="K245" i="13"/>
  <c r="E245" i="13"/>
  <c r="K244" i="13"/>
  <c r="E244" i="13"/>
  <c r="K243" i="13"/>
  <c r="E243" i="13"/>
  <c r="K242" i="13"/>
  <c r="E242" i="13"/>
  <c r="K241" i="13"/>
  <c r="E241" i="13"/>
  <c r="K240" i="13"/>
  <c r="E240" i="13"/>
  <c r="K239" i="13"/>
  <c r="E239" i="13"/>
  <c r="K238" i="13"/>
  <c r="E238" i="13"/>
  <c r="K237" i="13"/>
  <c r="E237" i="13"/>
  <c r="K236" i="13"/>
  <c r="E236" i="13"/>
  <c r="K235" i="13"/>
  <c r="E235" i="13"/>
  <c r="K234" i="13"/>
  <c r="E234" i="13"/>
  <c r="K233" i="13"/>
  <c r="E233" i="13"/>
  <c r="K232" i="13"/>
  <c r="E232" i="13"/>
  <c r="K231" i="13"/>
  <c r="E231" i="13"/>
  <c r="K230" i="13"/>
  <c r="E230" i="13"/>
  <c r="K229" i="13"/>
  <c r="E229" i="13"/>
  <c r="K228" i="13"/>
  <c r="E228" i="13"/>
  <c r="K227" i="13"/>
  <c r="E227" i="13"/>
  <c r="K226" i="13"/>
  <c r="E226" i="13"/>
  <c r="K225" i="13"/>
  <c r="E225" i="13"/>
  <c r="K224" i="13"/>
  <c r="E224" i="13"/>
  <c r="K223" i="13"/>
  <c r="E223" i="13"/>
  <c r="K222" i="13"/>
  <c r="E222" i="13"/>
  <c r="K221" i="13"/>
  <c r="E221" i="13"/>
  <c r="K220" i="13"/>
  <c r="E220" i="13"/>
  <c r="K219" i="13"/>
  <c r="E219" i="13"/>
  <c r="K218" i="13"/>
  <c r="E218" i="13"/>
  <c r="K217" i="13"/>
  <c r="E217" i="13"/>
  <c r="K216" i="13"/>
  <c r="E216" i="13"/>
  <c r="K215" i="13"/>
  <c r="E215" i="13"/>
  <c r="K214" i="13"/>
  <c r="E214" i="13"/>
  <c r="K213" i="13"/>
  <c r="E213" i="13"/>
  <c r="K212" i="13"/>
  <c r="E212" i="13"/>
  <c r="K211" i="13"/>
  <c r="E211" i="13"/>
  <c r="K210" i="13"/>
  <c r="E210" i="13"/>
  <c r="K209" i="13"/>
  <c r="E209" i="13"/>
  <c r="K208" i="13"/>
  <c r="E208" i="13"/>
  <c r="K207" i="13"/>
  <c r="E207" i="13"/>
  <c r="K206" i="13"/>
  <c r="E206" i="13"/>
  <c r="K205" i="13"/>
  <c r="E205" i="13"/>
  <c r="K204" i="13"/>
  <c r="E204" i="13"/>
  <c r="K203" i="13"/>
  <c r="E203" i="13"/>
  <c r="K202" i="13"/>
  <c r="E202" i="13"/>
  <c r="K201" i="13"/>
  <c r="E201" i="13"/>
  <c r="K200" i="13"/>
  <c r="E200" i="13"/>
  <c r="K199" i="13"/>
  <c r="E199" i="13"/>
  <c r="K198" i="13"/>
  <c r="E198" i="13"/>
  <c r="K197" i="13"/>
  <c r="E197" i="13"/>
  <c r="K196" i="13"/>
  <c r="E196" i="13"/>
  <c r="K195" i="13"/>
  <c r="E195" i="13"/>
  <c r="K194" i="13"/>
  <c r="E194" i="13"/>
  <c r="K193" i="13"/>
  <c r="E193" i="13"/>
  <c r="K192" i="13"/>
  <c r="E192" i="13"/>
  <c r="K191" i="13"/>
  <c r="E191" i="13"/>
  <c r="K190" i="13"/>
  <c r="E190" i="13"/>
  <c r="K189" i="13"/>
  <c r="E189" i="13"/>
  <c r="K188" i="13"/>
  <c r="E188" i="13"/>
  <c r="K187" i="13"/>
  <c r="E187" i="13"/>
  <c r="K186" i="13"/>
  <c r="E186" i="13"/>
  <c r="K185" i="13"/>
  <c r="E185" i="13"/>
  <c r="K184" i="13"/>
  <c r="E184" i="13"/>
  <c r="K183" i="13"/>
  <c r="E183" i="13"/>
  <c r="K182" i="13"/>
  <c r="E182" i="13"/>
  <c r="K181" i="13"/>
  <c r="E181" i="13"/>
  <c r="K180" i="13"/>
  <c r="E180" i="13"/>
  <c r="K179" i="13"/>
  <c r="E179" i="13"/>
  <c r="K178" i="13"/>
  <c r="E178" i="13"/>
  <c r="K177" i="13"/>
  <c r="E177" i="13"/>
  <c r="K176" i="13"/>
  <c r="E176" i="13"/>
  <c r="K175" i="13"/>
  <c r="E175" i="13"/>
  <c r="K174" i="13"/>
  <c r="E174" i="13"/>
  <c r="K173" i="13"/>
  <c r="E173" i="13"/>
  <c r="K172" i="13"/>
  <c r="E172" i="13"/>
  <c r="K171" i="13"/>
  <c r="E171" i="13"/>
  <c r="K170" i="13"/>
  <c r="E170" i="13"/>
  <c r="K169" i="13"/>
  <c r="E169" i="13"/>
  <c r="K168" i="13"/>
  <c r="E168" i="13"/>
  <c r="K167" i="13"/>
  <c r="E167" i="13"/>
  <c r="K166" i="13"/>
  <c r="E166" i="13"/>
  <c r="K165" i="13"/>
  <c r="E165" i="13"/>
  <c r="K164" i="13"/>
  <c r="E164" i="13"/>
  <c r="K163" i="13"/>
  <c r="E163" i="13"/>
  <c r="K162" i="13"/>
  <c r="E162" i="13"/>
  <c r="K161" i="13"/>
  <c r="E161" i="13"/>
  <c r="K160" i="13"/>
  <c r="E160" i="13"/>
  <c r="K159" i="13"/>
  <c r="E159" i="13"/>
  <c r="K158" i="13"/>
  <c r="E158" i="13"/>
  <c r="K157" i="13"/>
  <c r="E157" i="13"/>
  <c r="K156" i="13"/>
  <c r="E156" i="13"/>
  <c r="K155" i="13"/>
  <c r="E155" i="13"/>
  <c r="K154" i="13"/>
  <c r="E154" i="13"/>
  <c r="K153" i="13"/>
  <c r="E153" i="13"/>
  <c r="K152" i="13"/>
  <c r="E152" i="13"/>
  <c r="K151" i="13"/>
  <c r="E151" i="13"/>
  <c r="K150" i="13"/>
  <c r="E150" i="13"/>
  <c r="K149" i="13"/>
  <c r="E149" i="13"/>
  <c r="K148" i="13"/>
  <c r="E148" i="13"/>
  <c r="K147" i="13"/>
  <c r="E147" i="13"/>
  <c r="K146" i="13"/>
  <c r="E146" i="13"/>
  <c r="K145" i="13"/>
  <c r="E145" i="13"/>
  <c r="K144" i="13"/>
  <c r="E144" i="13"/>
  <c r="K143" i="13"/>
  <c r="E143" i="13"/>
  <c r="K142" i="13"/>
  <c r="E142" i="13"/>
  <c r="K141" i="13"/>
  <c r="E141" i="13"/>
  <c r="K140" i="13"/>
  <c r="E140" i="13"/>
  <c r="K139" i="13"/>
  <c r="E139" i="13"/>
  <c r="K138" i="13"/>
  <c r="E138" i="13"/>
  <c r="K137" i="13"/>
  <c r="E137" i="13"/>
  <c r="K136" i="13"/>
  <c r="E136" i="13"/>
  <c r="K135" i="13"/>
  <c r="E135" i="13"/>
  <c r="K134" i="13"/>
  <c r="E134" i="13"/>
  <c r="K133" i="13"/>
  <c r="E133" i="13"/>
  <c r="K132" i="13"/>
  <c r="E132" i="13"/>
  <c r="K131" i="13"/>
  <c r="E131" i="13"/>
  <c r="K130" i="13"/>
  <c r="E130" i="13"/>
  <c r="K129" i="13"/>
  <c r="E129" i="13"/>
  <c r="K128" i="13"/>
  <c r="E128" i="13"/>
  <c r="K127" i="13"/>
  <c r="E127" i="13"/>
  <c r="K126" i="13"/>
  <c r="E126" i="13"/>
  <c r="K125" i="13"/>
  <c r="E125" i="13"/>
  <c r="K124" i="13"/>
  <c r="E124" i="13"/>
  <c r="K123" i="13"/>
  <c r="E123" i="13"/>
  <c r="K122" i="13"/>
  <c r="E122" i="13"/>
  <c r="K121" i="13"/>
  <c r="E121" i="13"/>
  <c r="K120" i="13"/>
  <c r="E120" i="13"/>
  <c r="K119" i="13"/>
  <c r="E119" i="13"/>
  <c r="K118" i="13"/>
  <c r="E118" i="13"/>
  <c r="K117" i="13"/>
  <c r="E117" i="13"/>
  <c r="K116" i="13"/>
  <c r="E116" i="13"/>
  <c r="K115" i="13"/>
  <c r="E115" i="13"/>
  <c r="K114" i="13"/>
  <c r="E114" i="13"/>
  <c r="K113" i="13"/>
  <c r="E113" i="13"/>
  <c r="K112" i="13"/>
  <c r="E112" i="13"/>
  <c r="K111" i="13"/>
  <c r="E111" i="13"/>
  <c r="K110" i="13"/>
  <c r="E110" i="13"/>
  <c r="K109" i="13"/>
  <c r="E109" i="13"/>
  <c r="K108" i="13"/>
  <c r="E108" i="13"/>
  <c r="K107" i="13"/>
  <c r="E107" i="13"/>
  <c r="K106" i="13"/>
  <c r="E106" i="13"/>
  <c r="K105" i="13"/>
  <c r="E105" i="13"/>
  <c r="K104" i="13"/>
  <c r="E104" i="13"/>
  <c r="K103" i="13"/>
  <c r="E103" i="13"/>
  <c r="K102" i="13"/>
  <c r="E102" i="13"/>
  <c r="K101" i="13"/>
  <c r="E101" i="13"/>
  <c r="K100" i="13"/>
  <c r="E100" i="13"/>
  <c r="K99" i="13"/>
  <c r="E99" i="13"/>
  <c r="K98" i="13"/>
  <c r="E98" i="13"/>
  <c r="K97" i="13"/>
  <c r="E97" i="13"/>
  <c r="K96" i="13"/>
  <c r="E96" i="13"/>
  <c r="K95" i="13"/>
  <c r="E95" i="13"/>
  <c r="K94" i="13"/>
  <c r="E94" i="13"/>
  <c r="K93" i="13"/>
  <c r="E93" i="13"/>
  <c r="K92" i="13"/>
  <c r="E92" i="13"/>
  <c r="K91" i="13"/>
  <c r="E91" i="13"/>
  <c r="K90" i="13"/>
  <c r="E90" i="13"/>
  <c r="K89" i="13"/>
  <c r="E89" i="13"/>
  <c r="K88" i="13"/>
  <c r="E88" i="13"/>
  <c r="K87" i="13"/>
  <c r="E87" i="13"/>
  <c r="K86" i="13"/>
  <c r="E86" i="13"/>
  <c r="K85" i="13"/>
  <c r="E85" i="13"/>
  <c r="K84" i="13"/>
  <c r="E84" i="13"/>
  <c r="K83" i="13"/>
  <c r="E83" i="13"/>
  <c r="K82" i="13"/>
  <c r="E82" i="13"/>
  <c r="K81" i="13"/>
  <c r="E81" i="13"/>
  <c r="K80" i="13"/>
  <c r="E80" i="13"/>
  <c r="K79" i="13"/>
  <c r="E79" i="13"/>
  <c r="K78" i="13"/>
  <c r="E78" i="13"/>
  <c r="K77" i="13"/>
  <c r="E77" i="13"/>
  <c r="K76" i="13"/>
  <c r="E76" i="13"/>
  <c r="K75" i="13"/>
  <c r="E75" i="13"/>
  <c r="K74" i="13"/>
  <c r="E74" i="13"/>
  <c r="K73" i="13"/>
  <c r="E73" i="13"/>
  <c r="K72" i="13"/>
  <c r="E72" i="13"/>
  <c r="K71" i="13"/>
  <c r="E71" i="13"/>
  <c r="K70" i="13"/>
  <c r="E70" i="13"/>
  <c r="K69" i="13"/>
  <c r="E69" i="13"/>
  <c r="K68" i="13"/>
  <c r="E68" i="13"/>
  <c r="K67" i="13"/>
  <c r="E67" i="13"/>
  <c r="K66" i="13"/>
  <c r="E66" i="13"/>
  <c r="K65" i="13"/>
  <c r="E65" i="13"/>
  <c r="K64" i="13"/>
  <c r="E64" i="13"/>
  <c r="K63" i="13"/>
  <c r="E63" i="13"/>
  <c r="K62" i="13"/>
  <c r="E62" i="13"/>
  <c r="K61" i="13"/>
  <c r="E61" i="13"/>
  <c r="K60" i="13"/>
  <c r="E60" i="13"/>
  <c r="K59" i="13"/>
  <c r="E59" i="13"/>
  <c r="K58" i="13"/>
  <c r="E58" i="13"/>
  <c r="K57" i="13"/>
  <c r="E57" i="13"/>
  <c r="K56" i="13"/>
  <c r="E56" i="13"/>
  <c r="K55" i="13"/>
  <c r="E55" i="13"/>
  <c r="K54" i="13"/>
  <c r="E54" i="13"/>
  <c r="K53" i="13"/>
  <c r="E53" i="13"/>
  <c r="K52" i="13"/>
  <c r="E52" i="13"/>
  <c r="K51" i="13"/>
  <c r="E51" i="13"/>
  <c r="K50" i="13"/>
  <c r="E50" i="13"/>
  <c r="K49" i="13"/>
  <c r="E49" i="13"/>
  <c r="K48" i="13"/>
  <c r="E48" i="13"/>
  <c r="K47" i="13"/>
  <c r="E47" i="13"/>
  <c r="K46" i="13"/>
  <c r="E46" i="13"/>
  <c r="K45" i="13"/>
  <c r="E45" i="13"/>
  <c r="K44" i="13"/>
  <c r="E44" i="13"/>
  <c r="K43" i="13"/>
  <c r="E43" i="13"/>
  <c r="K42" i="13"/>
  <c r="E42" i="13"/>
  <c r="K41" i="13"/>
  <c r="E41" i="13"/>
  <c r="K40" i="13"/>
  <c r="E40" i="13"/>
  <c r="K39" i="13"/>
  <c r="E39" i="13"/>
  <c r="K38" i="13"/>
  <c r="E38" i="13"/>
  <c r="K37" i="13"/>
  <c r="E37" i="13"/>
  <c r="K36" i="13"/>
  <c r="E36" i="13"/>
  <c r="K35" i="13"/>
  <c r="E35" i="13"/>
  <c r="K34" i="13"/>
  <c r="E34" i="13"/>
  <c r="K33" i="13"/>
  <c r="E33" i="13"/>
  <c r="K32" i="13"/>
  <c r="E32" i="13"/>
  <c r="K31" i="13"/>
  <c r="E31" i="13"/>
  <c r="K30" i="13"/>
  <c r="E30" i="13"/>
  <c r="K29" i="13"/>
  <c r="E29" i="13"/>
  <c r="K28" i="13"/>
  <c r="E28" i="13"/>
  <c r="K27" i="13"/>
  <c r="E27" i="13"/>
  <c r="K26" i="13"/>
  <c r="E26" i="13"/>
  <c r="K25" i="13"/>
  <c r="E25" i="13"/>
  <c r="K24" i="13"/>
  <c r="E24" i="13"/>
  <c r="K23" i="13"/>
  <c r="E23" i="13"/>
  <c r="K22" i="13"/>
  <c r="E22" i="13"/>
  <c r="K21" i="13"/>
  <c r="E21" i="13"/>
  <c r="K20" i="13"/>
  <c r="E20" i="13"/>
  <c r="K19" i="13"/>
  <c r="E19" i="13"/>
  <c r="K18" i="13"/>
  <c r="E18" i="13"/>
  <c r="K17" i="13"/>
  <c r="E17" i="13"/>
  <c r="K16" i="13"/>
  <c r="E16" i="13"/>
  <c r="K15" i="13"/>
  <c r="E15" i="13"/>
  <c r="K14" i="13"/>
  <c r="E14" i="13"/>
  <c r="K13" i="13"/>
  <c r="E13" i="13"/>
  <c r="K12" i="13"/>
  <c r="E12" i="13"/>
  <c r="K11" i="13"/>
  <c r="E11" i="13"/>
  <c r="K10" i="13"/>
  <c r="E10" i="13"/>
  <c r="K9" i="13"/>
  <c r="E9" i="13"/>
  <c r="K8" i="13"/>
  <c r="E8" i="13"/>
  <c r="K7" i="13"/>
  <c r="E7" i="13"/>
  <c r="K6" i="13"/>
  <c r="E6" i="13"/>
  <c r="K5" i="13"/>
  <c r="E5" i="13"/>
  <c r="K4" i="13"/>
  <c r="E4" i="13"/>
  <c r="K3" i="13"/>
  <c r="E3" i="13"/>
  <c r="K2" i="13"/>
  <c r="G2" i="13"/>
  <c r="F2" i="13"/>
  <c r="E2" i="13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C7" i="9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2" i="8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I3" i="7"/>
  <c r="E3" i="7"/>
  <c r="J3" i="7" s="1"/>
  <c r="J1" i="7"/>
  <c r="I1" i="7"/>
  <c r="B68" i="6"/>
  <c r="B67" i="6"/>
  <c r="B66" i="6"/>
  <c r="B65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L17" i="6"/>
  <c r="G17" i="6"/>
  <c r="L16" i="6"/>
  <c r="G16" i="6"/>
  <c r="L15" i="6"/>
  <c r="G15" i="6"/>
  <c r="L14" i="6"/>
  <c r="G14" i="6"/>
  <c r="L13" i="6"/>
  <c r="G13" i="6"/>
  <c r="L12" i="6"/>
  <c r="G12" i="6"/>
  <c r="L11" i="6"/>
  <c r="G11" i="6"/>
  <c r="L10" i="6"/>
  <c r="G10" i="6"/>
  <c r="L9" i="6"/>
  <c r="G9" i="6"/>
  <c r="L8" i="6"/>
  <c r="G8" i="6"/>
  <c r="L7" i="6"/>
  <c r="G7" i="6"/>
  <c r="M6" i="6"/>
  <c r="L6" i="6"/>
  <c r="G6" i="6"/>
  <c r="M5" i="6"/>
  <c r="L5" i="6"/>
  <c r="G5" i="6"/>
  <c r="M4" i="6"/>
  <c r="L4" i="6"/>
  <c r="M3" i="6"/>
  <c r="L3" i="6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I2" i="3"/>
  <c r="H2" i="3"/>
  <c r="D2" i="3"/>
  <c r="C2" i="3"/>
  <c r="I2" i="2"/>
  <c r="H2" i="2"/>
  <c r="D2" i="2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I7" i="1"/>
  <c r="G7" i="1"/>
  <c r="E14" i="15" l="1"/>
  <c r="E15" i="15"/>
  <c r="E10" i="15"/>
  <c r="E16" i="15"/>
  <c r="E11" i="15"/>
  <c r="E17" i="15"/>
  <c r="E12" i="15"/>
  <c r="E18" i="15"/>
  <c r="E1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" authorId="0" shapeId="0" xr:uid="{00000000-0006-0000-0000-000001000000}">
      <text>
        <r>
          <rPr>
            <sz val="11"/>
            <color rgb="FF000000"/>
            <rFont val="Calibri"/>
            <family val="2"/>
            <scheme val="minor"/>
          </rPr>
          <t>Try making into a Named Range to avoid having to do Abs Refs.
	-David Casuto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David Casuto</author>
  </authors>
  <commentList>
    <comment ref="D1" authorId="0" shapeId="0" xr:uid="{00000000-0006-0000-0100-000003000000}">
      <text>
        <r>
          <rPr>
            <sz val="11"/>
            <color rgb="FF000000"/>
            <rFont val="Calibri"/>
            <family val="2"/>
            <scheme val="minor"/>
          </rPr>
          <t>Calculate 5% of the Amount (but only for those who are entitled to Commission)
	-David Casuto</t>
        </r>
      </text>
    </comment>
    <comment ref="H1" authorId="0" shapeId="0" xr:uid="{00000000-0006-0000-0100-000002000000}">
      <text>
        <r>
          <rPr>
            <sz val="11"/>
            <color rgb="FF000000"/>
            <rFont val="Calibri"/>
            <family val="2"/>
            <scheme val="minor"/>
          </rPr>
          <t>Display"Failed" if the Actual Settlement Date is after the Agreed Settlement Date, otherwise display "Good"
	-David Casuto</t>
        </r>
      </text>
    </comment>
    <comment ref="I1" authorId="0" shapeId="0" xr:uid="{00000000-0006-0000-0100-000001000000}">
      <text>
        <r>
          <rPr>
            <sz val="11"/>
            <color rgb="FF000000"/>
            <rFont val="Calibri"/>
            <family val="2"/>
            <scheme val="minor"/>
          </rPr>
          <t>No of Days Overdue (If the Actual Date is after the Agreed Date, then calculate how many days by, otherwise 0)
	-David Casuto</t>
        </r>
      </text>
    </comment>
    <comment ref="G2" authorId="1" shapeId="0" xr:uid="{CA6B813F-D313-4B00-90A9-B966DC278B51}">
      <text>
        <r>
          <rPr>
            <b/>
            <sz val="9"/>
            <color indexed="81"/>
            <rFont val="Tahoma"/>
            <family val="2"/>
          </rPr>
          <t>David Casuto:</t>
        </r>
        <r>
          <rPr>
            <sz val="9"/>
            <color indexed="81"/>
            <rFont val="Tahoma"/>
            <family val="2"/>
          </rPr>
          <t xml:space="preserve">
Conditional formatting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" authorId="0" shapeId="0" xr:uid="{00000000-0006-0000-0300-000001000000}">
      <text>
        <r>
          <rPr>
            <sz val="11"/>
            <color rgb="FF000000"/>
            <rFont val="Calibri"/>
            <family val="2"/>
            <scheme val="minor"/>
          </rPr>
          <t>Try making into a Named Range to avoid having to do Abs Refs.
	-David Casuto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3" authorId="0" shapeId="0" xr:uid="{00000000-0006-0000-0400-000001000000}">
      <text>
        <r>
          <rPr>
            <sz val="11"/>
            <color rgb="FF000000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Make me into a Named Range!
	-tc={645973E3-0AE3-4AFB-AEC8-D7B21329F572}</t>
        </r>
      </text>
    </comment>
    <comment ref="H10" authorId="0" shapeId="0" xr:uid="{00000000-0006-0000-0400-000002000000}">
      <text>
        <r>
          <rPr>
            <sz val="11"/>
            <color rgb="FF000000"/>
            <rFont val="Calibri"/>
            <family val="2"/>
            <scheme val="minor"/>
          </rPr>
          <t>=E11+E15
	-DavidC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2" authorId="0" shapeId="0" xr:uid="{00000000-0006-0000-0600-000001000000}">
      <text>
        <r>
          <rPr>
            <sz val="11"/>
            <color rgb="FF000000"/>
            <rFont val="Calibri"/>
            <family val="2"/>
            <scheme val="minor"/>
          </rPr>
          <t>One of the arguments exists to be TRUE
	-David Casuto</t>
        </r>
      </text>
    </comment>
    <comment ref="J2" authorId="0" shapeId="0" xr:uid="{00000000-0006-0000-0600-000002000000}">
      <text>
        <r>
          <rPr>
            <sz val="11"/>
            <color rgb="FF000000"/>
            <rFont val="Calibri"/>
            <family val="2"/>
            <scheme val="minor"/>
          </rPr>
          <t>All arguments must be valid to be TRUE
	-David Casuto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2" authorId="0" shapeId="0" xr:uid="{00000000-0006-0000-0C00-000001000000}">
      <text>
        <r>
          <rPr>
            <sz val="11"/>
            <color rgb="FF000000"/>
            <rFont val="Calibri"/>
            <family val="2"/>
            <scheme val="minor"/>
          </rPr>
          <t>Calculates the number of days, months, or years between two dates.
	-David Casuto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<sst xmlns="http://schemas.openxmlformats.org/spreadsheetml/2006/main" count="15070" uniqueCount="1890">
  <si>
    <t>Cassie's Cosmetics</t>
  </si>
  <si>
    <t>Sales Data</t>
  </si>
  <si>
    <t>Sales goal:</t>
  </si>
  <si>
    <t>Product</t>
  </si>
  <si>
    <t>Qtr1</t>
  </si>
  <si>
    <t>Qtr2</t>
  </si>
  <si>
    <t>Qtr3</t>
  </si>
  <si>
    <t>Qtr4</t>
  </si>
  <si>
    <t>Total sales</t>
  </si>
  <si>
    <t>Meet Sales Goal?</t>
  </si>
  <si>
    <t>Note: the absolute reference in the formula</t>
  </si>
  <si>
    <t>Hydrating Facial Mist</t>
  </si>
  <si>
    <t>Volumizing Mascara</t>
  </si>
  <si>
    <t>Vitamin C Serum</t>
  </si>
  <si>
    <t>Matte Liquid Lipstick</t>
  </si>
  <si>
    <t>Exfoliating Face Scrub</t>
  </si>
  <si>
    <t>Argan Oil Hair Serum</t>
  </si>
  <si>
    <t>Tinted Moisturizer with SPF</t>
  </si>
  <si>
    <t>Cream Blush</t>
  </si>
  <si>
    <t>Charcoal Detox Face Mask</t>
  </si>
  <si>
    <t>Nail Strengthening Base Coat</t>
  </si>
  <si>
    <t>Eyebrow Pomade</t>
  </si>
  <si>
    <t>Peptide Night Cream</t>
  </si>
  <si>
    <t>Dry Shampoo Spray</t>
  </si>
  <si>
    <t>Shimmer Body Lotion</t>
  </si>
  <si>
    <t>Cooling Eye Gel</t>
  </si>
  <si>
    <t>TRADER CODE</t>
  </si>
  <si>
    <t>Amount</t>
  </si>
  <si>
    <t>Commission: Y or N?</t>
  </si>
  <si>
    <t xml:space="preserve">Trader Commission: </t>
  </si>
  <si>
    <t>AGREED 
 Settlement Date</t>
  </si>
  <si>
    <t>Actual
  Settlement Date</t>
  </si>
  <si>
    <t>Failed or Good</t>
  </si>
  <si>
    <t xml:space="preserve">No of Days Overdue </t>
  </si>
  <si>
    <t>Trader Commission: Yes or No?</t>
  </si>
  <si>
    <t>Cosmetics Store</t>
  </si>
  <si>
    <t>Sales Analysis - Dept Store</t>
  </si>
  <si>
    <t>Current year sales target per store:</t>
  </si>
  <si>
    <t>Make me into a Named Range (if you dare…)</t>
  </si>
  <si>
    <t>Store code</t>
  </si>
  <si>
    <t>Category</t>
  </si>
  <si>
    <t>Prior year</t>
  </si>
  <si>
    <t>Current year</t>
  </si>
  <si>
    <t>Increase/ decrease in sales</t>
  </si>
  <si>
    <t># Stores meeting current goals:</t>
  </si>
  <si>
    <t>S001</t>
  </si>
  <si>
    <t>Electronics</t>
  </si>
  <si>
    <t>S002</t>
  </si>
  <si>
    <t>Retail</t>
  </si>
  <si>
    <t>Jewelry</t>
  </si>
  <si>
    <t>S003</t>
  </si>
  <si>
    <t>Hardware</t>
  </si>
  <si>
    <t>Total sales-prior year</t>
  </si>
  <si>
    <t>S004</t>
  </si>
  <si>
    <t>Total sales-current year</t>
  </si>
  <si>
    <t>S005</t>
  </si>
  <si>
    <t>Current year average</t>
  </si>
  <si>
    <t>S006</t>
  </si>
  <si>
    <t>Increase above target</t>
  </si>
  <si>
    <t>S007</t>
  </si>
  <si>
    <t>Stores over target</t>
  </si>
  <si>
    <t>S008</t>
  </si>
  <si>
    <t>Average increase</t>
  </si>
  <si>
    <t>S009</t>
  </si>
  <si>
    <t>S010</t>
  </si>
  <si>
    <t>S011</t>
  </si>
  <si>
    <t>S012</t>
  </si>
  <si>
    <t>S013</t>
  </si>
  <si>
    <t>S014</t>
  </si>
  <si>
    <t>S015</t>
  </si>
  <si>
    <t>Named Range:</t>
  </si>
  <si>
    <t>[Category]</t>
  </si>
  <si>
    <t>[sales_prior]</t>
  </si>
  <si>
    <t>[sales_current]</t>
  </si>
  <si>
    <t>Pear Company - Q1 Expenses</t>
  </si>
  <si>
    <t>Drop downs</t>
  </si>
  <si>
    <t>Division</t>
  </si>
  <si>
    <t>Expense</t>
  </si>
  <si>
    <t>January</t>
  </si>
  <si>
    <t>February</t>
  </si>
  <si>
    <t>March</t>
  </si>
  <si>
    <t>Total Expenses</t>
  </si>
  <si>
    <t>East</t>
  </si>
  <si>
    <t>Technical Support</t>
  </si>
  <si>
    <t>Telephone</t>
  </si>
  <si>
    <t>SUMIF (one criteria)</t>
  </si>
  <si>
    <t>Copying</t>
  </si>
  <si>
    <t>Total Expense</t>
  </si>
  <si>
    <t>Overhead</t>
  </si>
  <si>
    <t>Software</t>
  </si>
  <si>
    <t>Maintenance</t>
  </si>
  <si>
    <t>SUMIFS (mult criteria)</t>
  </si>
  <si>
    <t>Supplies</t>
  </si>
  <si>
    <t>Telemarketing</t>
  </si>
  <si>
    <t>Contractors</t>
  </si>
  <si>
    <t>Consultants</t>
  </si>
  <si>
    <t>AVERAGEIF</t>
  </si>
  <si>
    <t>Rent</t>
  </si>
  <si>
    <t>Miscellaneous</t>
  </si>
  <si>
    <t>Advertising</t>
  </si>
  <si>
    <t>Clerical Support</t>
  </si>
  <si>
    <t>North</t>
  </si>
  <si>
    <t>South</t>
  </si>
  <si>
    <t>Salaries</t>
  </si>
  <si>
    <t>West</t>
  </si>
  <si>
    <t>Employee Number</t>
  </si>
  <si>
    <t>Building</t>
  </si>
  <si>
    <t>Department</t>
  </si>
  <si>
    <t>Hire Date</t>
  </si>
  <si>
    <t>Years</t>
  </si>
  <si>
    <t>Status</t>
  </si>
  <si>
    <t>Benefits</t>
  </si>
  <si>
    <t>Compensation</t>
  </si>
  <si>
    <t>Bonus (OR)</t>
  </si>
  <si>
    <t>Bonus (AND)</t>
  </si>
  <si>
    <t>Job Rating</t>
  </si>
  <si>
    <t>PET_1001</t>
  </si>
  <si>
    <t>Dogs</t>
  </si>
  <si>
    <t>Full Time</t>
  </si>
  <si>
    <t>DMR</t>
  </si>
  <si>
    <t>PET_1002</t>
  </si>
  <si>
    <t>DM</t>
  </si>
  <si>
    <t>PET_1003</t>
  </si>
  <si>
    <t>Contract</t>
  </si>
  <si>
    <t>PET_1004</t>
  </si>
  <si>
    <t>Taft</t>
  </si>
  <si>
    <t>PET_1005</t>
  </si>
  <si>
    <t>Watson</t>
  </si>
  <si>
    <t>M</t>
  </si>
  <si>
    <t>PET_1006</t>
  </si>
  <si>
    <t>Birds</t>
  </si>
  <si>
    <t>Hourly</t>
  </si>
  <si>
    <t>PET_1007</t>
  </si>
  <si>
    <t>PET_1008</t>
  </si>
  <si>
    <t>Main</t>
  </si>
  <si>
    <t>PET_1009</t>
  </si>
  <si>
    <t>Half-time</t>
  </si>
  <si>
    <t>PET_1010</t>
  </si>
  <si>
    <t>PET_1011</t>
  </si>
  <si>
    <t>D</t>
  </si>
  <si>
    <t>PET_1012</t>
  </si>
  <si>
    <t>Half-Time</t>
  </si>
  <si>
    <t>PET_1013</t>
  </si>
  <si>
    <t>PET_1014</t>
  </si>
  <si>
    <t>PET_1015</t>
  </si>
  <si>
    <t>PET_1016</t>
  </si>
  <si>
    <t>PET_1017</t>
  </si>
  <si>
    <t>PET_1018</t>
  </si>
  <si>
    <t>PET_1019</t>
  </si>
  <si>
    <t>R</t>
  </si>
  <si>
    <t>PET_1020</t>
  </si>
  <si>
    <t>PET_1021</t>
  </si>
  <si>
    <t>PET_1022</t>
  </si>
  <si>
    <t>PET_1023</t>
  </si>
  <si>
    <t>Livestock</t>
  </si>
  <si>
    <t>PET_1024</t>
  </si>
  <si>
    <t>PET_1025</t>
  </si>
  <si>
    <t>PET_1026</t>
  </si>
  <si>
    <t>PET_1027</t>
  </si>
  <si>
    <t>PET_1028</t>
  </si>
  <si>
    <t>PET_1029</t>
  </si>
  <si>
    <t>PET_1030</t>
  </si>
  <si>
    <t>PET_1031</t>
  </si>
  <si>
    <t>PET_1032</t>
  </si>
  <si>
    <t>PET_1033</t>
  </si>
  <si>
    <t>PET_1034</t>
  </si>
  <si>
    <t>PET_1035</t>
  </si>
  <si>
    <t>PET_1036</t>
  </si>
  <si>
    <t>PET_1037</t>
  </si>
  <si>
    <t>Grooming</t>
  </si>
  <si>
    <t>PET_1038</t>
  </si>
  <si>
    <t>PET_1039</t>
  </si>
  <si>
    <t>PET_1040</t>
  </si>
  <si>
    <t>PET_1041</t>
  </si>
  <si>
    <t>PET_1042</t>
  </si>
  <si>
    <t>PET_1043</t>
  </si>
  <si>
    <t>PET_1044</t>
  </si>
  <si>
    <t>PET_1045</t>
  </si>
  <si>
    <t>PET_1046</t>
  </si>
  <si>
    <t>PET_1047</t>
  </si>
  <si>
    <t>PET_1048</t>
  </si>
  <si>
    <t>PET_1049</t>
  </si>
  <si>
    <t>PET_1050</t>
  </si>
  <si>
    <t>PET_1051</t>
  </si>
  <si>
    <t>PET_1052</t>
  </si>
  <si>
    <t>PET_1053</t>
  </si>
  <si>
    <t>PET_1054</t>
  </si>
  <si>
    <t>PET_1055</t>
  </si>
  <si>
    <t>PET_1056</t>
  </si>
  <si>
    <t>PET_1057</t>
  </si>
  <si>
    <t>PET_1058</t>
  </si>
  <si>
    <t>PET_1059</t>
  </si>
  <si>
    <t>PET_1060</t>
  </si>
  <si>
    <t>PET_1061</t>
  </si>
  <si>
    <t>PET_1062</t>
  </si>
  <si>
    <t>PET_1063</t>
  </si>
  <si>
    <t>PET_1064</t>
  </si>
  <si>
    <t>PET_1065</t>
  </si>
  <si>
    <t>PET_1066</t>
  </si>
  <si>
    <t>PET_1067</t>
  </si>
  <si>
    <t>PET_1068</t>
  </si>
  <si>
    <t>PET_1069</t>
  </si>
  <si>
    <t>PET_1070</t>
  </si>
  <si>
    <t>PET_1071</t>
  </si>
  <si>
    <t>PET_1072</t>
  </si>
  <si>
    <t>PET_1073</t>
  </si>
  <si>
    <t>PET_1074</t>
  </si>
  <si>
    <t>PET_1075</t>
  </si>
  <si>
    <t>PET_1076</t>
  </si>
  <si>
    <t>PET_1077</t>
  </si>
  <si>
    <t>PET_1078</t>
  </si>
  <si>
    <t>PET_1079</t>
  </si>
  <si>
    <t>PET_1080</t>
  </si>
  <si>
    <t>PET_1081</t>
  </si>
  <si>
    <t>PET_1082</t>
  </si>
  <si>
    <t>PET_1083</t>
  </si>
  <si>
    <t>PET_1084</t>
  </si>
  <si>
    <t>PET_1085</t>
  </si>
  <si>
    <t>PET_1086</t>
  </si>
  <si>
    <t>PET_1087</t>
  </si>
  <si>
    <t>PET_1088</t>
  </si>
  <si>
    <t>PET_1089</t>
  </si>
  <si>
    <t>PET_1090</t>
  </si>
  <si>
    <t>PET_1091</t>
  </si>
  <si>
    <t>PET_1092</t>
  </si>
  <si>
    <t>PET_1093</t>
  </si>
  <si>
    <t>PET_1094</t>
  </si>
  <si>
    <t>PET_1095</t>
  </si>
  <si>
    <t>PET_1096</t>
  </si>
  <si>
    <t>Green Building</t>
  </si>
  <si>
    <t>PET_1097</t>
  </si>
  <si>
    <t>PET_1098</t>
  </si>
  <si>
    <t>PET_1099</t>
  </si>
  <si>
    <t>PET_1100</t>
  </si>
  <si>
    <t>PET_1101</t>
  </si>
  <si>
    <t>PET_1102</t>
  </si>
  <si>
    <t>PET_1103</t>
  </si>
  <si>
    <t>PET_1104</t>
  </si>
  <si>
    <t>Environmental Health/Safety</t>
  </si>
  <si>
    <t>PET_1105</t>
  </si>
  <si>
    <t>PET_1106</t>
  </si>
  <si>
    <t>PET_1107</t>
  </si>
  <si>
    <t>PET_1108</t>
  </si>
  <si>
    <t>PET_1109</t>
  </si>
  <si>
    <t>PET_1110</t>
  </si>
  <si>
    <t>PET_1111</t>
  </si>
  <si>
    <t>PET_1112</t>
  </si>
  <si>
    <t>PET_1113</t>
  </si>
  <si>
    <t>Creative</t>
  </si>
  <si>
    <t>PET_1114</t>
  </si>
  <si>
    <t>PET_1115</t>
  </si>
  <si>
    <t>PET_1116</t>
  </si>
  <si>
    <t>PET_1117</t>
  </si>
  <si>
    <t>PET_1118</t>
  </si>
  <si>
    <t>PET_1119</t>
  </si>
  <si>
    <t>PET_1120</t>
  </si>
  <si>
    <t>PET_1121</t>
  </si>
  <si>
    <t>PET_1122</t>
  </si>
  <si>
    <t>PET_1123</t>
  </si>
  <si>
    <t>PET_1124</t>
  </si>
  <si>
    <t>PET_1125</t>
  </si>
  <si>
    <t>PET_1126</t>
  </si>
  <si>
    <t>PET_1127</t>
  </si>
  <si>
    <t>PET_1128</t>
  </si>
  <si>
    <t>PET_1129</t>
  </si>
  <si>
    <t>PET_1130</t>
  </si>
  <si>
    <t>PET_1131</t>
  </si>
  <si>
    <t>PET_1132</t>
  </si>
  <si>
    <t>Human Resources</t>
  </si>
  <si>
    <t>PET_1133</t>
  </si>
  <si>
    <t>PET_1134</t>
  </si>
  <si>
    <t>PET_1135</t>
  </si>
  <si>
    <t>PET_1136</t>
  </si>
  <si>
    <t>PET_1137</t>
  </si>
  <si>
    <t>Product Development</t>
  </si>
  <si>
    <t>PET_1138</t>
  </si>
  <si>
    <t>PET_1139</t>
  </si>
  <si>
    <t>PET_1140</t>
  </si>
  <si>
    <t>PET_1141</t>
  </si>
  <si>
    <t>PET_1142</t>
  </si>
  <si>
    <t>PET_1143</t>
  </si>
  <si>
    <t>PET_1144</t>
  </si>
  <si>
    <t>PET_1145</t>
  </si>
  <si>
    <t>PET_1146</t>
  </si>
  <si>
    <t>PET_1147</t>
  </si>
  <si>
    <t>PET_1148</t>
  </si>
  <si>
    <t>PET_1149</t>
  </si>
  <si>
    <t>PET_1150</t>
  </si>
  <si>
    <t>PET_1151</t>
  </si>
  <si>
    <t>PET_1152</t>
  </si>
  <si>
    <t>PET_1153</t>
  </si>
  <si>
    <t>PET_1154</t>
  </si>
  <si>
    <t>PET_1155</t>
  </si>
  <si>
    <t>PET_1156</t>
  </si>
  <si>
    <t>PET_1157</t>
  </si>
  <si>
    <t>PET_1158</t>
  </si>
  <si>
    <t>PET_1159</t>
  </si>
  <si>
    <t>PET_1160</t>
  </si>
  <si>
    <t>PET_1161</t>
  </si>
  <si>
    <t>PET_1162</t>
  </si>
  <si>
    <t>PET_1163</t>
  </si>
  <si>
    <t>PET_1164</t>
  </si>
  <si>
    <t>PET_1165</t>
  </si>
  <si>
    <t>PET_1166</t>
  </si>
  <si>
    <t>PET_1167</t>
  </si>
  <si>
    <t>PET_1168</t>
  </si>
  <si>
    <t>PET_1169</t>
  </si>
  <si>
    <t>PET_1170</t>
  </si>
  <si>
    <t>PET_1171</t>
  </si>
  <si>
    <t>PET_1172</t>
  </si>
  <si>
    <t>PET_1173</t>
  </si>
  <si>
    <t>PET_1174</t>
  </si>
  <si>
    <t>PET_1175</t>
  </si>
  <si>
    <t>Major Mfg Projects</t>
  </si>
  <si>
    <t>PET_1176</t>
  </si>
  <si>
    <t>PET_1177</t>
  </si>
  <si>
    <t>PET_1178</t>
  </si>
  <si>
    <t>PET_1179</t>
  </si>
  <si>
    <t>PET_1180</t>
  </si>
  <si>
    <t>PET_1181</t>
  </si>
  <si>
    <t>PET_1182</t>
  </si>
  <si>
    <t>PET_1183</t>
  </si>
  <si>
    <t>Manufacturing</t>
  </si>
  <si>
    <t>DR</t>
  </si>
  <si>
    <t>PET_1184</t>
  </si>
  <si>
    <t>PET_1185</t>
  </si>
  <si>
    <t>PET_1186</t>
  </si>
  <si>
    <t>PET_1187</t>
  </si>
  <si>
    <t>PET_1188</t>
  </si>
  <si>
    <t>PET_1189</t>
  </si>
  <si>
    <t>PET_1190</t>
  </si>
  <si>
    <t>PET_1191</t>
  </si>
  <si>
    <t>PET_1192</t>
  </si>
  <si>
    <t>PET_1193</t>
  </si>
  <si>
    <t>PET_1194</t>
  </si>
  <si>
    <t>PET_1195</t>
  </si>
  <si>
    <t>PET_1196</t>
  </si>
  <si>
    <t>PET_1197</t>
  </si>
  <si>
    <t>PET_1198</t>
  </si>
  <si>
    <t>PET_1199</t>
  </si>
  <si>
    <t>PET_1200</t>
  </si>
  <si>
    <t>PET_1201</t>
  </si>
  <si>
    <t>PET_1202</t>
  </si>
  <si>
    <t>PET_1203</t>
  </si>
  <si>
    <t>PET_1204</t>
  </si>
  <si>
    <t>PET_1205</t>
  </si>
  <si>
    <t>PET_1206</t>
  </si>
  <si>
    <t>PET_1207</t>
  </si>
  <si>
    <t>PET_1208</t>
  </si>
  <si>
    <t>PET_1209</t>
  </si>
  <si>
    <t>PET_1210</t>
  </si>
  <si>
    <t>PET_1211</t>
  </si>
  <si>
    <t>PET_1212</t>
  </si>
  <si>
    <t>PET_1213</t>
  </si>
  <si>
    <t>PET_1214</t>
  </si>
  <si>
    <t>PET_1215</t>
  </si>
  <si>
    <t>PET_1216</t>
  </si>
  <si>
    <t>PET_1217</t>
  </si>
  <si>
    <t>PET_1218</t>
  </si>
  <si>
    <t>PET_1219</t>
  </si>
  <si>
    <t>PET_1220</t>
  </si>
  <si>
    <t>PET_1221</t>
  </si>
  <si>
    <t>PET_1222</t>
  </si>
  <si>
    <t>PET_1223</t>
  </si>
  <si>
    <t>PET_1224</t>
  </si>
  <si>
    <t>PET_1225</t>
  </si>
  <si>
    <t>PET_1226</t>
  </si>
  <si>
    <t>PET_1227</t>
  </si>
  <si>
    <t>PET_1228</t>
  </si>
  <si>
    <t>PET_1229</t>
  </si>
  <si>
    <t>PET_1230</t>
  </si>
  <si>
    <t>PET_1231</t>
  </si>
  <si>
    <t>PET_1232</t>
  </si>
  <si>
    <t>PET_1233</t>
  </si>
  <si>
    <t>PET_1234</t>
  </si>
  <si>
    <t>PET_1235</t>
  </si>
  <si>
    <t>PET_1236</t>
  </si>
  <si>
    <t>PET_1237</t>
  </si>
  <si>
    <t>PET_1238</t>
  </si>
  <si>
    <t>PET_1239</t>
  </si>
  <si>
    <t>PET_1240</t>
  </si>
  <si>
    <t>PET_1241</t>
  </si>
  <si>
    <t>PET_1242</t>
  </si>
  <si>
    <t>PET_1243</t>
  </si>
  <si>
    <t>PET_1244</t>
  </si>
  <si>
    <t>PET_1245</t>
  </si>
  <si>
    <t>PET_1246</t>
  </si>
  <si>
    <t>PET_1247</t>
  </si>
  <si>
    <t>PET_1248</t>
  </si>
  <si>
    <t>PET_1249</t>
  </si>
  <si>
    <t>PET_1250</t>
  </si>
  <si>
    <t>PET_1251</t>
  </si>
  <si>
    <t>PET_1252</t>
  </si>
  <si>
    <t>PET_1253</t>
  </si>
  <si>
    <t>PET_1254</t>
  </si>
  <si>
    <t>PET_1255</t>
  </si>
  <si>
    <t>PET_1256</t>
  </si>
  <si>
    <t>PET_1257</t>
  </si>
  <si>
    <t>PET_1258</t>
  </si>
  <si>
    <t>PET_1259</t>
  </si>
  <si>
    <t>PET_1260</t>
  </si>
  <si>
    <t>PET_1261</t>
  </si>
  <si>
    <t>PET_1262</t>
  </si>
  <si>
    <t>PET_1263</t>
  </si>
  <si>
    <t>PET_1264</t>
  </si>
  <si>
    <t>PET_1265</t>
  </si>
  <si>
    <t>PET_1266</t>
  </si>
  <si>
    <t>PET_1267</t>
  </si>
  <si>
    <t>PET_1268</t>
  </si>
  <si>
    <t>PET_1269</t>
  </si>
  <si>
    <t>PET_1270</t>
  </si>
  <si>
    <t>PET_1271</t>
  </si>
  <si>
    <t>PET_1272</t>
  </si>
  <si>
    <t>PET_1273</t>
  </si>
  <si>
    <t>PET_1274</t>
  </si>
  <si>
    <t>PET_1275</t>
  </si>
  <si>
    <t>PET_1276</t>
  </si>
  <si>
    <t>PET_1277</t>
  </si>
  <si>
    <t>PET_1278</t>
  </si>
  <si>
    <t>PET_1279</t>
  </si>
  <si>
    <t>PET_1280</t>
  </si>
  <si>
    <t>PET_1281</t>
  </si>
  <si>
    <t>PET_1282</t>
  </si>
  <si>
    <t>PET_1283</t>
  </si>
  <si>
    <t>PET_1284</t>
  </si>
  <si>
    <t>PET_1285</t>
  </si>
  <si>
    <t>PET_1286</t>
  </si>
  <si>
    <t>PET_1287</t>
  </si>
  <si>
    <t>PET_1288</t>
  </si>
  <si>
    <t>PET_1289</t>
  </si>
  <si>
    <t>PET_1290</t>
  </si>
  <si>
    <t>PET_1291</t>
  </si>
  <si>
    <t>PET_1292</t>
  </si>
  <si>
    <t>PET_1293</t>
  </si>
  <si>
    <t>PET_1294</t>
  </si>
  <si>
    <t>PET_1295</t>
  </si>
  <si>
    <t>PET_1296</t>
  </si>
  <si>
    <t>PET_1297</t>
  </si>
  <si>
    <t>PET_1298</t>
  </si>
  <si>
    <t>PET_1299</t>
  </si>
  <si>
    <t>PET_1300</t>
  </si>
  <si>
    <t>PET_1301</t>
  </si>
  <si>
    <t>PET_1302</t>
  </si>
  <si>
    <t>PET_1303</t>
  </si>
  <si>
    <t>PET_1304</t>
  </si>
  <si>
    <t>PET_1305</t>
  </si>
  <si>
    <t>PET_1306</t>
  </si>
  <si>
    <t>PET_1307</t>
  </si>
  <si>
    <t>PET_1308</t>
  </si>
  <si>
    <t>PET_1309</t>
  </si>
  <si>
    <t>PET_1310</t>
  </si>
  <si>
    <t>PET_1311</t>
  </si>
  <si>
    <t>PET_1312</t>
  </si>
  <si>
    <t>PET_1313</t>
  </si>
  <si>
    <t>PET_1314</t>
  </si>
  <si>
    <t>PET_1315</t>
  </si>
  <si>
    <t>PET_1316</t>
  </si>
  <si>
    <t>PET_1317</t>
  </si>
  <si>
    <t>PET_1318</t>
  </si>
  <si>
    <t>PET_1319</t>
  </si>
  <si>
    <t>PET_1320</t>
  </si>
  <si>
    <t>PET_1321</t>
  </si>
  <si>
    <t>PET_1322</t>
  </si>
  <si>
    <t>PET_1323</t>
  </si>
  <si>
    <t>PET_1324</t>
  </si>
  <si>
    <t>PET_1325</t>
  </si>
  <si>
    <t>PET_1326</t>
  </si>
  <si>
    <t>PET_1327</t>
  </si>
  <si>
    <t>PET_1328</t>
  </si>
  <si>
    <t>PET_1329</t>
  </si>
  <si>
    <t>PET_1330</t>
  </si>
  <si>
    <t>PET_1331</t>
  </si>
  <si>
    <t>PET_1332</t>
  </si>
  <si>
    <t>PET_1333</t>
  </si>
  <si>
    <t>PET_1334</t>
  </si>
  <si>
    <t>Manufacturing Admin</t>
  </si>
  <si>
    <t>PET_1335</t>
  </si>
  <si>
    <t>PET_1336</t>
  </si>
  <si>
    <t>PET_1337</t>
  </si>
  <si>
    <t>PET_1338</t>
  </si>
  <si>
    <t>PET_1339</t>
  </si>
  <si>
    <t>PET_1340</t>
  </si>
  <si>
    <t>PET_1341</t>
  </si>
  <si>
    <t>Marketing</t>
  </si>
  <si>
    <t>PET_1342</t>
  </si>
  <si>
    <t>PET_1343</t>
  </si>
  <si>
    <t>PET_1344</t>
  </si>
  <si>
    <t>PET_1345</t>
  </si>
  <si>
    <t>PET_1346</t>
  </si>
  <si>
    <t>PET_1347</t>
  </si>
  <si>
    <t>PET_1348</t>
  </si>
  <si>
    <t>PET_1349</t>
  </si>
  <si>
    <t>PET_1350</t>
  </si>
  <si>
    <t>PET_1351</t>
  </si>
  <si>
    <t>PET_1352</t>
  </si>
  <si>
    <t>PET_1353</t>
  </si>
  <si>
    <t>PET_1354</t>
  </si>
  <si>
    <t>PET_1355</t>
  </si>
  <si>
    <t>PET_1356</t>
  </si>
  <si>
    <t>PET_1357</t>
  </si>
  <si>
    <t>PET_1358</t>
  </si>
  <si>
    <t>PET_1359</t>
  </si>
  <si>
    <t>PET_1360</t>
  </si>
  <si>
    <t>PET_1361</t>
  </si>
  <si>
    <t>PET_1362</t>
  </si>
  <si>
    <t>PET_1363</t>
  </si>
  <si>
    <t>PET_1364</t>
  </si>
  <si>
    <t>PET_1365</t>
  </si>
  <si>
    <t>PET_1366</t>
  </si>
  <si>
    <t>PET_1367</t>
  </si>
  <si>
    <t>PET_1368</t>
  </si>
  <si>
    <t>PET_1369</t>
  </si>
  <si>
    <t>PET_1370</t>
  </si>
  <si>
    <t>PET_1371</t>
  </si>
  <si>
    <t>PET_1372</t>
  </si>
  <si>
    <t>PET_1373</t>
  </si>
  <si>
    <t>PET_1374</t>
  </si>
  <si>
    <t>PET_1375</t>
  </si>
  <si>
    <t>PET_1376</t>
  </si>
  <si>
    <t>PET_1377</t>
  </si>
  <si>
    <t>PET_1378</t>
  </si>
  <si>
    <t>PET_1379</t>
  </si>
  <si>
    <t>PET_1380</t>
  </si>
  <si>
    <t>PET_1381</t>
  </si>
  <si>
    <t>PET_1382</t>
  </si>
  <si>
    <t>PET_1383</t>
  </si>
  <si>
    <t>PET_1384</t>
  </si>
  <si>
    <t>PET_1385</t>
  </si>
  <si>
    <t>PET_1386</t>
  </si>
  <si>
    <t>PET_1387</t>
  </si>
  <si>
    <t>PET_1388</t>
  </si>
  <si>
    <t>PET_1389</t>
  </si>
  <si>
    <t>PET_1390</t>
  </si>
  <si>
    <t>PET_1391</t>
  </si>
  <si>
    <t>PET_1392</t>
  </si>
  <si>
    <t>Sales</t>
  </si>
  <si>
    <t>PET_1393</t>
  </si>
  <si>
    <t>PET_1394</t>
  </si>
  <si>
    <t>PET_1395</t>
  </si>
  <si>
    <t>PET_1396</t>
  </si>
  <si>
    <t>PET_1397</t>
  </si>
  <si>
    <t>PET_1398</t>
  </si>
  <si>
    <t>PET_1399</t>
  </si>
  <si>
    <t>PET_1400</t>
  </si>
  <si>
    <t>PET_1401</t>
  </si>
  <si>
    <t>PET_1402</t>
  </si>
  <si>
    <t>PET_1403</t>
  </si>
  <si>
    <t>PET_1404</t>
  </si>
  <si>
    <t>PET_1405</t>
  </si>
  <si>
    <t>PET_1406</t>
  </si>
  <si>
    <t>PET_1407</t>
  </si>
  <si>
    <t>PET_1408</t>
  </si>
  <si>
    <t>PET_1409</t>
  </si>
  <si>
    <t>PET_1410</t>
  </si>
  <si>
    <t>PET_1411</t>
  </si>
  <si>
    <t>PET_1412</t>
  </si>
  <si>
    <t>PET_1413</t>
  </si>
  <si>
    <t>PET_1414</t>
  </si>
  <si>
    <t>PET_1415</t>
  </si>
  <si>
    <t>PET_1416</t>
  </si>
  <si>
    <t>PET_1417</t>
  </si>
  <si>
    <t>IT</t>
  </si>
  <si>
    <t>PET_1418</t>
  </si>
  <si>
    <t>PET_1419</t>
  </si>
  <si>
    <t>PET_1420</t>
  </si>
  <si>
    <t>PET_1421</t>
  </si>
  <si>
    <t>PET_1422</t>
  </si>
  <si>
    <t>PET_1423</t>
  </si>
  <si>
    <t>PET_1424</t>
  </si>
  <si>
    <t>PET_1425</t>
  </si>
  <si>
    <t>PET_1426</t>
  </si>
  <si>
    <t>PET_1427</t>
  </si>
  <si>
    <t>PET_1428</t>
  </si>
  <si>
    <t>PET_1429</t>
  </si>
  <si>
    <t>PET_1430</t>
  </si>
  <si>
    <t>PET_1431</t>
  </si>
  <si>
    <t>PET_1432</t>
  </si>
  <si>
    <t>PET_1433</t>
  </si>
  <si>
    <t>PET_1434</t>
  </si>
  <si>
    <t>PET_1435</t>
  </si>
  <si>
    <t>PET_1436</t>
  </si>
  <si>
    <t>PET_1437</t>
  </si>
  <si>
    <t>PET_1438</t>
  </si>
  <si>
    <t>PET_1439</t>
  </si>
  <si>
    <t>PET_1440</t>
  </si>
  <si>
    <t>PET_1441</t>
  </si>
  <si>
    <t>PET_1442</t>
  </si>
  <si>
    <t>PET_1443</t>
  </si>
  <si>
    <t>PET_1444</t>
  </si>
  <si>
    <t>PET_1445</t>
  </si>
  <si>
    <t>PET_1446</t>
  </si>
  <si>
    <t>PET_1447</t>
  </si>
  <si>
    <t>PET_1448</t>
  </si>
  <si>
    <t>PET_1449</t>
  </si>
  <si>
    <t>PET_1450</t>
  </si>
  <si>
    <t>PET_1451</t>
  </si>
  <si>
    <t>PET_1452</t>
  </si>
  <si>
    <t>PET_1453</t>
  </si>
  <si>
    <t>PET_1454</t>
  </si>
  <si>
    <t>PET_1455</t>
  </si>
  <si>
    <t>PET_1456</t>
  </si>
  <si>
    <t>PET_1457</t>
  </si>
  <si>
    <t>PET_1458</t>
  </si>
  <si>
    <t>PET_1459</t>
  </si>
  <si>
    <t>PET_1460</t>
  </si>
  <si>
    <t>PET_1461</t>
  </si>
  <si>
    <t>Professional Birds Group</t>
  </si>
  <si>
    <t>PET_1462</t>
  </si>
  <si>
    <t>PET_1463</t>
  </si>
  <si>
    <t>PET_1464</t>
  </si>
  <si>
    <t>PET_1465</t>
  </si>
  <si>
    <t>PET_1466</t>
  </si>
  <si>
    <t>PET_1467</t>
  </si>
  <si>
    <t>PET_1468</t>
  </si>
  <si>
    <t>PET_1469</t>
  </si>
  <si>
    <t>PET_1470</t>
  </si>
  <si>
    <t>PET_1471</t>
  </si>
  <si>
    <t>PET_1472</t>
  </si>
  <si>
    <t>PET_1473</t>
  </si>
  <si>
    <t>PET_1474</t>
  </si>
  <si>
    <t>PET_1475</t>
  </si>
  <si>
    <t>PET_1476</t>
  </si>
  <si>
    <t>PET_1477</t>
  </si>
  <si>
    <t>Account Management</t>
  </si>
  <si>
    <t>PET_1478</t>
  </si>
  <si>
    <t>PET_1479</t>
  </si>
  <si>
    <t>PET_1480</t>
  </si>
  <si>
    <t>PET_1481</t>
  </si>
  <si>
    <t>PET_1482</t>
  </si>
  <si>
    <t>PET_1483</t>
  </si>
  <si>
    <t>PET_1484</t>
  </si>
  <si>
    <t>PET_1485</t>
  </si>
  <si>
    <t>PET_1486</t>
  </si>
  <si>
    <t>PET_1487</t>
  </si>
  <si>
    <t>PET_1488</t>
  </si>
  <si>
    <t>PET_1489</t>
  </si>
  <si>
    <t>PET_1490</t>
  </si>
  <si>
    <t>PET_1491</t>
  </si>
  <si>
    <t>PET_1492</t>
  </si>
  <si>
    <t>PET_1493</t>
  </si>
  <si>
    <t>PET_1494</t>
  </si>
  <si>
    <t>PET_1495</t>
  </si>
  <si>
    <t>PET_1496</t>
  </si>
  <si>
    <t>PET_1497</t>
  </si>
  <si>
    <t>PET_1498</t>
  </si>
  <si>
    <t>PET_1499</t>
  </si>
  <si>
    <t>PET_1500</t>
  </si>
  <si>
    <t>PET_1501</t>
  </si>
  <si>
    <t>PET_1502</t>
  </si>
  <si>
    <t>PET_1503</t>
  </si>
  <si>
    <t>PET_1504</t>
  </si>
  <si>
    <t>PET_1505</t>
  </si>
  <si>
    <t>PET_1506</t>
  </si>
  <si>
    <t>PET_1507</t>
  </si>
  <si>
    <t>PET_1508</t>
  </si>
  <si>
    <t>PET_1509</t>
  </si>
  <si>
    <t>PET_1510</t>
  </si>
  <si>
    <t>PET_1511</t>
  </si>
  <si>
    <t>PET_1512</t>
  </si>
  <si>
    <t>PET_1513</t>
  </si>
  <si>
    <t>PET_1514</t>
  </si>
  <si>
    <t>PET_1515</t>
  </si>
  <si>
    <t>PET_1516</t>
  </si>
  <si>
    <t>PET_1517</t>
  </si>
  <si>
    <t>PET_1518</t>
  </si>
  <si>
    <t>PET_1519</t>
  </si>
  <si>
    <t>PET_1520</t>
  </si>
  <si>
    <t>PET_1521</t>
  </si>
  <si>
    <t>PET_1522</t>
  </si>
  <si>
    <t>PET_1523</t>
  </si>
  <si>
    <t>PET_1524</t>
  </si>
  <si>
    <t>PET_1525</t>
  </si>
  <si>
    <t>PET_1526</t>
  </si>
  <si>
    <t>PET_1527</t>
  </si>
  <si>
    <t>PET_1528</t>
  </si>
  <si>
    <t>PET_1529</t>
  </si>
  <si>
    <t>PET_1530</t>
  </si>
  <si>
    <t>PET_1531</t>
  </si>
  <si>
    <t>PET_1532</t>
  </si>
  <si>
    <t>PET_1533</t>
  </si>
  <si>
    <t>PET_1534</t>
  </si>
  <si>
    <t>PET_1535</t>
  </si>
  <si>
    <t>PET_1536</t>
  </si>
  <si>
    <t>PET_1537</t>
  </si>
  <si>
    <t>PET_1538</t>
  </si>
  <si>
    <t>PET_1539</t>
  </si>
  <si>
    <t>PET_1540</t>
  </si>
  <si>
    <t>PET_1541</t>
  </si>
  <si>
    <t>PET_1542</t>
  </si>
  <si>
    <t>PET_1543</t>
  </si>
  <si>
    <t>PET_1544</t>
  </si>
  <si>
    <t>PET_1545</t>
  </si>
  <si>
    <t>PET_1546</t>
  </si>
  <si>
    <t>PET_1547</t>
  </si>
  <si>
    <t>PET_1548</t>
  </si>
  <si>
    <t>PET_1549</t>
  </si>
  <si>
    <t>PET_1550</t>
  </si>
  <si>
    <t>PET_1551</t>
  </si>
  <si>
    <t>PET_1552</t>
  </si>
  <si>
    <t>PET_1553</t>
  </si>
  <si>
    <t>PET_1554</t>
  </si>
  <si>
    <t>PET_1555</t>
  </si>
  <si>
    <t>PET_1556</t>
  </si>
  <si>
    <t>PET_1557</t>
  </si>
  <si>
    <t>PET_1558</t>
  </si>
  <si>
    <t>PET_1559</t>
  </si>
  <si>
    <t>PET_1560</t>
  </si>
  <si>
    <t>PET_1561</t>
  </si>
  <si>
    <t>PET_1562</t>
  </si>
  <si>
    <t>PET_1563</t>
  </si>
  <si>
    <t>PET_1564</t>
  </si>
  <si>
    <t>PET_1565</t>
  </si>
  <si>
    <t>Quality Assurance</t>
  </si>
  <si>
    <t>PET_1566</t>
  </si>
  <si>
    <t>PET_1567</t>
  </si>
  <si>
    <t>PET_1568</t>
  </si>
  <si>
    <t>PET_1569</t>
  </si>
  <si>
    <t>PET_1570</t>
  </si>
  <si>
    <t>PET_1571</t>
  </si>
  <si>
    <t>PET_1572</t>
  </si>
  <si>
    <t>PET_1573</t>
  </si>
  <si>
    <t>PET_1574</t>
  </si>
  <si>
    <t>PET_1575</t>
  </si>
  <si>
    <t>PET_1576</t>
  </si>
  <si>
    <t>PET_1577</t>
  </si>
  <si>
    <t>PET_1578</t>
  </si>
  <si>
    <t>PET_1579</t>
  </si>
  <si>
    <t>PET_1580</t>
  </si>
  <si>
    <t>PET_1581</t>
  </si>
  <si>
    <t>PET_1582</t>
  </si>
  <si>
    <t>PET_1583</t>
  </si>
  <si>
    <t>PET_1584</t>
  </si>
  <si>
    <t>PET_1585</t>
  </si>
  <si>
    <t>PET_1586</t>
  </si>
  <si>
    <t>PET_1587</t>
  </si>
  <si>
    <t>PET_1588</t>
  </si>
  <si>
    <t>PET_1589</t>
  </si>
  <si>
    <t>PET_1590</t>
  </si>
  <si>
    <t>PET_1591</t>
  </si>
  <si>
    <t>PET_1592</t>
  </si>
  <si>
    <t>PET_1593</t>
  </si>
  <si>
    <t>PET_1594</t>
  </si>
  <si>
    <t>PET_1595</t>
  </si>
  <si>
    <t>PET_1596</t>
  </si>
  <si>
    <t>PET_1597</t>
  </si>
  <si>
    <t>PET_1598</t>
  </si>
  <si>
    <t>PET_1599</t>
  </si>
  <si>
    <t>PET_1600</t>
  </si>
  <si>
    <t>PET_1601</t>
  </si>
  <si>
    <t>PET_1602</t>
  </si>
  <si>
    <t>PET_1603</t>
  </si>
  <si>
    <t>PET_1604</t>
  </si>
  <si>
    <t>PET_1605</t>
  </si>
  <si>
    <t>PET_1606</t>
  </si>
  <si>
    <t>PET_1607</t>
  </si>
  <si>
    <t>PET_1608</t>
  </si>
  <si>
    <t>PET_1609</t>
  </si>
  <si>
    <t>PET_1610</t>
  </si>
  <si>
    <t>PET_1611</t>
  </si>
  <si>
    <t>PET_1612</t>
  </si>
  <si>
    <t>PET_1613</t>
  </si>
  <si>
    <t>PET_1614</t>
  </si>
  <si>
    <t>PET_1615</t>
  </si>
  <si>
    <t>PET_1616</t>
  </si>
  <si>
    <t>PET_1617</t>
  </si>
  <si>
    <t>PET_1618</t>
  </si>
  <si>
    <t>PET_1619</t>
  </si>
  <si>
    <t>PET_1620</t>
  </si>
  <si>
    <t>PET_1621</t>
  </si>
  <si>
    <t>PET_1622</t>
  </si>
  <si>
    <t>PET_1623</t>
  </si>
  <si>
    <t>PET_1624</t>
  </si>
  <si>
    <t>PET_1625</t>
  </si>
  <si>
    <t>PET_1626</t>
  </si>
  <si>
    <t>PET_1627</t>
  </si>
  <si>
    <t>PET_1628</t>
  </si>
  <si>
    <t>PET_1629</t>
  </si>
  <si>
    <t>PET_1630</t>
  </si>
  <si>
    <t>PET_1631</t>
  </si>
  <si>
    <t>PET_1632</t>
  </si>
  <si>
    <t>PET_1633</t>
  </si>
  <si>
    <t>PET_1634</t>
  </si>
  <si>
    <t>PET_1635</t>
  </si>
  <si>
    <t>PET_1636</t>
  </si>
  <si>
    <t>PET_1637</t>
  </si>
  <si>
    <t>PET_1638</t>
  </si>
  <si>
    <t>Quality Control</t>
  </si>
  <si>
    <t>PET_1639</t>
  </si>
  <si>
    <t>PET_1640</t>
  </si>
  <si>
    <t>PET_1641</t>
  </si>
  <si>
    <t>PET_1642</t>
  </si>
  <si>
    <t>PET_1643</t>
  </si>
  <si>
    <t>PET_1644</t>
  </si>
  <si>
    <t>PET_1645</t>
  </si>
  <si>
    <t>PET_1646</t>
  </si>
  <si>
    <t>PET_1647</t>
  </si>
  <si>
    <t>PET_1648</t>
  </si>
  <si>
    <t>PET_1649</t>
  </si>
  <si>
    <t>PET_1650</t>
  </si>
  <si>
    <t>PET_1651</t>
  </si>
  <si>
    <t>PET_1652</t>
  </si>
  <si>
    <t>PET_1653</t>
  </si>
  <si>
    <t>PET_1654</t>
  </si>
  <si>
    <t>PET_1655</t>
  </si>
  <si>
    <t>PET_1656</t>
  </si>
  <si>
    <t>PET_1657</t>
  </si>
  <si>
    <t>PET_1658</t>
  </si>
  <si>
    <t>PET_1659</t>
  </si>
  <si>
    <t>PET_1660</t>
  </si>
  <si>
    <t>PET_1661</t>
  </si>
  <si>
    <t>PET_1662</t>
  </si>
  <si>
    <t>PET_1663</t>
  </si>
  <si>
    <t>PET_1664</t>
  </si>
  <si>
    <t>PET_1665</t>
  </si>
  <si>
    <t>PET_1666</t>
  </si>
  <si>
    <t>PET_1667</t>
  </si>
  <si>
    <t>PET_1668</t>
  </si>
  <si>
    <t>PET_1669</t>
  </si>
  <si>
    <t>PET_1670</t>
  </si>
  <si>
    <t>PET_1671</t>
  </si>
  <si>
    <t>PET_1672</t>
  </si>
  <si>
    <t>PET_1673</t>
  </si>
  <si>
    <t>PET_1674</t>
  </si>
  <si>
    <t>PET_1675</t>
  </si>
  <si>
    <t>PET_1676</t>
  </si>
  <si>
    <t>PET_1677</t>
  </si>
  <si>
    <t>PET_1678</t>
  </si>
  <si>
    <t>PET_1679</t>
  </si>
  <si>
    <t>PET_1680</t>
  </si>
  <si>
    <t>PET_1681</t>
  </si>
  <si>
    <t>PET_1682</t>
  </si>
  <si>
    <t>PET_1683</t>
  </si>
  <si>
    <t>PET_1684</t>
  </si>
  <si>
    <t>PET_1685</t>
  </si>
  <si>
    <t>PET_1686</t>
  </si>
  <si>
    <t>PET_1687</t>
  </si>
  <si>
    <t>PET_1688</t>
  </si>
  <si>
    <t>PET_1689</t>
  </si>
  <si>
    <t>PET_1690</t>
  </si>
  <si>
    <t>PET_1691</t>
  </si>
  <si>
    <t>PET_1692</t>
  </si>
  <si>
    <t>PET_1693</t>
  </si>
  <si>
    <t>PET_1694</t>
  </si>
  <si>
    <t>PET_1695</t>
  </si>
  <si>
    <t>PET_1696</t>
  </si>
  <si>
    <t>PET_1697</t>
  </si>
  <si>
    <t>PET_1698</t>
  </si>
  <si>
    <t>PET_1699</t>
  </si>
  <si>
    <t>PET_1700</t>
  </si>
  <si>
    <t>PET_1701</t>
  </si>
  <si>
    <t>PET_1702</t>
  </si>
  <si>
    <t>PET_1703</t>
  </si>
  <si>
    <t>PET_1704</t>
  </si>
  <si>
    <t>PET_1705</t>
  </si>
  <si>
    <t>PET_1706</t>
  </si>
  <si>
    <t>PET_1707</t>
  </si>
  <si>
    <t>PET_1708</t>
  </si>
  <si>
    <t>PET_1709</t>
  </si>
  <si>
    <t>PET_1710</t>
  </si>
  <si>
    <t>PET_1711</t>
  </si>
  <si>
    <t>PET_1712</t>
  </si>
  <si>
    <t>PET_1713</t>
  </si>
  <si>
    <t>PET_1714</t>
  </si>
  <si>
    <t>PET_1715</t>
  </si>
  <si>
    <t>PET_1716</t>
  </si>
  <si>
    <t>PET_1717</t>
  </si>
  <si>
    <t>PET_1718</t>
  </si>
  <si>
    <t>PET_1719</t>
  </si>
  <si>
    <t>PET_1720</t>
  </si>
  <si>
    <t>PET_1721</t>
  </si>
  <si>
    <t>PET_1722</t>
  </si>
  <si>
    <t>PET_1723</t>
  </si>
  <si>
    <t>PET_1724</t>
  </si>
  <si>
    <t>PET_1725</t>
  </si>
  <si>
    <t>PET_1726</t>
  </si>
  <si>
    <t>PET_1727</t>
  </si>
  <si>
    <t>PET_1728</t>
  </si>
  <si>
    <t>PET_1729</t>
  </si>
  <si>
    <t>PET_1730</t>
  </si>
  <si>
    <t>PET_1731</t>
  </si>
  <si>
    <t>PET_1732</t>
  </si>
  <si>
    <t>Research Center</t>
  </si>
  <si>
    <t>PET_1733</t>
  </si>
  <si>
    <t>PET_1734</t>
  </si>
  <si>
    <t>PET_1735</t>
  </si>
  <si>
    <t>PET_1736</t>
  </si>
  <si>
    <t>PET_1737</t>
  </si>
  <si>
    <t>Research/Development</t>
  </si>
  <si>
    <t>PET_1738</t>
  </si>
  <si>
    <t>PET_1739</t>
  </si>
  <si>
    <t>PET_1740</t>
  </si>
  <si>
    <t>PET_1741</t>
  </si>
  <si>
    <t>Employee Name</t>
  </si>
  <si>
    <t>Professional Training Group</t>
  </si>
  <si>
    <t>Pony Danza's Pet Supplies</t>
  </si>
  <si>
    <t>Commission report</t>
  </si>
  <si>
    <t>Salesperson</t>
  </si>
  <si>
    <t>Commission</t>
  </si>
  <si>
    <t>Pony Danza</t>
  </si>
  <si>
    <t>Katy Purry</t>
  </si>
  <si>
    <t>Piggy Bundy</t>
  </si>
  <si>
    <t>Purr Kobain</t>
  </si>
  <si>
    <t>Cattius Clay</t>
  </si>
  <si>
    <t>Barker Posey</t>
  </si>
  <si>
    <t>Tomcat Cruz</t>
  </si>
  <si>
    <t>Beary Williams</t>
  </si>
  <si>
    <t>Robert Redfrog</t>
  </si>
  <si>
    <t>Dave Growl</t>
  </si>
  <si>
    <t>Horsey Potter</t>
  </si>
  <si>
    <t>Rabbit DeNiro</t>
  </si>
  <si>
    <t>Wally Lamb</t>
  </si>
  <si>
    <t>Tabby Wynette</t>
  </si>
  <si>
    <t>Meow Tsedong</t>
  </si>
  <si>
    <t>Inventory</t>
  </si>
  <si>
    <t>Unit price</t>
  </si>
  <si>
    <t>Units sold</t>
  </si>
  <si>
    <t>Angelica Root</t>
  </si>
  <si>
    <t>Anise</t>
  </si>
  <si>
    <t>Anise Seeds</t>
  </si>
  <si>
    <t>Annatto Seed</t>
  </si>
  <si>
    <t>Asafoetida Powder</t>
  </si>
  <si>
    <t>Basil Leaf (Ground)</t>
  </si>
  <si>
    <t>Basil Leaf (Whole)</t>
  </si>
  <si>
    <t>Caraway Seed (Ground)</t>
  </si>
  <si>
    <t>Caraway Seed (Whole)</t>
  </si>
  <si>
    <t>Cardamom Seed (Ground)</t>
  </si>
  <si>
    <t>Cardamom Seed (Whole)</t>
  </si>
  <si>
    <t>Carob Powder (Raw)</t>
  </si>
  <si>
    <t>Cassia</t>
  </si>
  <si>
    <t>Months</t>
  </si>
  <si>
    <t>Days</t>
  </si>
  <si>
    <t>Salary</t>
  </si>
  <si>
    <t>Bonus</t>
  </si>
  <si>
    <t>Page, Lisa</t>
  </si>
  <si>
    <t>ADC</t>
  </si>
  <si>
    <t>Taylor, Hector</t>
  </si>
  <si>
    <t>Dawson, Jonathan</t>
  </si>
  <si>
    <t>Duran, Brian</t>
  </si>
  <si>
    <t>Weber, Larry</t>
  </si>
  <si>
    <t>Pratt, Erik</t>
  </si>
  <si>
    <t>Training</t>
  </si>
  <si>
    <t>O'Connor, Kent</t>
  </si>
  <si>
    <t>Spencer, Boyd</t>
  </si>
  <si>
    <t>Wiggins, Frank</t>
  </si>
  <si>
    <t>Tanner, Timothy</t>
  </si>
  <si>
    <t>Strickland, Rajean</t>
  </si>
  <si>
    <t>Chase, Troy</t>
  </si>
  <si>
    <t>Brewer, Kent</t>
  </si>
  <si>
    <t>Wilkins, Jesse</t>
  </si>
  <si>
    <t>White, Daniel</t>
  </si>
  <si>
    <t>Holland, Donald</t>
  </si>
  <si>
    <t>Rowe, Ken</t>
  </si>
  <si>
    <t>Burton, Cam</t>
  </si>
  <si>
    <t>Phillips, Liesl</t>
  </si>
  <si>
    <t>Gallagher, Johnson</t>
  </si>
  <si>
    <t>Wolf, Debbie</t>
  </si>
  <si>
    <t>Todd, Steven</t>
  </si>
  <si>
    <t>McKenzie, Michelle</t>
  </si>
  <si>
    <t>Environmental Compliance</t>
  </si>
  <si>
    <t>Thornton, Charles</t>
  </si>
  <si>
    <t>Dunn, Matthew</t>
  </si>
  <si>
    <t>Potter, Dawn</t>
  </si>
  <si>
    <t>Carroll, Lesa</t>
  </si>
  <si>
    <t>Fleming, Irv</t>
  </si>
  <si>
    <t>Nguyen, Dennis</t>
  </si>
  <si>
    <t>Blair, Sperry</t>
  </si>
  <si>
    <t>Wyatt, Kelly</t>
  </si>
  <si>
    <t>Walton, Benjamin</t>
  </si>
  <si>
    <t>Beck, Craig</t>
  </si>
  <si>
    <t>Phelps, Gretchen</t>
  </si>
  <si>
    <t>Bond, John</t>
  </si>
  <si>
    <t>Chang, Gabriel</t>
  </si>
  <si>
    <t>Bullock, Greg</t>
  </si>
  <si>
    <t>Facilities/Engineering</t>
  </si>
  <si>
    <t>Wheeler, Meegan</t>
  </si>
  <si>
    <t>Cunningham, Denise</t>
  </si>
  <si>
    <t>Simpson, Jimmy</t>
  </si>
  <si>
    <t>Griffith, Michelle</t>
  </si>
  <si>
    <t>Powers, Tia</t>
  </si>
  <si>
    <t>Navarro, Marc</t>
  </si>
  <si>
    <t>Briggs, Bryan</t>
  </si>
  <si>
    <t>Warren, Jean</t>
  </si>
  <si>
    <t>McDonald, Debra</t>
  </si>
  <si>
    <t>Pitts, Dana</t>
  </si>
  <si>
    <t>Pruitt, Randy</t>
  </si>
  <si>
    <t>Nicholson, Lee</t>
  </si>
  <si>
    <t>Matthews, Diane</t>
  </si>
  <si>
    <t>Norris, Tamara</t>
  </si>
  <si>
    <t>Weiss, Marisa</t>
  </si>
  <si>
    <t>Lawrence, Ronald</t>
  </si>
  <si>
    <t>Sherman, Karin</t>
  </si>
  <si>
    <t>Harmon, Paul</t>
  </si>
  <si>
    <t>Vance, Cheryl</t>
  </si>
  <si>
    <t>Swanson, Vicki</t>
  </si>
  <si>
    <t>Steele, Gerald</t>
  </si>
  <si>
    <t>Richardson, Debbie</t>
  </si>
  <si>
    <t>Whitehead, Carolyn</t>
  </si>
  <si>
    <t>Flowers, Kathleen</t>
  </si>
  <si>
    <t>Huff, Erik</t>
  </si>
  <si>
    <t>Deleon, Jaquelyn</t>
  </si>
  <si>
    <t>Kent, Angus</t>
  </si>
  <si>
    <t>Wallace, Timothy</t>
  </si>
  <si>
    <t>Nichols, Nathaniel</t>
  </si>
  <si>
    <t>Morgan, Patricia</t>
  </si>
  <si>
    <t>Harding, Erin</t>
  </si>
  <si>
    <t>Hood, Renee</t>
  </si>
  <si>
    <t>Hickman, John</t>
  </si>
  <si>
    <t>Schneider, Gay</t>
  </si>
  <si>
    <t>Stone, Brian</t>
  </si>
  <si>
    <t>Goodman, Kuyler</t>
  </si>
  <si>
    <t>Simmons, Robert</t>
  </si>
  <si>
    <t>Wolfe, Keith</t>
  </si>
  <si>
    <t>Conway, Brett</t>
  </si>
  <si>
    <t>Mendoza, Bobby</t>
  </si>
  <si>
    <t>James, Lynn</t>
  </si>
  <si>
    <t>Porter, Rachel</t>
  </si>
  <si>
    <t>Mullins, Angela</t>
  </si>
  <si>
    <t>Poole, Tracy</t>
  </si>
  <si>
    <t>Farrell, Laura</t>
  </si>
  <si>
    <t>Perry, Christopher</t>
  </si>
  <si>
    <t>Fletcher, Brian</t>
  </si>
  <si>
    <t>York, Steven</t>
  </si>
  <si>
    <t>Hudson, Lorna</t>
  </si>
  <si>
    <t>May, Steve</t>
  </si>
  <si>
    <t>Booker, Judith</t>
  </si>
  <si>
    <t>Dorsey, Matthew</t>
  </si>
  <si>
    <t>Gardner, Anthony</t>
  </si>
  <si>
    <t>Hammond, Robert</t>
  </si>
  <si>
    <t>Clayton, Gregory</t>
  </si>
  <si>
    <t>Martinez, Kathleen</t>
  </si>
  <si>
    <t>Becker, Gretchen</t>
  </si>
  <si>
    <t>Thompson, John</t>
  </si>
  <si>
    <t>Cortez, Jack</t>
  </si>
  <si>
    <t>Hardin, Gregory</t>
  </si>
  <si>
    <t>Pacheco, Therese</t>
  </si>
  <si>
    <t>Stokes, Jonathan</t>
  </si>
  <si>
    <t>Kerr, Mihaela</t>
  </si>
  <si>
    <t>Juarez, Neill</t>
  </si>
  <si>
    <t>Wade, Kevin</t>
  </si>
  <si>
    <t>Cohen, Bruce</t>
  </si>
  <si>
    <t>Norton, Bruce</t>
  </si>
  <si>
    <t>Gomez, Ed</t>
  </si>
  <si>
    <t>Carey, Andrea</t>
  </si>
  <si>
    <t>Kim, Deborah</t>
  </si>
  <si>
    <t>Foley, Peter</t>
  </si>
  <si>
    <t>Landry, Linda</t>
  </si>
  <si>
    <t>Hill, Robin</t>
  </si>
  <si>
    <t>Malone, Daniel</t>
  </si>
  <si>
    <t>Hawkins, Douglas</t>
  </si>
  <si>
    <t>Baker, Barney</t>
  </si>
  <si>
    <t>Allison, Timothy</t>
  </si>
  <si>
    <t>McCoy, Preston</t>
  </si>
  <si>
    <t>Maxwell, Jill</t>
  </si>
  <si>
    <t>Garner, Terry</t>
  </si>
  <si>
    <t>Durham, Troy</t>
  </si>
  <si>
    <t>Ray, ReAnnon</t>
  </si>
  <si>
    <t>Winters, Shaun</t>
  </si>
  <si>
    <t>Roberson, Eileen</t>
  </si>
  <si>
    <t>Perkins, Donald</t>
  </si>
  <si>
    <t>Copeland, Roger</t>
  </si>
  <si>
    <t>Silva, Stephen</t>
  </si>
  <si>
    <t>Lloyd, John</t>
  </si>
  <si>
    <t>Park, Timothy</t>
  </si>
  <si>
    <t>Molina, Michael</t>
  </si>
  <si>
    <t>McDowell, Scott</t>
  </si>
  <si>
    <t>Nixon, Randy</t>
  </si>
  <si>
    <t>Figueroa, Leonard</t>
  </si>
  <si>
    <t>Hutchinson, Robin</t>
  </si>
  <si>
    <t>Nelson, Shira</t>
  </si>
  <si>
    <t>Daniel, Robert</t>
  </si>
  <si>
    <t>Barnett, Brenda</t>
  </si>
  <si>
    <t>Gregory, Jon</t>
  </si>
  <si>
    <t>Ramos, Jan</t>
  </si>
  <si>
    <t>Calhoun, Dac Vinh</t>
  </si>
  <si>
    <t>Adams, David</t>
  </si>
  <si>
    <t>Bass, Justin</t>
  </si>
  <si>
    <t>Robertson, Nathan</t>
  </si>
  <si>
    <t>Young, Benjamin</t>
  </si>
  <si>
    <t>Nunez, Benning</t>
  </si>
  <si>
    <t>Shields, Robert</t>
  </si>
  <si>
    <t>Hardy, Svetlana</t>
  </si>
  <si>
    <t>Woodward, Tim</t>
  </si>
  <si>
    <t>Shaffer, Nobuko</t>
  </si>
  <si>
    <t>Hale, Deon</t>
  </si>
  <si>
    <t>Gates, Anne</t>
  </si>
  <si>
    <t>Lara, Mark</t>
  </si>
  <si>
    <t>Vazquez, Kenneth</t>
  </si>
  <si>
    <t>Montgomery, Chris</t>
  </si>
  <si>
    <t>Lee, Charles</t>
  </si>
  <si>
    <t>Curtis, Patrick</t>
  </si>
  <si>
    <t>Gallegos, Rick</t>
  </si>
  <si>
    <t>Morse, Michael</t>
  </si>
  <si>
    <t>Gross, Davin</t>
  </si>
  <si>
    <t>Newton, Leigh</t>
  </si>
  <si>
    <t>Noble, Michael</t>
  </si>
  <si>
    <t>Jordan, Mark</t>
  </si>
  <si>
    <t>Rich, Brent</t>
  </si>
  <si>
    <t>Evans, Rolin</t>
  </si>
  <si>
    <t>Santos, Garret</t>
  </si>
  <si>
    <t>Wise, Ted</t>
  </si>
  <si>
    <t>Townsend, Jerry</t>
  </si>
  <si>
    <t>Estrada, Joan</t>
  </si>
  <si>
    <t>Oliver, Francisco</t>
  </si>
  <si>
    <t>Clarke, Dennis</t>
  </si>
  <si>
    <t>Wagner, Lynne</t>
  </si>
  <si>
    <t>Mathis, Shari</t>
  </si>
  <si>
    <t>Chen, Jaime</t>
  </si>
  <si>
    <t>Reese, Marc</t>
  </si>
  <si>
    <t>Lowe, Michelle</t>
  </si>
  <si>
    <t>Cummings, Jose</t>
  </si>
  <si>
    <t>Padilla, Christopher</t>
  </si>
  <si>
    <t>Tran, Chad</t>
  </si>
  <si>
    <t>Boone, Eric</t>
  </si>
  <si>
    <t>Romero, Randy</t>
  </si>
  <si>
    <t>Randolph, Kristin</t>
  </si>
  <si>
    <t>Miranda, Elena</t>
  </si>
  <si>
    <t>Gilmore, Terry</t>
  </si>
  <si>
    <t>Douglas, Kenneth</t>
  </si>
  <si>
    <t>Campos, Richard</t>
  </si>
  <si>
    <t>Rios, Fredrick</t>
  </si>
  <si>
    <t>Castro, Christopher</t>
  </si>
  <si>
    <t>Pierce, Karen</t>
  </si>
  <si>
    <t>Small, Athanasios</t>
  </si>
  <si>
    <t>Logan, Karen</t>
  </si>
  <si>
    <t>Tate, Zachary</t>
  </si>
  <si>
    <t>Baxter, Teresa</t>
  </si>
  <si>
    <t>Mercado, David</t>
  </si>
  <si>
    <t>Patel, Donald</t>
  </si>
  <si>
    <t>Rodriguez, Scott</t>
  </si>
  <si>
    <t>Conley, Mark</t>
  </si>
  <si>
    <t>Vincent, Guy</t>
  </si>
  <si>
    <t>Dixon, Richard</t>
  </si>
  <si>
    <t>Schultz, Norman</t>
  </si>
  <si>
    <t>Cox, Stephanie</t>
  </si>
  <si>
    <t>Conner, Mark</t>
  </si>
  <si>
    <t>Rojas, Charles</t>
  </si>
  <si>
    <t>McCall, Keith</t>
  </si>
  <si>
    <t>Burns, Fiona</t>
  </si>
  <si>
    <t>Herman, Henrietta</t>
  </si>
  <si>
    <t>Meyers, David</t>
  </si>
  <si>
    <t>Walker, Mike</t>
  </si>
  <si>
    <t>Butler, Roy</t>
  </si>
  <si>
    <t>Carrillo, Robert</t>
  </si>
  <si>
    <t>Bridges, Jeff</t>
  </si>
  <si>
    <t>Berry, Jacklyn</t>
  </si>
  <si>
    <t>O'Neal, William</t>
  </si>
  <si>
    <t>Frazier, Chris</t>
  </si>
  <si>
    <t>Rice, Diane</t>
  </si>
  <si>
    <t>Sharp, Janine</t>
  </si>
  <si>
    <t>Boyer, John</t>
  </si>
  <si>
    <t>Allen, Thomas</t>
  </si>
  <si>
    <t>Cole, Elbert</t>
  </si>
  <si>
    <t>Boyd, Debra</t>
  </si>
  <si>
    <t>Larson, David</t>
  </si>
  <si>
    <t>Roth, Tony</t>
  </si>
  <si>
    <t>Stewart, Elizabeth</t>
  </si>
  <si>
    <t>Robinson, John</t>
  </si>
  <si>
    <t>Blackburn, Kathryn</t>
  </si>
  <si>
    <t>Gibbs, Debra</t>
  </si>
  <si>
    <t>Greene, Alexander</t>
  </si>
  <si>
    <t>Fuller, Brenda</t>
  </si>
  <si>
    <t>Callahan, Marilyn</t>
  </si>
  <si>
    <t>McConnell, Justin</t>
  </si>
  <si>
    <t>Smith, Koleen</t>
  </si>
  <si>
    <t>Herring, Joanna</t>
  </si>
  <si>
    <t>Fernandez, Marie</t>
  </si>
  <si>
    <t>Houston, Mark</t>
  </si>
  <si>
    <t>Francis, Todd</t>
  </si>
  <si>
    <t>Wright, Brad</t>
  </si>
  <si>
    <t>Sexton, John</t>
  </si>
  <si>
    <t>Dickerson, Lincoln</t>
  </si>
  <si>
    <t>Harris, Brian</t>
  </si>
  <si>
    <t>McGee, Carol</t>
  </si>
  <si>
    <t>Hobbs, Scott</t>
  </si>
  <si>
    <t>Merritt, Kevin</t>
  </si>
  <si>
    <t>Perez, Kim</t>
  </si>
  <si>
    <t>Eaton, Cris</t>
  </si>
  <si>
    <t>Brady, Traci</t>
  </si>
  <si>
    <t>Joseph, Christopher</t>
  </si>
  <si>
    <t>Golden, Christine</t>
  </si>
  <si>
    <t>Shelton, Donna</t>
  </si>
  <si>
    <t>Powell, Juli</t>
  </si>
  <si>
    <t>McBride, Grazyna</t>
  </si>
  <si>
    <t>Fields, Cathy</t>
  </si>
  <si>
    <t>Burgess, Cherie</t>
  </si>
  <si>
    <t>Melton, Scott</t>
  </si>
  <si>
    <t>Pittman, Bacardi</t>
  </si>
  <si>
    <t>Hurst, Thomas</t>
  </si>
  <si>
    <t>Colon, Donnie</t>
  </si>
  <si>
    <t>Williamson, Sumed</t>
  </si>
  <si>
    <t>English, David</t>
  </si>
  <si>
    <t>Combs, Rick</t>
  </si>
  <si>
    <t>Osborne, Bill</t>
  </si>
  <si>
    <t>Sanders, Troy</t>
  </si>
  <si>
    <t>Bradford, Raymond</t>
  </si>
  <si>
    <t>Sullivan, Robert</t>
  </si>
  <si>
    <t>Barber, Robbie</t>
  </si>
  <si>
    <t>Humphrey, Andrew</t>
  </si>
  <si>
    <t>Browning, Kathleen</t>
  </si>
  <si>
    <t>Whitaker, Jessica</t>
  </si>
  <si>
    <t>Bates, Verna</t>
  </si>
  <si>
    <t>Little, Steve</t>
  </si>
  <si>
    <t>Velasquez, Clint</t>
  </si>
  <si>
    <t>Ryan, Ryan</t>
  </si>
  <si>
    <t>House, Paul</t>
  </si>
  <si>
    <t>Petersen, Timothy</t>
  </si>
  <si>
    <t>Hampton, Catherine</t>
  </si>
  <si>
    <t>Miller, Jessica</t>
  </si>
  <si>
    <t>McKee, Michelle</t>
  </si>
  <si>
    <t>Barron, Michael</t>
  </si>
  <si>
    <t>Summers, Harold</t>
  </si>
  <si>
    <t>Atkins, Kevin</t>
  </si>
  <si>
    <t>Chambers, Richard</t>
  </si>
  <si>
    <t>Jacobs, Florianne</t>
  </si>
  <si>
    <t>Wilkinson, Gregory</t>
  </si>
  <si>
    <t>Pearson, Cassy</t>
  </si>
  <si>
    <t>Moran, Carol</t>
  </si>
  <si>
    <t>Huffman, Ignacio</t>
  </si>
  <si>
    <t>Marshall, Anita</t>
  </si>
  <si>
    <t>Clay, William</t>
  </si>
  <si>
    <t>Collins, Michael</t>
  </si>
  <si>
    <t>Elliott, Anthony</t>
  </si>
  <si>
    <t>Mitchell, Shannon</t>
  </si>
  <si>
    <t>Stafford, Rhonda</t>
  </si>
  <si>
    <t>Parker, Carl</t>
  </si>
  <si>
    <t>Kemp, Holly</t>
  </si>
  <si>
    <t>Richards, Richard</t>
  </si>
  <si>
    <t>Mendez, Max</t>
  </si>
  <si>
    <t>Brock, Ensley</t>
  </si>
  <si>
    <t>Sloan, Cindy</t>
  </si>
  <si>
    <t>Washington, Phillip</t>
  </si>
  <si>
    <t>Pena, Erik</t>
  </si>
  <si>
    <t>Finley, James</t>
  </si>
  <si>
    <t>Payne, Vicky</t>
  </si>
  <si>
    <t>McKinney, Chris</t>
  </si>
  <si>
    <t>Snow, Desiree</t>
  </si>
  <si>
    <t>Weaver, Eric</t>
  </si>
  <si>
    <t>Drake, Kyle</t>
  </si>
  <si>
    <t>Bradley, David</t>
  </si>
  <si>
    <t>Trujillo, Shawn</t>
  </si>
  <si>
    <t>Bell, David</t>
  </si>
  <si>
    <t>Lyons, Brian</t>
  </si>
  <si>
    <t>Ayers, Douglas</t>
  </si>
  <si>
    <t>Peters, Robert</t>
  </si>
  <si>
    <t>Benson, Troy</t>
  </si>
  <si>
    <t>McGuire, Rebecca</t>
  </si>
  <si>
    <t>Price, Diana</t>
  </si>
  <si>
    <t>Decker, Amy</t>
  </si>
  <si>
    <t>McLaughlin, Edward</t>
  </si>
  <si>
    <t>Diaz, David</t>
  </si>
  <si>
    <t>Davidson, Jaime</t>
  </si>
  <si>
    <t>Manning, John</t>
  </si>
  <si>
    <t>Harrison, Jonathan</t>
  </si>
  <si>
    <t>Moss, Chan</t>
  </si>
  <si>
    <t>Watson, Christian</t>
  </si>
  <si>
    <t>Coleman, Roque</t>
  </si>
  <si>
    <t>Patrick, Wendy</t>
  </si>
  <si>
    <t>Parrish, Debra</t>
  </si>
  <si>
    <t>Carson, Anthony</t>
  </si>
  <si>
    <t>Heath, Deborah</t>
  </si>
  <si>
    <t>Day, David</t>
  </si>
  <si>
    <t>Dominguez, Duane</t>
  </si>
  <si>
    <t>Flores, Angela</t>
  </si>
  <si>
    <t>Richard, Karen</t>
  </si>
  <si>
    <t>Nash, Mark</t>
  </si>
  <si>
    <t>Camacho, Stephanie</t>
  </si>
  <si>
    <t>Glover, Eugene</t>
  </si>
  <si>
    <t>Meyer, Charles</t>
  </si>
  <si>
    <t>Haynes, Ernest</t>
  </si>
  <si>
    <t>Rhodes, Brenda</t>
  </si>
  <si>
    <t>Hanson, Dennis</t>
  </si>
  <si>
    <t>Wood, Larry</t>
  </si>
  <si>
    <t>Savage, John</t>
  </si>
  <si>
    <t>Carr, Susan</t>
  </si>
  <si>
    <t>Alexander, Charles</t>
  </si>
  <si>
    <t>Hernandez, Glenn</t>
  </si>
  <si>
    <t>Roberts, Jackie</t>
  </si>
  <si>
    <t>Trevino, Gary</t>
  </si>
  <si>
    <t>Knox, Lori</t>
  </si>
  <si>
    <t>Bishop, Juan</t>
  </si>
  <si>
    <t>Brooks, Richard</t>
  </si>
  <si>
    <t>Howard, Lisa</t>
  </si>
  <si>
    <t>Marquez, Thomas</t>
  </si>
  <si>
    <t>Reyes, Mary</t>
  </si>
  <si>
    <t>Reynolds, Barbara</t>
  </si>
  <si>
    <t>Lambert, Jody</t>
  </si>
  <si>
    <t>Leach, Jingwen</t>
  </si>
  <si>
    <t>Holmes, Tito</t>
  </si>
  <si>
    <t>Gill, Douglas</t>
  </si>
  <si>
    <t>Koch, Danielle</t>
  </si>
  <si>
    <t>Stephens, Bonnie</t>
  </si>
  <si>
    <t>Patton, Corey</t>
  </si>
  <si>
    <t>Chavez, Thomas</t>
  </si>
  <si>
    <t>Hull, Jeanne</t>
  </si>
  <si>
    <t>Hogan, Daniel</t>
  </si>
  <si>
    <t>Prince, Robert</t>
  </si>
  <si>
    <t>Randall, Yvonne</t>
  </si>
  <si>
    <t>Reed, Larry</t>
  </si>
  <si>
    <t>Love, Danny</t>
  </si>
  <si>
    <t>Campbell, Michael</t>
  </si>
  <si>
    <t>Valdez, Ann</t>
  </si>
  <si>
    <t>Hamilton, Theo</t>
  </si>
  <si>
    <t>Buckel, Patricia</t>
  </si>
  <si>
    <t>Fischer, David</t>
  </si>
  <si>
    <t>Spears, Melanie</t>
  </si>
  <si>
    <t>McLean, Richard</t>
  </si>
  <si>
    <t>Everett, Dan</t>
  </si>
  <si>
    <t>Robles, Charles</t>
  </si>
  <si>
    <t>Ingram, Matt</t>
  </si>
  <si>
    <t>Ross, Janice</t>
  </si>
  <si>
    <t>Lowery, Charles</t>
  </si>
  <si>
    <t>Gonzales, David</t>
  </si>
  <si>
    <t>Blevins, Carey</t>
  </si>
  <si>
    <t>Jones, John</t>
  </si>
  <si>
    <t>Bush, Rena</t>
  </si>
  <si>
    <t>Simon, Sheila</t>
  </si>
  <si>
    <t>Johnston, Daniel</t>
  </si>
  <si>
    <t>Tucker, James</t>
  </si>
  <si>
    <t>Johns, Chad</t>
  </si>
  <si>
    <t>Griffin, Debbi</t>
  </si>
  <si>
    <t>Waters, Alfred</t>
  </si>
  <si>
    <t>Caldwell, Pete</t>
  </si>
  <si>
    <t>Bryant, Douglas</t>
  </si>
  <si>
    <t>Weeks, Troy</t>
  </si>
  <si>
    <t>Barr, Jennifer</t>
  </si>
  <si>
    <t>Jensen, Kristina</t>
  </si>
  <si>
    <t>Moore, Robert</t>
  </si>
  <si>
    <t>Sellers, William</t>
  </si>
  <si>
    <t>Maynard, Susan</t>
  </si>
  <si>
    <t>Norman, Rita</t>
  </si>
  <si>
    <t>Leon, Emily</t>
  </si>
  <si>
    <t>Vaughn, Harlon</t>
  </si>
  <si>
    <t>Arnold, Cole</t>
  </si>
  <si>
    <t>Kelly, Icelita</t>
  </si>
  <si>
    <t>Bowers, Tammy</t>
  </si>
  <si>
    <t>McCullough, Scott</t>
  </si>
  <si>
    <t>Owen, Robert</t>
  </si>
  <si>
    <t>Livingston, Lynette</t>
  </si>
  <si>
    <t>Lucas, John</t>
  </si>
  <si>
    <t>Byrd, Asa</t>
  </si>
  <si>
    <t>Short, Timothy</t>
  </si>
  <si>
    <t>McCarthy, Ryan</t>
  </si>
  <si>
    <t>Ball, Kirk</t>
  </si>
  <si>
    <t>Burke, Michael</t>
  </si>
  <si>
    <t>Pope, Duane</t>
  </si>
  <si>
    <t>Christensen, Jill</t>
  </si>
  <si>
    <t>Franklin, Alicia</t>
  </si>
  <si>
    <t>Moody, Matthew</t>
  </si>
  <si>
    <t>Bryan, Thomas</t>
  </si>
  <si>
    <t>Knight, Denise</t>
  </si>
  <si>
    <t>Stephenson, Matt</t>
  </si>
  <si>
    <t>Medina, Warren</t>
  </si>
  <si>
    <t>Wall, John</t>
  </si>
  <si>
    <t>Ellis, Brenda</t>
  </si>
  <si>
    <t>Ballard, Martin</t>
  </si>
  <si>
    <t>Reeves, Greg</t>
  </si>
  <si>
    <t>Sutton, Matthew</t>
  </si>
  <si>
    <t>Hancock, Allen</t>
  </si>
  <si>
    <t>Mathews, Marcia</t>
  </si>
  <si>
    <t>Saunders, Corey</t>
  </si>
  <si>
    <t>Banks, Ryan</t>
  </si>
  <si>
    <t>Fowler, John</t>
  </si>
  <si>
    <t>Greer, Brian</t>
  </si>
  <si>
    <t>Garrison, Chris</t>
  </si>
  <si>
    <t>Pace, Joseph</t>
  </si>
  <si>
    <t>Skinner, Jason</t>
  </si>
  <si>
    <t>Dudley, James</t>
  </si>
  <si>
    <t>Floyd, Eric</t>
  </si>
  <si>
    <t>Russell, Mark</t>
  </si>
  <si>
    <t>Chandler, Diane</t>
  </si>
  <si>
    <t>Mosley, Michael</t>
  </si>
  <si>
    <t>Robbins, Suzanne</t>
  </si>
  <si>
    <t>Walsh, Matthew</t>
  </si>
  <si>
    <t>Morris, Richelle</t>
  </si>
  <si>
    <t>Hess, Brian</t>
  </si>
  <si>
    <t>McClain, Steven</t>
  </si>
  <si>
    <t>Bennett, Chris</t>
  </si>
  <si>
    <t>Hodges, Lisa</t>
  </si>
  <si>
    <t>Bauer, Chris</t>
  </si>
  <si>
    <t>Best, Lara</t>
  </si>
  <si>
    <t>Guerrero, Laura</t>
  </si>
  <si>
    <t>Murray, Rebecca</t>
  </si>
  <si>
    <t>Anthony, Robert</t>
  </si>
  <si>
    <t>Sawyer, Catherine</t>
  </si>
  <si>
    <t>Alvarado, Sonia</t>
  </si>
  <si>
    <t>Olson, Melanie</t>
  </si>
  <si>
    <t>Peterson, Shaun</t>
  </si>
  <si>
    <t>Orr, Jennifer</t>
  </si>
  <si>
    <t>Cline, Rebecca</t>
  </si>
  <si>
    <t>Hines, Herb</t>
  </si>
  <si>
    <t>Underwood, Todd</t>
  </si>
  <si>
    <t>Terry, Karin</t>
  </si>
  <si>
    <t>Yates, Doug</t>
  </si>
  <si>
    <t>Luna, Rodney</t>
  </si>
  <si>
    <t>Wong, Dennis</t>
  </si>
  <si>
    <t>Mack, Barry</t>
  </si>
  <si>
    <t>Guerra, Karen</t>
  </si>
  <si>
    <t>Barton, Barry</t>
  </si>
  <si>
    <t>Gentry, John</t>
  </si>
  <si>
    <t>Williams, Scott</t>
  </si>
  <si>
    <t>Lamb, John</t>
  </si>
  <si>
    <t>Parsons, Phillip</t>
  </si>
  <si>
    <t>Contreras, Dean</t>
  </si>
  <si>
    <t>Dodson, David</t>
  </si>
  <si>
    <t>Rodriquez, Denise</t>
  </si>
  <si>
    <t>Webb, Jim</t>
  </si>
  <si>
    <t>Cross, Marc</t>
  </si>
  <si>
    <t>Watts, Curtis</t>
  </si>
  <si>
    <t>Bartlett, Julia</t>
  </si>
  <si>
    <t>Garza, Anthony</t>
  </si>
  <si>
    <t>Maldonado, Robert</t>
  </si>
  <si>
    <t>Estes, Mary</t>
  </si>
  <si>
    <t>Hartman, Michael</t>
  </si>
  <si>
    <t>Gutierrez, Regina</t>
  </si>
  <si>
    <t>West, Jeffrey</t>
  </si>
  <si>
    <t>Farmer, Suzanne</t>
  </si>
  <si>
    <t>Grant, Leonard</t>
  </si>
  <si>
    <t>Hayes, Edward</t>
  </si>
  <si>
    <t>Horn, George</t>
  </si>
  <si>
    <t>Frost, Adam</t>
  </si>
  <si>
    <t>Fitzgerald, George</t>
  </si>
  <si>
    <t>Carter, Allan</t>
  </si>
  <si>
    <t>Kirby, Michael</t>
  </si>
  <si>
    <t>Henson, Debra</t>
  </si>
  <si>
    <t>Higgins, Angela</t>
  </si>
  <si>
    <t>Cobb, Nicole</t>
  </si>
  <si>
    <t>Barker, Heidi</t>
  </si>
  <si>
    <t>Atkinson, Danielle</t>
  </si>
  <si>
    <t>Watkins, Gary</t>
  </si>
  <si>
    <t>Gilbert, Shannon</t>
  </si>
  <si>
    <t>Christian, Melissa</t>
  </si>
  <si>
    <t>Scott, Todd</t>
  </si>
  <si>
    <t>Burnett, Kevin</t>
  </si>
  <si>
    <t>Ayala, Polly</t>
  </si>
  <si>
    <t>Rivers, Douglas</t>
  </si>
  <si>
    <t>Neal, Sally</t>
  </si>
  <si>
    <t>Freeman, Dennis</t>
  </si>
  <si>
    <t>French, Robert</t>
  </si>
  <si>
    <t>Edwards, Phillip</t>
  </si>
  <si>
    <t>Lynch, Scott</t>
  </si>
  <si>
    <t>Shaw, Pat</t>
  </si>
  <si>
    <t>Jefferson, Elaine</t>
  </si>
  <si>
    <t>Booth, Raquel</t>
  </si>
  <si>
    <t>Soto, Christopher</t>
  </si>
  <si>
    <t>Serrano, Al</t>
  </si>
  <si>
    <t>Vasquez, Michael</t>
  </si>
  <si>
    <t>Shepherd, Annie</t>
  </si>
  <si>
    <t>Roman, Teri</t>
  </si>
  <si>
    <t>Cain, Lon</t>
  </si>
  <si>
    <t>Bean, Deborah</t>
  </si>
  <si>
    <t>Jackson, Eric</t>
  </si>
  <si>
    <t>Lindsey, Deborah</t>
  </si>
  <si>
    <t>Lawson, Erin</t>
  </si>
  <si>
    <t>Harper, Cynthia</t>
  </si>
  <si>
    <t>Preston, Chris</t>
  </si>
  <si>
    <t>Schmidt, Michael</t>
  </si>
  <si>
    <t>Ward, Williams</t>
  </si>
  <si>
    <t>William, William</t>
  </si>
  <si>
    <t>Gordon, Diane</t>
  </si>
  <si>
    <t>Ramsey, Nathaniel</t>
  </si>
  <si>
    <t>Morrow, Richard</t>
  </si>
  <si>
    <t>Andrews, Diane</t>
  </si>
  <si>
    <t>Anderson, Teason</t>
  </si>
  <si>
    <t>Howell, Douglas</t>
  </si>
  <si>
    <t>Vargas, Bryant</t>
  </si>
  <si>
    <t>Long, Gary</t>
  </si>
  <si>
    <t>Wiley, Gustavo</t>
  </si>
  <si>
    <t>Cannon, Jenny</t>
  </si>
  <si>
    <t>Walters, Ann</t>
  </si>
  <si>
    <t>Espinoza, Derrell</t>
  </si>
  <si>
    <t>Frank, William</t>
  </si>
  <si>
    <t>Austin, William</t>
  </si>
  <si>
    <t>Fox, Ellen</t>
  </si>
  <si>
    <t>Castillo, Sheri</t>
  </si>
  <si>
    <t>Cameron, John</t>
  </si>
  <si>
    <t>Wilson, Jessica</t>
  </si>
  <si>
    <t>Morton, Brian</t>
  </si>
  <si>
    <t>Delgado, Dale</t>
  </si>
  <si>
    <t>Walls, Brian</t>
  </si>
  <si>
    <t>Mann, Lowell</t>
  </si>
  <si>
    <t>Herrera, Shawn</t>
  </si>
  <si>
    <t>Hunter, Lisa</t>
  </si>
  <si>
    <t>Chapman, Jessica</t>
  </si>
  <si>
    <t>Bowman, Michael</t>
  </si>
  <si>
    <t>Moses, Mark</t>
  </si>
  <si>
    <t>Shannon, Kevin</t>
  </si>
  <si>
    <t>Stanley, Eric</t>
  </si>
  <si>
    <t>Ashley, Michael</t>
  </si>
  <si>
    <t>Holloway, Chris</t>
  </si>
  <si>
    <t>Jennings, Gary</t>
  </si>
  <si>
    <t>Reid, Elizabeth</t>
  </si>
  <si>
    <t>Jenkins, Scott</t>
  </si>
  <si>
    <t>Glass, John</t>
  </si>
  <si>
    <t>Woodard, Charles</t>
  </si>
  <si>
    <t>Ford, Matt</t>
  </si>
  <si>
    <t>Solis, Daniel</t>
  </si>
  <si>
    <t>Villarreal, Stephen</t>
  </si>
  <si>
    <t>Doyle, Leslie</t>
  </si>
  <si>
    <t>Curry, Hunyen</t>
  </si>
  <si>
    <t>Wells, Carlos</t>
  </si>
  <si>
    <t>Cabe, Max</t>
  </si>
  <si>
    <t>King, Taslim</t>
  </si>
  <si>
    <t>Adkins, Michael</t>
  </si>
  <si>
    <t>Fisher, Maria</t>
  </si>
  <si>
    <t>Foster, Blane</t>
  </si>
  <si>
    <t>Rogers, Colleen</t>
  </si>
  <si>
    <t>Wilcox, Robert</t>
  </si>
  <si>
    <t>Abbott, James</t>
  </si>
  <si>
    <t>Kirk, Chris</t>
  </si>
  <si>
    <t>Black, Cliff</t>
  </si>
  <si>
    <t>Johnson, Mary Jo</t>
  </si>
  <si>
    <t>Moreno, Chris</t>
  </si>
  <si>
    <t>Alvarez, Steven</t>
  </si>
  <si>
    <t>Strong, Lisa</t>
  </si>
  <si>
    <t>Charles, Jeffrey</t>
  </si>
  <si>
    <t>Mason, Suzanne</t>
  </si>
  <si>
    <t>Acosta, Robert</t>
  </si>
  <si>
    <t>Pugh, Lawrence</t>
  </si>
  <si>
    <t>McDaniel, Tamara</t>
  </si>
  <si>
    <t>Hoffman, Brian D</t>
  </si>
  <si>
    <t>Carpenter, Ronald</t>
  </si>
  <si>
    <t>Stevens, Andrew</t>
  </si>
  <si>
    <t>Harrell, Cristin</t>
  </si>
  <si>
    <t>Dyer, Carrie</t>
  </si>
  <si>
    <t>Blankenship, Roger</t>
  </si>
  <si>
    <t>Barnes, Grant</t>
  </si>
  <si>
    <t>Turner, Ray</t>
  </si>
  <si>
    <t>Solomon, Michael</t>
  </si>
  <si>
    <t>Clark, William</t>
  </si>
  <si>
    <t>Tyler, Javier</t>
  </si>
  <si>
    <t>Owens, Dwight</t>
  </si>
  <si>
    <t>Schroeder, Bennet</t>
  </si>
  <si>
    <t>Henry, Craig</t>
  </si>
  <si>
    <t>Guzman, Don</t>
  </si>
  <si>
    <t>Marks, LaReina</t>
  </si>
  <si>
    <t>Aguilar, Kevin</t>
  </si>
  <si>
    <t>Gaines, Sheela</t>
  </si>
  <si>
    <t>Rush, Lateef</t>
  </si>
  <si>
    <t>Munoz, Michael</t>
  </si>
  <si>
    <t>Horton, Cleatis</t>
  </si>
  <si>
    <t>Lane, Brandyn</t>
  </si>
  <si>
    <t>Duncan, George</t>
  </si>
  <si>
    <t>Bruce, Kevin</t>
  </si>
  <si>
    <t>Ruiz, Randall</t>
  </si>
  <si>
    <t>Warner, Stephen</t>
  </si>
  <si>
    <t>Glenn, Christopher</t>
  </si>
  <si>
    <t>Vega, Alexandra</t>
  </si>
  <si>
    <t>Murphy, Jeff</t>
  </si>
  <si>
    <t>Middleton, Jen</t>
  </si>
  <si>
    <t>Walter, Michael</t>
  </si>
  <si>
    <t>Ferguson, John</t>
  </si>
  <si>
    <t>Dennis, Paul</t>
  </si>
  <si>
    <t>Collier, Dean</t>
  </si>
  <si>
    <t>Santiago, Michael</t>
  </si>
  <si>
    <t>Paul, Michael</t>
  </si>
  <si>
    <t>Branch, Brady</t>
  </si>
  <si>
    <t>Hughes, Kevin</t>
  </si>
  <si>
    <t>Harrington, Aron</t>
  </si>
  <si>
    <t>Hatfield, Carl</t>
  </si>
  <si>
    <t>Torres, Bruce</t>
  </si>
  <si>
    <t>McCormick, Hsi</t>
  </si>
  <si>
    <t>Miles, Kenneth</t>
  </si>
  <si>
    <t>Massey, Mark</t>
  </si>
  <si>
    <t>Cooper, Lisa</t>
  </si>
  <si>
    <t>Monroe, Justin</t>
  </si>
  <si>
    <t>O'Brien, Madelyn</t>
  </si>
  <si>
    <t>Woods, Marcus</t>
  </si>
  <si>
    <t>Hoover, Evangeline</t>
  </si>
  <si>
    <t>Dean, Gayla</t>
  </si>
  <si>
    <t>Holt, Robert</t>
  </si>
  <si>
    <t>Hodge, Craig</t>
  </si>
  <si>
    <t>Avila, Jody</t>
  </si>
  <si>
    <t>Velez, Letitia</t>
  </si>
  <si>
    <t>Baldwin, Ray</t>
  </si>
  <si>
    <t>George, Jessica</t>
  </si>
  <si>
    <t>Rodgers, Daniel</t>
  </si>
  <si>
    <t>Giles, Kathleen</t>
  </si>
  <si>
    <t>Kelley, Nancy</t>
  </si>
  <si>
    <t>Armstrong, David</t>
  </si>
  <si>
    <t>Barrett, John</t>
  </si>
  <si>
    <t>Quinn, Cinnamon</t>
  </si>
  <si>
    <t>Keller, Jason</t>
  </si>
  <si>
    <t>Sparks, Terri</t>
  </si>
  <si>
    <t>Lang, Dana</t>
  </si>
  <si>
    <t>Singleton, David</t>
  </si>
  <si>
    <t>Hensley, William</t>
  </si>
  <si>
    <t>Blackwell, Brandon</t>
  </si>
  <si>
    <t>Erickson, Ricky</t>
  </si>
  <si>
    <t>Leonard, Paul</t>
  </si>
  <si>
    <t>McIntosh, Jeremy</t>
  </si>
  <si>
    <t>Ramirez, Keith</t>
  </si>
  <si>
    <t>Kramer, Faye</t>
  </si>
  <si>
    <t>Palmer, Terry</t>
  </si>
  <si>
    <t>Daniels, Janet</t>
  </si>
  <si>
    <t>Graves, Michael</t>
  </si>
  <si>
    <t>Hicks, Monica</t>
  </si>
  <si>
    <t>Newman, Aria</t>
  </si>
  <si>
    <t>Zimmerman, Julian</t>
  </si>
  <si>
    <t>Roy, Margarita</t>
  </si>
  <si>
    <t>Welch, Michael</t>
  </si>
  <si>
    <t>Pennington, Gary</t>
  </si>
  <si>
    <t>Hunt, Norman</t>
  </si>
  <si>
    <t>Casey, Ronald</t>
  </si>
  <si>
    <t>Grimes, Jeffrey</t>
  </si>
  <si>
    <t>Sandoval, James</t>
  </si>
  <si>
    <t>Beasley, Timothy</t>
  </si>
  <si>
    <t>Morrison, Julie</t>
  </si>
  <si>
    <t>Schwartz, Joseph</t>
  </si>
  <si>
    <t>Hansen, Andrew</t>
  </si>
  <si>
    <t>Morales, Linda</t>
  </si>
  <si>
    <t>Ortega, Jeffrey</t>
  </si>
  <si>
    <t>Mills, Melissa</t>
  </si>
  <si>
    <t>Stevenson, Michael</t>
  </si>
  <si>
    <t>Ellison, Melyssa</t>
  </si>
  <si>
    <t>Sheppard, Curtis</t>
  </si>
  <si>
    <t>Keith, Thomas</t>
  </si>
  <si>
    <t>Garrett, Chris</t>
  </si>
  <si>
    <t>Cook, Mark</t>
  </si>
  <si>
    <t>Bowen, Kes</t>
  </si>
  <si>
    <t>Davis, Tonya</t>
  </si>
  <si>
    <t>Hubbard, Sandra</t>
  </si>
  <si>
    <t>Blake, Thomas</t>
  </si>
  <si>
    <t>Buchanan, Dennis</t>
  </si>
  <si>
    <t>Brown, Donald</t>
  </si>
  <si>
    <t>Harvey, Michael</t>
  </si>
  <si>
    <t>Ware, David</t>
  </si>
  <si>
    <t>Parks, Christopher</t>
  </si>
  <si>
    <t>Kennedy, Kimberly</t>
  </si>
  <si>
    <t>Salazar, Ruben</t>
  </si>
  <si>
    <t>Davenport, Troy</t>
  </si>
  <si>
    <t>Cochran, Andrea</t>
  </si>
  <si>
    <t>Wilkerson, Claudia</t>
  </si>
  <si>
    <t>Snyder, Duane</t>
  </si>
  <si>
    <t>Myers, Marc</t>
  </si>
  <si>
    <t>Beard, Sandi</t>
  </si>
  <si>
    <t>Willis, Ralph</t>
  </si>
  <si>
    <t>Crawford, Ronald</t>
  </si>
  <si>
    <t>Mueller, Philip</t>
  </si>
  <si>
    <t>Rivera, Timothy</t>
  </si>
  <si>
    <t>Gibson, Janet</t>
  </si>
  <si>
    <t>Graham, David</t>
  </si>
  <si>
    <t>Lopez, Stephen</t>
  </si>
  <si>
    <t>Ortiz, Cynthia</t>
  </si>
  <si>
    <t>Hall, Jenny</t>
  </si>
  <si>
    <t>Cruz, Janene</t>
  </si>
  <si>
    <t>Jimenez, Dominic</t>
  </si>
  <si>
    <t>Sanchez, Greg</t>
  </si>
  <si>
    <t>Thomas, Shannon</t>
  </si>
  <si>
    <t>Larsen, Lara</t>
  </si>
  <si>
    <t>Goodwin, April</t>
  </si>
  <si>
    <t>Gray, Mark</t>
  </si>
  <si>
    <t>Sims, Don</t>
  </si>
  <si>
    <t>Marsh, Cynthia</t>
  </si>
  <si>
    <t>Martin, Terry</t>
  </si>
  <si>
    <t>Craig, Alan</t>
  </si>
  <si>
    <t>Hopkins, Lisa</t>
  </si>
  <si>
    <t>Rose, Mark</t>
  </si>
  <si>
    <t>Salinas, Jon</t>
  </si>
  <si>
    <t>Gonzalez, David</t>
  </si>
  <si>
    <t>Garcia, Karen</t>
  </si>
  <si>
    <t>Klein, Robert</t>
  </si>
  <si>
    <t>Sweeney, Barbara</t>
  </si>
  <si>
    <t>Hart, Richard</t>
  </si>
  <si>
    <t>McClure, Gary</t>
  </si>
  <si>
    <t>Lewis, Frederick</t>
  </si>
  <si>
    <t>Henderson, Anthony</t>
  </si>
  <si>
    <t>Lester, Sherri</t>
  </si>
  <si>
    <t>Webster, David</t>
  </si>
  <si>
    <t>Bailey, Victor</t>
  </si>
  <si>
    <t>Montoya, Lisa</t>
  </si>
  <si>
    <t>Dalton, Carol</t>
  </si>
  <si>
    <t>Patterson, Robert</t>
  </si>
  <si>
    <t>Leblanc, Jenny</t>
  </si>
  <si>
    <t>Olsen, Ewan</t>
  </si>
  <si>
    <t>Green, Kim</t>
  </si>
  <si>
    <t>Bradshaw, Sheryl</t>
  </si>
  <si>
    <t>Riley, David</t>
  </si>
  <si>
    <t>Flynn, Melissa</t>
  </si>
  <si>
    <t>Outlander Spices</t>
  </si>
  <si>
    <t>Sales targets</t>
  </si>
  <si>
    <t>City</t>
  </si>
  <si>
    <t>Prior year sales</t>
  </si>
  <si>
    <t>Target sales for current year</t>
  </si>
  <si>
    <t>Decimal numbers</t>
  </si>
  <si>
    <t>Atlanta</t>
  </si>
  <si>
    <t>Whole #</t>
  </si>
  <si>
    <t>Boston</t>
  </si>
  <si>
    <t>Back one</t>
  </si>
  <si>
    <t>Chicago</t>
  </si>
  <si>
    <t>Back two</t>
  </si>
  <si>
    <t>Colorado</t>
  </si>
  <si>
    <t>Right one</t>
  </si>
  <si>
    <t>Dallas</t>
  </si>
  <si>
    <t>Right two</t>
  </si>
  <si>
    <t>Las Vegas</t>
  </si>
  <si>
    <t>Los Angeles</t>
  </si>
  <si>
    <t>Miami</t>
  </si>
  <si>
    <t>Phoenix</t>
  </si>
  <si>
    <t>San Diego</t>
  </si>
  <si>
    <t>San Francisco</t>
  </si>
  <si>
    <t>San Jose</t>
  </si>
  <si>
    <t>Seattle</t>
  </si>
  <si>
    <t>Washington</t>
  </si>
  <si>
    <t>Team quota</t>
  </si>
  <si>
    <t>100% comm:</t>
  </si>
  <si>
    <t>110% comm:</t>
  </si>
  <si>
    <t>Sales and Commission</t>
  </si>
  <si>
    <t>Rep</t>
  </si>
  <si>
    <t>Total Sales</t>
  </si>
  <si>
    <t>Quota</t>
  </si>
  <si>
    <t>Met Quota?</t>
  </si>
  <si>
    <t>Comm.</t>
  </si>
  <si>
    <t>Blackwell</t>
  </si>
  <si>
    <t>Daniels</t>
  </si>
  <si>
    <t>Franklin</t>
  </si>
  <si>
    <t>Hernandez</t>
  </si>
  <si>
    <t>Lloyd</t>
  </si>
  <si>
    <t>McCanney</t>
  </si>
  <si>
    <t>Patterson</t>
  </si>
  <si>
    <t>Sanchez</t>
  </si>
  <si>
    <t>Schiller</t>
  </si>
  <si>
    <t>Westlein</t>
  </si>
  <si>
    <t>Total</t>
  </si>
  <si>
    <t>Name Box above Columns A &amp; B</t>
  </si>
  <si>
    <t>Inventory costs</t>
  </si>
  <si>
    <t>Summary of team sales</t>
  </si>
  <si>
    <t>Name</t>
  </si>
  <si>
    <t>Yearly total bonus sales</t>
  </si>
  <si>
    <t>Pony</t>
  </si>
  <si>
    <t>Dave</t>
  </si>
  <si>
    <t>Rabbit</t>
  </si>
  <si>
    <t>Employee information</t>
  </si>
  <si>
    <t>Extract data from other Sheet</t>
  </si>
  <si>
    <t>Employee ID</t>
  </si>
  <si>
    <t>e001</t>
  </si>
  <si>
    <t>Earnings</t>
  </si>
  <si>
    <t>Region</t>
  </si>
  <si>
    <t>SSN</t>
  </si>
  <si>
    <t>E001</t>
  </si>
  <si>
    <t>Malcolm Pingault</t>
  </si>
  <si>
    <t>Human resources</t>
  </si>
  <si>
    <t>E002</t>
  </si>
  <si>
    <t>Shannon Lee</t>
  </si>
  <si>
    <t>Accounts</t>
  </si>
  <si>
    <t>E003</t>
  </si>
  <si>
    <t>Melinda McGregor</t>
  </si>
  <si>
    <t>Administration</t>
  </si>
  <si>
    <t>E004</t>
  </si>
  <si>
    <t>James Overmire</t>
  </si>
  <si>
    <t>E005</t>
  </si>
  <si>
    <t>Roger Williams</t>
  </si>
  <si>
    <t>Customer support</t>
  </si>
  <si>
    <t>E006</t>
  </si>
  <si>
    <t>Annie Philips</t>
  </si>
  <si>
    <t>E007</t>
  </si>
  <si>
    <t>Melissa James</t>
  </si>
  <si>
    <t>E008</t>
  </si>
  <si>
    <t>Mary Smith</t>
  </si>
  <si>
    <t>E009</t>
  </si>
  <si>
    <t>Rita Greg</t>
  </si>
  <si>
    <t>E010</t>
  </si>
  <si>
    <t>Trevor Johnson</t>
  </si>
  <si>
    <t>E011</t>
  </si>
  <si>
    <t>Paul Anderson</t>
  </si>
  <si>
    <t>E012</t>
  </si>
  <si>
    <t>Rebecca Austin</t>
  </si>
  <si>
    <t>E013</t>
  </si>
  <si>
    <t>Cynthia Roberts</t>
  </si>
  <si>
    <t>E014</t>
  </si>
  <si>
    <t>Michael Lee</t>
  </si>
  <si>
    <t>E015</t>
  </si>
  <si>
    <t>Sandra Lawrence</t>
  </si>
  <si>
    <t>E016</t>
  </si>
  <si>
    <t>Kendra James</t>
  </si>
  <si>
    <t>E017</t>
  </si>
  <si>
    <t>Kevin Meyers</t>
  </si>
  <si>
    <t>E018</t>
  </si>
  <si>
    <t>Adam Long</t>
  </si>
  <si>
    <t>E019</t>
  </si>
  <si>
    <t>Jamie Morrison</t>
  </si>
  <si>
    <t>E020</t>
  </si>
  <si>
    <t>Maureen O'Connor</t>
  </si>
  <si>
    <t>E021</t>
  </si>
  <si>
    <t>Michelle Washington</t>
  </si>
  <si>
    <t>E022</t>
  </si>
  <si>
    <t>Stuart Young</t>
  </si>
  <si>
    <t>E023</t>
  </si>
  <si>
    <t>Jesse Bennet</t>
  </si>
  <si>
    <t>E024</t>
  </si>
  <si>
    <t>James Owens</t>
  </si>
  <si>
    <t>E025</t>
  </si>
  <si>
    <t>Pamela Carter</t>
  </si>
  <si>
    <t>E026</t>
  </si>
  <si>
    <t>Anna Morris</t>
  </si>
  <si>
    <t>E027</t>
  </si>
  <si>
    <t>Rita Lawson</t>
  </si>
  <si>
    <t>E028</t>
  </si>
  <si>
    <t>Sam Peters</t>
  </si>
  <si>
    <t>E029</t>
  </si>
  <si>
    <t>Julie George</t>
  </si>
  <si>
    <t>E030</t>
  </si>
  <si>
    <t>Diana Stone</t>
  </si>
  <si>
    <t>E031</t>
  </si>
  <si>
    <t>Rob Dukes</t>
  </si>
  <si>
    <t>E032</t>
  </si>
  <si>
    <t>Tammy Heiret</t>
  </si>
  <si>
    <t>E033</t>
  </si>
  <si>
    <t>Sandy Stewart</t>
  </si>
  <si>
    <t>E034</t>
  </si>
  <si>
    <t>Wendy Alto</t>
  </si>
  <si>
    <t>E035</t>
  </si>
  <si>
    <t>Tina Ralls</t>
  </si>
  <si>
    <t>E036</t>
  </si>
  <si>
    <t>Nikki Cleary</t>
  </si>
  <si>
    <t>Administraion</t>
  </si>
  <si>
    <t>E037</t>
  </si>
  <si>
    <t>Davis Lee</t>
  </si>
  <si>
    <t>E038</t>
  </si>
  <si>
    <t>David Ford</t>
  </si>
  <si>
    <t>E039</t>
  </si>
  <si>
    <t>Julia Stockton</t>
  </si>
  <si>
    <t>E040</t>
  </si>
  <si>
    <t>Sonia McCormick</t>
  </si>
  <si>
    <t>Search</t>
  </si>
  <si>
    <t>Profit Information</t>
  </si>
  <si>
    <t>Gross Profit</t>
  </si>
  <si>
    <t>Net Profit</t>
  </si>
  <si>
    <t>% Profit</t>
  </si>
  <si>
    <t>Cost of sales</t>
  </si>
  <si>
    <t>Gross profit</t>
  </si>
  <si>
    <t>Net profit</t>
  </si>
  <si>
    <t>Profit %</t>
  </si>
  <si>
    <t>LOOKUP DATA FROM "Data Sources" Sheet</t>
  </si>
  <si>
    <t>ID#</t>
  </si>
  <si>
    <t>Formula</t>
  </si>
  <si>
    <t>Phone No</t>
  </si>
  <si>
    <t>Comp.</t>
  </si>
  <si>
    <t>SS#</t>
  </si>
  <si>
    <t>Phone</t>
  </si>
  <si>
    <t>Project &amp; Contract Services</t>
  </si>
  <si>
    <t>Admin Training</t>
  </si>
  <si>
    <t>Operations</t>
  </si>
  <si>
    <t>Process Development</t>
  </si>
  <si>
    <t>Engineering/Maintenance</t>
  </si>
  <si>
    <t>Executive Education</t>
  </si>
  <si>
    <t>Pharmacokinetics</t>
  </si>
  <si>
    <t>Logistics</t>
  </si>
  <si>
    <t>Peptide Chemistry</t>
  </si>
  <si>
    <t>Engineering/Operations</t>
  </si>
  <si>
    <t>Compliance</t>
  </si>
  <si>
    <t>Audit Services</t>
  </si>
  <si>
    <t>Carlson, Jeremy</t>
  </si>
  <si>
    <t>Coleman, Randi</t>
  </si>
  <si>
    <t>Blackburn, Kathy</t>
  </si>
  <si>
    <t>Anderson, Terry</t>
  </si>
  <si>
    <t>Stephenson, Matthew</t>
  </si>
  <si>
    <t>Montgomery, Christopher</t>
  </si>
  <si>
    <t>Ellison, Melissa</t>
  </si>
  <si>
    <t>International Clinical Safety</t>
  </si>
  <si>
    <t>Swayze, Barbara</t>
  </si>
  <si>
    <t>Oneal, William</t>
  </si>
  <si>
    <t>Garrett, Christopher</t>
  </si>
  <si>
    <t>Garrison, Christopher</t>
  </si>
  <si>
    <t>Williamson, Sumedha</t>
  </si>
  <si>
    <t>Richardson, Deborah</t>
  </si>
  <si>
    <t>Holloway, Christopher</t>
  </si>
  <si>
    <t>McKinney, Christofer</t>
  </si>
  <si>
    <t>Moreno, Christopher</t>
  </si>
  <si>
    <t>Woodward, Timothy</t>
  </si>
  <si>
    <t>Hoover, Evie</t>
  </si>
  <si>
    <t>Zimmerman, Juli</t>
  </si>
  <si>
    <t>Wilkers, Claudia</t>
  </si>
  <si>
    <t>Petersen, Tim</t>
  </si>
  <si>
    <t>Obrien, Madelyn</t>
  </si>
  <si>
    <t>Data Source #2</t>
  </si>
  <si>
    <t>Data Source #1</t>
  </si>
  <si>
    <t>Data Source #3</t>
  </si>
  <si>
    <t>Filter (The New Power Lookup)</t>
  </si>
  <si>
    <t>Syntax is FILTER(array, include, [if_empty])</t>
  </si>
  <si>
    <t>Revenue</t>
  </si>
  <si>
    <t>North America</t>
  </si>
  <si>
    <t>Utility</t>
  </si>
  <si>
    <t>South America</t>
  </si>
  <si>
    <t>Asia</t>
  </si>
  <si>
    <t>Europe</t>
  </si>
  <si>
    <t>Australia</t>
  </si>
  <si>
    <t>Productivity</t>
  </si>
  <si>
    <t>Revenue greater than:</t>
  </si>
  <si>
    <t>Game</t>
  </si>
  <si>
    <t>Table as 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</si>
</sst>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_);_(* \(#,##0.0\);_(* &quot;-&quot;??_);_(@_)"/>
    <numFmt numFmtId="169" formatCode="000\-00\-0000"/>
    <numFmt numFmtId="170" formatCode="[&lt;=9999999]###\-####;\(###\)\ ###\-####"/>
  </numFmts>
  <fonts count="63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</font>
    <font>
      <sz val="11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9"/>
      <color theme="1"/>
      <name val="Courier New"/>
      <family val="3"/>
    </font>
    <font>
      <sz val="11"/>
      <color rgb="FFFF0000"/>
      <name val="Arial"/>
      <family val="2"/>
    </font>
    <font>
      <b/>
      <sz val="12"/>
      <color theme="1"/>
      <name val="Arial"/>
      <family val="2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789440"/>
      <name val="Arial"/>
      <family val="2"/>
    </font>
    <font>
      <sz val="18"/>
      <color theme="0"/>
      <name val="Cambria"/>
      <family val="1"/>
    </font>
    <font>
      <sz val="9"/>
      <color theme="1"/>
      <name val="Calibri"/>
      <family val="2"/>
    </font>
    <font>
      <b/>
      <sz val="12"/>
      <color theme="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8"/>
      <color rgb="FF000000"/>
      <name val="Arial"/>
      <family val="2"/>
    </font>
    <font>
      <sz val="11"/>
      <color rgb="FF000000"/>
      <name val="Arial"/>
      <family val="2"/>
    </font>
    <font>
      <b/>
      <sz val="18"/>
      <color theme="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theme="0"/>
      <name val="Arial"/>
      <family val="2"/>
    </font>
    <font>
      <b/>
      <sz val="12"/>
      <color theme="9"/>
      <name val="Arial"/>
      <family val="2"/>
    </font>
    <font>
      <b/>
      <sz val="10"/>
      <color theme="9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</font>
    <font>
      <b/>
      <sz val="16"/>
      <name val="Calibri"/>
      <family val="2"/>
    </font>
    <font>
      <sz val="11"/>
      <name val="Arial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14"/>
      <color rgb="FFC00000"/>
      <name val="Arial"/>
      <family val="2"/>
    </font>
    <font>
      <b/>
      <sz val="11"/>
      <name val="Calibri"/>
      <family val="2"/>
    </font>
    <font>
      <sz val="11"/>
      <color rgb="FFFF0000"/>
      <name val="Arial"/>
      <family val="2"/>
    </font>
    <font>
      <sz val="11"/>
      <color rgb="FF00B050"/>
      <name val="Arial"/>
      <family val="2"/>
    </font>
    <font>
      <b/>
      <sz val="14"/>
      <color theme="0"/>
      <name val="Calibri"/>
      <family val="2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ourier New"/>
      <family val="3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7030A0"/>
        <bgColor rgb="FF7030A0"/>
      </patternFill>
    </fill>
    <fill>
      <patternFill patternType="solid">
        <fgColor rgb="FFDEE6EF"/>
        <bgColor rgb="FFDEE6EF"/>
      </patternFill>
    </fill>
    <fill>
      <patternFill patternType="solid">
        <fgColor rgb="FFF2DBDB"/>
        <bgColor rgb="FFF2DBDB"/>
      </patternFill>
    </fill>
    <fill>
      <patternFill patternType="solid">
        <fgColor rgb="FFFCEBDD"/>
        <bgColor rgb="FFFCEBDD"/>
      </patternFill>
    </fill>
    <fill>
      <patternFill patternType="solid">
        <fgColor theme="6"/>
        <bgColor theme="6"/>
      </patternFill>
    </fill>
    <fill>
      <patternFill patternType="solid">
        <fgColor rgb="FFEBF1DF"/>
        <bgColor rgb="FFEBF1DF"/>
      </patternFill>
    </fill>
    <fill>
      <patternFill patternType="solid">
        <fgColor rgb="FFBDCDE0"/>
        <bgColor rgb="FFBDCDE0"/>
      </patternFill>
    </fill>
    <fill>
      <patternFill patternType="solid">
        <fgColor rgb="FFD7E3BF"/>
        <bgColor rgb="FFD7E3BF"/>
      </patternFill>
    </fill>
    <fill>
      <patternFill patternType="solid">
        <fgColor theme="1"/>
        <bgColor theme="1"/>
      </patternFill>
    </fill>
    <fill>
      <patternFill patternType="solid">
        <fgColor rgb="FFFFCC99"/>
        <bgColor rgb="FFFFCC99"/>
      </patternFill>
    </fill>
    <fill>
      <patternFill patternType="solid">
        <fgColor rgb="FFF2F2F2"/>
        <bgColor rgb="FFF2F2F2"/>
      </patternFill>
    </fill>
    <fill>
      <patternFill patternType="solid">
        <fgColor rgb="FFCCFFCC"/>
        <bgColor rgb="FFCCFFCC"/>
      </patternFill>
    </fill>
    <fill>
      <patternFill patternType="solid">
        <fgColor rgb="FFC4D6A0"/>
        <bgColor rgb="FFC4D6A0"/>
      </patternFill>
    </fill>
    <fill>
      <patternFill patternType="solid">
        <fgColor rgb="FF632523"/>
        <bgColor rgb="FF632523"/>
      </patternFill>
    </fill>
    <fill>
      <patternFill patternType="solid">
        <fgColor rgb="FFE6B8B7"/>
        <bgColor rgb="FFE6B8B7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rgb="FF7030A0"/>
      </patternFill>
    </fill>
    <fill>
      <patternFill patternType="solid">
        <fgColor indexed="22"/>
      </patternFill>
    </fill>
    <fill>
      <patternFill patternType="solid">
        <fgColor theme="1"/>
        <bgColor indexed="64"/>
      </patternFill>
    </fill>
    <fill>
      <patternFill patternType="solid">
        <f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8EE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9DA85E"/>
        <bgColor indexed="64"/>
      </patternFill>
    </fill>
    <fill>
      <patternFill patternType="solid">
        <fgColor rgb="FF2981B9"/>
        <bgColor indexed="64"/>
      </patternFill>
    </fill>
  </fills>
  <borders count="7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rgb="FF000000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C0504D"/>
      </bottom>
      <diagonal/>
    </border>
    <border>
      <left/>
      <right/>
      <top style="thin">
        <color rgb="FFF2DCDB"/>
      </top>
      <bottom style="thin">
        <color rgb="FFF2DCDB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rgb="FF9DA85E"/>
      </bottom>
      <diagonal/>
    </border>
    <border>
      <left/>
      <right/>
      <top/>
      <bottom style="medium">
        <color rgb="FF2981B9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/>
      <bottom style="thin">
        <color theme="2" tint="-0.24994659260841701"/>
      </bottom>
      <diagonal/>
    </border>
  </borders>
  <cellStyleXfs count="7">
    <xf numFmtId="0" fontId="0" fillId="0" borderId="0"/>
    <xf numFmtId="0" fontId="36" fillId="0" borderId="17"/>
    <xf numFmtId="0" fontId="45" fillId="0" borderId="17"/>
    <xf numFmtId="0" fontId="1" fillId="0" borderId="17"/>
    <xf numFmtId="43" fontId="35" fillId="0" borderId="17" applyFont="0" applyFill="0" applyBorder="0" applyAlignment="0" applyProtection="0"/>
    <xf numFmtId="0" fontId="35" fillId="0" borderId="17"/>
    <xf numFmtId="43" fontId="36" fillId="0" borderId="17" applyFont="0" applyFill="0" applyBorder="0" applyAlignment="0" applyProtection="0"/>
  </cellStyleXfs>
  <cellXfs count="303">
    <xf numFmtId="0" fontId="0" fillId="0" borderId="0" xfId="0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right"/>
    </xf>
    <xf numFmtId="164" fontId="7" fillId="3" borderId="5" xfId="0" applyNumberFormat="1" applyFont="1" applyFill="1" applyBorder="1"/>
    <xf numFmtId="0" fontId="8" fillId="0" borderId="0" xfId="0" applyFont="1" applyAlignment="1">
      <alignment horizontal="center" vertical="center"/>
    </xf>
    <xf numFmtId="0" fontId="9" fillId="4" borderId="6" xfId="0" applyFont="1" applyFill="1" applyBorder="1" applyAlignment="1">
      <alignment vertical="center"/>
    </xf>
    <xf numFmtId="0" fontId="9" fillId="4" borderId="6" xfId="0" applyFont="1" applyFill="1" applyBorder="1" applyAlignment="1">
      <alignment horizontal="center" vertical="center"/>
    </xf>
    <xf numFmtId="0" fontId="7" fillId="0" borderId="0" xfId="0" applyFont="1"/>
    <xf numFmtId="0" fontId="10" fillId="5" borderId="6" xfId="0" applyFont="1" applyFill="1" applyBorder="1"/>
    <xf numFmtId="164" fontId="6" fillId="0" borderId="7" xfId="0" applyNumberFormat="1" applyFont="1" applyBorder="1"/>
    <xf numFmtId="164" fontId="6" fillId="5" borderId="6" xfId="0" applyNumberFormat="1" applyFont="1" applyFill="1" applyBorder="1"/>
    <xf numFmtId="164" fontId="6" fillId="5" borderId="6" xfId="0" applyNumberFormat="1" applyFont="1" applyFill="1" applyBorder="1" applyAlignment="1">
      <alignment horizontal="right"/>
    </xf>
    <xf numFmtId="0" fontId="11" fillId="3" borderId="5" xfId="0" applyFont="1" applyFill="1" applyBorder="1"/>
    <xf numFmtId="0" fontId="6" fillId="3" borderId="5" xfId="0" applyFont="1" applyFill="1" applyBorder="1"/>
    <xf numFmtId="0" fontId="10" fillId="5" borderId="5" xfId="0" applyFont="1" applyFill="1" applyBorder="1"/>
    <xf numFmtId="164" fontId="6" fillId="0" borderId="0" xfId="0" applyNumberFormat="1" applyFont="1"/>
    <xf numFmtId="164" fontId="6" fillId="5" borderId="5" xfId="0" applyNumberFormat="1" applyFont="1" applyFill="1" applyBorder="1"/>
    <xf numFmtId="164" fontId="6" fillId="5" borderId="5" xfId="0" applyNumberFormat="1" applyFont="1" applyFill="1" applyBorder="1" applyAlignment="1">
      <alignment horizontal="right"/>
    </xf>
    <xf numFmtId="0" fontId="12" fillId="0" borderId="0" xfId="0" applyFont="1"/>
    <xf numFmtId="0" fontId="10" fillId="5" borderId="8" xfId="0" applyFont="1" applyFill="1" applyBorder="1"/>
    <xf numFmtId="164" fontId="6" fillId="0" borderId="9" xfId="0" applyNumberFormat="1" applyFont="1" applyBorder="1"/>
    <xf numFmtId="164" fontId="6" fillId="5" borderId="8" xfId="0" applyNumberFormat="1" applyFont="1" applyFill="1" applyBorder="1"/>
    <xf numFmtId="164" fontId="6" fillId="5" borderId="8" xfId="0" applyNumberFormat="1" applyFont="1" applyFill="1" applyBorder="1" applyAlignment="1">
      <alignment horizontal="right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6" borderId="11" xfId="0" applyFont="1" applyFill="1" applyBorder="1" applyAlignment="1">
      <alignment horizontal="center" wrapText="1"/>
    </xf>
    <xf numFmtId="0" fontId="14" fillId="7" borderId="11" xfId="0" applyFont="1" applyFill="1" applyBorder="1" applyAlignment="1">
      <alignment horizontal="center" wrapText="1"/>
    </xf>
    <xf numFmtId="0" fontId="15" fillId="0" borderId="12" xfId="0" applyFont="1" applyBorder="1" applyAlignment="1">
      <alignment horizontal="right"/>
    </xf>
    <xf numFmtId="4" fontId="16" fillId="0" borderId="13" xfId="0" applyNumberFormat="1" applyFont="1" applyBorder="1"/>
    <xf numFmtId="0" fontId="17" fillId="3" borderId="13" xfId="0" applyFont="1" applyFill="1" applyBorder="1" applyAlignment="1">
      <alignment horizontal="center" wrapText="1"/>
    </xf>
    <xf numFmtId="165" fontId="16" fillId="3" borderId="13" xfId="0" applyNumberFormat="1" applyFont="1" applyFill="1" applyBorder="1" applyAlignment="1">
      <alignment horizontal="center" wrapText="1"/>
    </xf>
    <xf numFmtId="14" fontId="15" fillId="0" borderId="12" xfId="0" applyNumberFormat="1" applyFont="1" applyBorder="1" applyAlignment="1">
      <alignment horizontal="right"/>
    </xf>
    <xf numFmtId="14" fontId="15" fillId="0" borderId="13" xfId="0" applyNumberFormat="1" applyFont="1" applyBorder="1" applyAlignment="1">
      <alignment horizontal="right"/>
    </xf>
    <xf numFmtId="0" fontId="15" fillId="3" borderId="10" xfId="0" applyFont="1" applyFill="1" applyBorder="1" applyAlignment="1">
      <alignment horizontal="center"/>
    </xf>
    <xf numFmtId="0" fontId="15" fillId="3" borderId="13" xfId="0" applyFont="1" applyFill="1" applyBorder="1" applyAlignment="1">
      <alignment horizontal="center" wrapText="1"/>
    </xf>
    <xf numFmtId="0" fontId="16" fillId="0" borderId="13" xfId="0" applyFont="1" applyBorder="1"/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wrapText="1"/>
    </xf>
    <xf numFmtId="0" fontId="15" fillId="0" borderId="1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164" fontId="24" fillId="0" borderId="0" xfId="0" applyNumberFormat="1" applyFont="1" applyAlignment="1">
      <alignment horizontal="left"/>
    </xf>
    <xf numFmtId="0" fontId="8" fillId="11" borderId="5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164" fontId="6" fillId="8" borderId="5" xfId="0" applyNumberFormat="1" applyFont="1" applyFill="1" applyBorder="1"/>
    <xf numFmtId="164" fontId="6" fillId="9" borderId="5" xfId="0" applyNumberFormat="1" applyFont="1" applyFill="1" applyBorder="1"/>
    <xf numFmtId="164" fontId="6" fillId="10" borderId="5" xfId="0" applyNumberFormat="1" applyFont="1" applyFill="1" applyBorder="1"/>
    <xf numFmtId="0" fontId="22" fillId="12" borderId="5" xfId="0" applyFont="1" applyFill="1" applyBorder="1"/>
    <xf numFmtId="7" fontId="23" fillId="0" borderId="0" xfId="0" applyNumberFormat="1" applyFont="1"/>
    <xf numFmtId="7" fontId="22" fillId="0" borderId="0" xfId="0" applyNumberFormat="1" applyFont="1"/>
    <xf numFmtId="37" fontId="23" fillId="0" borderId="0" xfId="0" applyNumberFormat="1" applyFont="1"/>
    <xf numFmtId="37" fontId="22" fillId="0" borderId="0" xfId="0" applyNumberFormat="1" applyFont="1"/>
    <xf numFmtId="0" fontId="7" fillId="13" borderId="5" xfId="0" applyFont="1" applyFill="1" applyBorder="1" applyAlignment="1">
      <alignment horizontal="right"/>
    </xf>
    <xf numFmtId="0" fontId="7" fillId="13" borderId="5" xfId="0" applyFont="1" applyFill="1" applyBorder="1" applyAlignment="1">
      <alignment horizontal="center"/>
    </xf>
    <xf numFmtId="164" fontId="7" fillId="13" borderId="5" xfId="0" applyNumberFormat="1" applyFont="1" applyFill="1" applyBorder="1" applyAlignment="1">
      <alignment horizontal="center"/>
    </xf>
    <xf numFmtId="164" fontId="7" fillId="13" borderId="5" xfId="0" applyNumberFormat="1" applyFont="1" applyFill="1" applyBorder="1"/>
    <xf numFmtId="0" fontId="22" fillId="0" borderId="20" xfId="0" applyFont="1" applyBorder="1"/>
    <xf numFmtId="0" fontId="10" fillId="0" borderId="0" xfId="0" applyFont="1"/>
    <xf numFmtId="0" fontId="10" fillId="0" borderId="0" xfId="0" applyFont="1" applyAlignment="1">
      <alignment horizontal="right"/>
    </xf>
    <xf numFmtId="43" fontId="26" fillId="0" borderId="20" xfId="0" applyNumberFormat="1" applyFont="1" applyBorder="1" applyAlignment="1">
      <alignment horizontal="right"/>
    </xf>
    <xf numFmtId="44" fontId="26" fillId="0" borderId="24" xfId="0" applyNumberFormat="1" applyFont="1" applyBorder="1" applyAlignment="1">
      <alignment horizontal="right"/>
    </xf>
    <xf numFmtId="41" fontId="20" fillId="14" borderId="25" xfId="0" applyNumberFormat="1" applyFont="1" applyFill="1" applyBorder="1" applyAlignment="1">
      <alignment horizontal="center"/>
    </xf>
    <xf numFmtId="41" fontId="20" fillId="14" borderId="5" xfId="0" applyNumberFormat="1" applyFont="1" applyFill="1" applyBorder="1" applyAlignment="1">
      <alignment horizontal="center"/>
    </xf>
    <xf numFmtId="0" fontId="20" fillId="14" borderId="5" xfId="0" applyFont="1" applyFill="1" applyBorder="1" applyAlignment="1">
      <alignment horizontal="center"/>
    </xf>
    <xf numFmtId="43" fontId="26" fillId="0" borderId="24" xfId="0" applyNumberFormat="1" applyFont="1" applyBorder="1" applyAlignment="1">
      <alignment horizontal="right"/>
    </xf>
    <xf numFmtId="0" fontId="8" fillId="0" borderId="0" xfId="0" applyFont="1" applyAlignment="1">
      <alignment horizontal="right"/>
    </xf>
    <xf numFmtId="44" fontId="10" fillId="10" borderId="25" xfId="0" applyNumberFormat="1" applyFont="1" applyFill="1" applyBorder="1" applyAlignment="1">
      <alignment horizontal="left"/>
    </xf>
    <xf numFmtId="43" fontId="10" fillId="10" borderId="5" xfId="0" applyNumberFormat="1" applyFont="1" applyFill="1" applyBorder="1" applyAlignment="1">
      <alignment horizontal="left"/>
    </xf>
    <xf numFmtId="166" fontId="10" fillId="0" borderId="0" xfId="0" applyNumberFormat="1" applyFont="1"/>
    <xf numFmtId="166" fontId="10" fillId="9" borderId="5" xfId="0" applyNumberFormat="1" applyFont="1" applyFill="1" applyBorder="1"/>
    <xf numFmtId="41" fontId="27" fillId="15" borderId="10" xfId="0" applyNumberFormat="1" applyFont="1" applyFill="1" applyBorder="1" applyAlignment="1">
      <alignment horizontal="center"/>
    </xf>
    <xf numFmtId="0" fontId="10" fillId="0" borderId="24" xfId="0" applyFont="1" applyBorder="1"/>
    <xf numFmtId="0" fontId="28" fillId="16" borderId="28" xfId="0" applyFont="1" applyFill="1" applyBorder="1" applyAlignment="1">
      <alignment horizontal="center"/>
    </xf>
    <xf numFmtId="6" fontId="29" fillId="17" borderId="29" xfId="0" applyNumberFormat="1" applyFont="1" applyFill="1" applyBorder="1" applyAlignment="1">
      <alignment horizontal="center"/>
    </xf>
    <xf numFmtId="0" fontId="9" fillId="15" borderId="30" xfId="0" applyFont="1" applyFill="1" applyBorder="1" applyAlignment="1">
      <alignment horizontal="center"/>
    </xf>
    <xf numFmtId="41" fontId="27" fillId="4" borderId="10" xfId="0" applyNumberFormat="1" applyFont="1" applyFill="1" applyBorder="1" applyAlignment="1">
      <alignment horizontal="center"/>
    </xf>
    <xf numFmtId="41" fontId="27" fillId="4" borderId="25" xfId="0" applyNumberFormat="1" applyFont="1" applyFill="1" applyBorder="1" applyAlignment="1">
      <alignment horizontal="center"/>
    </xf>
    <xf numFmtId="164" fontId="29" fillId="17" borderId="31" xfId="0" applyNumberFormat="1" applyFont="1" applyFill="1" applyBorder="1" applyAlignment="1">
      <alignment horizontal="center"/>
    </xf>
    <xf numFmtId="43" fontId="26" fillId="0" borderId="32" xfId="0" applyNumberFormat="1" applyFont="1" applyBorder="1" applyAlignment="1">
      <alignment horizontal="right"/>
    </xf>
    <xf numFmtId="0" fontId="10" fillId="0" borderId="33" xfId="0" applyFont="1" applyBorder="1"/>
    <xf numFmtId="43" fontId="10" fillId="10" borderId="25" xfId="0" applyNumberFormat="1" applyFont="1" applyFill="1" applyBorder="1" applyAlignment="1">
      <alignment horizontal="left"/>
    </xf>
    <xf numFmtId="44" fontId="10" fillId="0" borderId="0" xfId="0" applyNumberFormat="1" applyFont="1"/>
    <xf numFmtId="43" fontId="10" fillId="0" borderId="0" xfId="0" applyNumberFormat="1" applyFont="1"/>
    <xf numFmtId="0" fontId="10" fillId="0" borderId="0" xfId="0" applyFont="1" applyAlignment="1">
      <alignment horizontal="center"/>
    </xf>
    <xf numFmtId="15" fontId="10" fillId="0" borderId="0" xfId="0" applyNumberFormat="1" applyFont="1"/>
    <xf numFmtId="167" fontId="10" fillId="0" borderId="0" xfId="0" applyNumberFormat="1" applyFont="1"/>
    <xf numFmtId="0" fontId="11" fillId="3" borderId="10" xfId="0" applyFont="1" applyFill="1" applyBorder="1" applyAlignment="1">
      <alignment horizontal="center" wrapText="1"/>
    </xf>
    <xf numFmtId="0" fontId="8" fillId="18" borderId="34" xfId="0" applyFont="1" applyFill="1" applyBorder="1" applyAlignment="1">
      <alignment horizontal="left" vertical="top"/>
    </xf>
    <xf numFmtId="0" fontId="8" fillId="18" borderId="34" xfId="0" applyFont="1" applyFill="1" applyBorder="1" applyAlignment="1">
      <alignment horizontal="center" vertical="top"/>
    </xf>
    <xf numFmtId="0" fontId="8" fillId="18" borderId="34" xfId="0" applyFont="1" applyFill="1" applyBorder="1" applyAlignment="1">
      <alignment vertical="top"/>
    </xf>
    <xf numFmtId="15" fontId="8" fillId="18" borderId="34" xfId="0" applyNumberFormat="1" applyFont="1" applyFill="1" applyBorder="1" applyAlignment="1">
      <alignment horizontal="right" vertical="top"/>
    </xf>
    <xf numFmtId="0" fontId="8" fillId="18" borderId="34" xfId="0" applyFont="1" applyFill="1" applyBorder="1" applyAlignment="1">
      <alignment horizontal="right" vertical="top"/>
    </xf>
    <xf numFmtId="167" fontId="8" fillId="18" borderId="34" xfId="0" applyNumberFormat="1" applyFont="1" applyFill="1" applyBorder="1" applyAlignment="1">
      <alignment vertical="top"/>
    </xf>
    <xf numFmtId="167" fontId="8" fillId="2" borderId="35" xfId="0" applyNumberFormat="1" applyFont="1" applyFill="1" applyBorder="1" applyAlignment="1">
      <alignment horizontal="center" vertical="top"/>
    </xf>
    <xf numFmtId="167" fontId="8" fillId="19" borderId="35" xfId="0" applyNumberFormat="1" applyFont="1" applyFill="1" applyBorder="1" applyAlignment="1">
      <alignment horizontal="center" vertical="top"/>
    </xf>
    <xf numFmtId="167" fontId="10" fillId="0" borderId="0" xfId="0" applyNumberFormat="1" applyFont="1" applyAlignment="1">
      <alignment horizontal="center"/>
    </xf>
    <xf numFmtId="167" fontId="8" fillId="18" borderId="34" xfId="0" applyNumberFormat="1" applyFont="1" applyFill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6" fillId="0" borderId="10" xfId="0" applyFont="1" applyBorder="1"/>
    <xf numFmtId="165" fontId="6" fillId="0" borderId="10" xfId="0" applyNumberFormat="1" applyFont="1" applyBorder="1"/>
    <xf numFmtId="0" fontId="19" fillId="0" borderId="0" xfId="0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4" fillId="0" borderId="0" xfId="0" applyFont="1"/>
    <xf numFmtId="16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165" fontId="17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8" fillId="0" borderId="21" xfId="0" applyFont="1" applyBorder="1"/>
    <xf numFmtId="0" fontId="8" fillId="0" borderId="37" xfId="0" applyFont="1" applyBorder="1"/>
    <xf numFmtId="0" fontId="8" fillId="0" borderId="23" xfId="0" applyFont="1" applyBorder="1"/>
    <xf numFmtId="0" fontId="16" fillId="0" borderId="12" xfId="0" applyFont="1" applyBorder="1"/>
    <xf numFmtId="164" fontId="10" fillId="0" borderId="13" xfId="0" applyNumberFormat="1" applyFont="1" applyBorder="1" applyAlignment="1">
      <alignment horizontal="right"/>
    </xf>
    <xf numFmtId="165" fontId="10" fillId="0" borderId="13" xfId="0" applyNumberFormat="1" applyFont="1" applyBorder="1" applyAlignment="1">
      <alignment horizontal="right"/>
    </xf>
    <xf numFmtId="3" fontId="16" fillId="0" borderId="38" xfId="0" applyNumberFormat="1" applyFont="1" applyBorder="1" applyAlignment="1">
      <alignment horizontal="right"/>
    </xf>
    <xf numFmtId="0" fontId="16" fillId="0" borderId="10" xfId="0" applyFont="1" applyBorder="1"/>
    <xf numFmtId="164" fontId="10" fillId="0" borderId="11" xfId="0" applyNumberFormat="1" applyFont="1" applyBorder="1" applyAlignment="1">
      <alignment horizontal="right"/>
    </xf>
    <xf numFmtId="165" fontId="10" fillId="0" borderId="11" xfId="0" applyNumberFormat="1" applyFont="1" applyBorder="1" applyAlignment="1">
      <alignment horizontal="right"/>
    </xf>
    <xf numFmtId="0" fontId="16" fillId="0" borderId="39" xfId="0" applyFont="1" applyBorder="1"/>
    <xf numFmtId="164" fontId="10" fillId="0" borderId="40" xfId="0" applyNumberFormat="1" applyFont="1" applyBorder="1" applyAlignment="1">
      <alignment horizontal="right"/>
    </xf>
    <xf numFmtId="165" fontId="10" fillId="0" borderId="40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8" fontId="8" fillId="18" borderId="34" xfId="0" applyNumberFormat="1" applyFont="1" applyFill="1" applyBorder="1" applyAlignment="1">
      <alignment vertical="top"/>
    </xf>
    <xf numFmtId="168" fontId="10" fillId="0" borderId="0" xfId="0" applyNumberFormat="1" applyFont="1"/>
    <xf numFmtId="0" fontId="8" fillId="0" borderId="10" xfId="0" applyFont="1" applyBorder="1" applyAlignment="1">
      <alignment vertical="center"/>
    </xf>
    <xf numFmtId="0" fontId="8" fillId="0" borderId="10" xfId="0" applyFont="1" applyBorder="1" applyAlignment="1">
      <alignment vertical="center" wrapText="1"/>
    </xf>
    <xf numFmtId="0" fontId="6" fillId="0" borderId="10" xfId="0" applyFont="1" applyBorder="1" applyAlignment="1">
      <alignment vertical="top" wrapText="1"/>
    </xf>
    <xf numFmtId="7" fontId="6" fillId="0" borderId="10" xfId="0" applyNumberFormat="1" applyFont="1" applyBorder="1"/>
    <xf numFmtId="0" fontId="6" fillId="0" borderId="0" xfId="0" applyFont="1" applyAlignment="1">
      <alignment horizontal="center"/>
    </xf>
    <xf numFmtId="44" fontId="6" fillId="0" borderId="0" xfId="0" applyNumberFormat="1" applyFont="1"/>
    <xf numFmtId="5" fontId="6" fillId="0" borderId="0" xfId="0" applyNumberFormat="1" applyFont="1"/>
    <xf numFmtId="0" fontId="8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9" fontId="10" fillId="0" borderId="0" xfId="0" applyNumberFormat="1" applyFont="1"/>
    <xf numFmtId="0" fontId="32" fillId="0" borderId="0" xfId="0" applyFont="1"/>
    <xf numFmtId="0" fontId="8" fillId="0" borderId="0" xfId="0" applyFont="1"/>
    <xf numFmtId="0" fontId="33" fillId="20" borderId="42" xfId="0" applyFont="1" applyFill="1" applyBorder="1" applyAlignment="1">
      <alignment horizontal="center"/>
    </xf>
    <xf numFmtId="0" fontId="10" fillId="21" borderId="43" xfId="0" applyFont="1" applyFill="1" applyBorder="1" applyAlignment="1">
      <alignment horizontal="left"/>
    </xf>
    <xf numFmtId="166" fontId="10" fillId="21" borderId="43" xfId="0" applyNumberFormat="1" applyFont="1" applyFill="1" applyBorder="1"/>
    <xf numFmtId="0" fontId="33" fillId="20" borderId="42" xfId="0" applyFont="1" applyFill="1" applyBorder="1"/>
    <xf numFmtId="166" fontId="33" fillId="20" borderId="42" xfId="0" applyNumberFormat="1" applyFont="1" applyFill="1" applyBorder="1"/>
    <xf numFmtId="166" fontId="33" fillId="20" borderId="42" xfId="0" applyNumberFormat="1" applyFont="1" applyFill="1" applyBorder="1" applyAlignment="1">
      <alignment horizontal="center"/>
    </xf>
    <xf numFmtId="0" fontId="13" fillId="0" borderId="10" xfId="0" applyFont="1" applyBorder="1" applyAlignment="1">
      <alignment horizontal="center" wrapText="1"/>
    </xf>
    <xf numFmtId="14" fontId="15" fillId="0" borderId="12" xfId="0" applyNumberFormat="1" applyFont="1" applyBorder="1" applyAlignment="1">
      <alignment horizontal="right" wrapText="1"/>
    </xf>
    <xf numFmtId="0" fontId="0" fillId="0" borderId="0" xfId="0" applyAlignment="1">
      <alignment wrapText="1"/>
    </xf>
    <xf numFmtId="0" fontId="13" fillId="0" borderId="11" xfId="0" applyFont="1" applyBorder="1" applyAlignment="1">
      <alignment wrapText="1"/>
    </xf>
    <xf numFmtId="14" fontId="15" fillId="0" borderId="13" xfId="0" applyNumberFormat="1" applyFont="1" applyBorder="1" applyAlignment="1">
      <alignment wrapText="1"/>
    </xf>
    <xf numFmtId="0" fontId="36" fillId="0" borderId="17" xfId="1"/>
    <xf numFmtId="0" fontId="37" fillId="22" borderId="17" xfId="1" applyFont="1" applyFill="1"/>
    <xf numFmtId="0" fontId="36" fillId="22" borderId="17" xfId="1" applyFill="1"/>
    <xf numFmtId="0" fontId="37" fillId="24" borderId="45" xfId="1" applyFont="1" applyFill="1" applyBorder="1"/>
    <xf numFmtId="164" fontId="36" fillId="0" borderId="17" xfId="1" applyNumberFormat="1"/>
    <xf numFmtId="6" fontId="36" fillId="0" borderId="17" xfId="1" applyNumberFormat="1"/>
    <xf numFmtId="0" fontId="37" fillId="25" borderId="45" xfId="1" applyFont="1" applyFill="1" applyBorder="1"/>
    <xf numFmtId="164" fontId="37" fillId="26" borderId="47" xfId="1" applyNumberFormat="1" applyFont="1" applyFill="1" applyBorder="1"/>
    <xf numFmtId="0" fontId="37" fillId="26" borderId="47" xfId="1" applyFont="1" applyFill="1" applyBorder="1"/>
    <xf numFmtId="0" fontId="37" fillId="26" borderId="48" xfId="1" applyFont="1" applyFill="1" applyBorder="1"/>
    <xf numFmtId="164" fontId="37" fillId="26" borderId="17" xfId="1" applyNumberFormat="1" applyFont="1" applyFill="1"/>
    <xf numFmtId="0" fontId="37" fillId="26" borderId="17" xfId="1" applyFont="1" applyFill="1"/>
    <xf numFmtId="0" fontId="37" fillId="26" borderId="50" xfId="1" applyFont="1" applyFill="1" applyBorder="1"/>
    <xf numFmtId="164" fontId="37" fillId="26" borderId="44" xfId="1" applyNumberFormat="1" applyFont="1" applyFill="1" applyBorder="1"/>
    <xf numFmtId="0" fontId="37" fillId="26" borderId="44" xfId="1" applyFont="1" applyFill="1" applyBorder="1"/>
    <xf numFmtId="0" fontId="37" fillId="26" borderId="52" xfId="1" applyFont="1" applyFill="1" applyBorder="1"/>
    <xf numFmtId="0" fontId="40" fillId="22" borderId="46" xfId="1" applyFont="1" applyFill="1" applyBorder="1"/>
    <xf numFmtId="0" fontId="40" fillId="22" borderId="49" xfId="1" applyFont="1" applyFill="1" applyBorder="1"/>
    <xf numFmtId="0" fontId="40" fillId="22" borderId="51" xfId="1" applyFont="1" applyFill="1" applyBorder="1"/>
    <xf numFmtId="0" fontId="41" fillId="0" borderId="17" xfId="1" applyFont="1"/>
    <xf numFmtId="0" fontId="14" fillId="27" borderId="11" xfId="0" applyFont="1" applyFill="1" applyBorder="1" applyAlignment="1">
      <alignment horizontal="center" wrapText="1"/>
    </xf>
    <xf numFmtId="0" fontId="47" fillId="0" borderId="17" xfId="2" applyFont="1"/>
    <xf numFmtId="0" fontId="48" fillId="0" borderId="17" xfId="2" applyFont="1"/>
    <xf numFmtId="0" fontId="49" fillId="0" borderId="17" xfId="2" applyFont="1" applyAlignment="1">
      <alignment horizontal="center"/>
    </xf>
    <xf numFmtId="0" fontId="47" fillId="0" borderId="17" xfId="2" applyFont="1" applyAlignment="1">
      <alignment horizontal="center"/>
    </xf>
    <xf numFmtId="0" fontId="51" fillId="28" borderId="54" xfId="2" applyFont="1" applyFill="1" applyBorder="1" applyAlignment="1">
      <alignment horizontal="left"/>
    </xf>
    <xf numFmtId="0" fontId="52" fillId="0" borderId="54" xfId="2" applyFont="1" applyBorder="1"/>
    <xf numFmtId="0" fontId="51" fillId="28" borderId="54" xfId="2" applyFont="1" applyFill="1" applyBorder="1" applyAlignment="1">
      <alignment horizontal="left" vertical="center"/>
    </xf>
    <xf numFmtId="0" fontId="53" fillId="0" borderId="54" xfId="2" applyFont="1" applyBorder="1"/>
    <xf numFmtId="0" fontId="54" fillId="29" borderId="54" xfId="2" applyFont="1" applyFill="1" applyBorder="1" applyAlignment="1">
      <alignment horizontal="center" vertical="center" wrapText="1"/>
    </xf>
    <xf numFmtId="0" fontId="51" fillId="0" borderId="17" xfId="2" applyFont="1" applyAlignment="1">
      <alignment horizontal="left" vertical="center" wrapText="1"/>
    </xf>
    <xf numFmtId="0" fontId="47" fillId="0" borderId="17" xfId="2" applyFont="1" applyAlignment="1">
      <alignment wrapText="1"/>
    </xf>
    <xf numFmtId="0" fontId="42" fillId="0" borderId="55" xfId="2" applyFont="1" applyBorder="1"/>
    <xf numFmtId="0" fontId="42" fillId="0" borderId="56" xfId="2" applyFont="1" applyBorder="1"/>
    <xf numFmtId="169" fontId="42" fillId="0" borderId="54" xfId="2" applyNumberFormat="1" applyFont="1" applyBorder="1"/>
    <xf numFmtId="0" fontId="42" fillId="0" borderId="54" xfId="2" applyFont="1" applyBorder="1"/>
    <xf numFmtId="164" fontId="42" fillId="0" borderId="54" xfId="2" applyNumberFormat="1" applyFont="1" applyBorder="1" applyAlignment="1">
      <alignment horizontal="center"/>
    </xf>
    <xf numFmtId="0" fontId="45" fillId="0" borderId="17" xfId="2"/>
    <xf numFmtId="0" fontId="51" fillId="30" borderId="57" xfId="2" applyFont="1" applyFill="1" applyBorder="1" applyAlignment="1">
      <alignment horizontal="center"/>
    </xf>
    <xf numFmtId="0" fontId="51" fillId="28" borderId="61" xfId="2" applyFont="1" applyFill="1" applyBorder="1" applyAlignment="1">
      <alignment horizontal="center"/>
    </xf>
    <xf numFmtId="0" fontId="51" fillId="28" borderId="62" xfId="2" applyFont="1" applyFill="1" applyBorder="1" applyAlignment="1">
      <alignment horizontal="center" vertical="center"/>
    </xf>
    <xf numFmtId="0" fontId="51" fillId="28" borderId="55" xfId="2" applyFont="1" applyFill="1" applyBorder="1" applyAlignment="1">
      <alignment horizontal="center"/>
    </xf>
    <xf numFmtId="0" fontId="51" fillId="28" borderId="63" xfId="2" applyFont="1" applyFill="1" applyBorder="1" applyAlignment="1">
      <alignment horizontal="center" vertical="center"/>
    </xf>
    <xf numFmtId="0" fontId="47" fillId="0" borderId="64" xfId="2" applyFont="1" applyBorder="1"/>
    <xf numFmtId="165" fontId="47" fillId="0" borderId="56" xfId="2" applyNumberFormat="1" applyFont="1" applyBorder="1"/>
    <xf numFmtId="165" fontId="47" fillId="0" borderId="65" xfId="2" applyNumberFormat="1" applyFont="1" applyBorder="1"/>
    <xf numFmtId="10" fontId="47" fillId="0" borderId="66" xfId="2" applyNumberFormat="1" applyFont="1" applyBorder="1"/>
    <xf numFmtId="0" fontId="51" fillId="0" borderId="17" xfId="2" applyFont="1"/>
    <xf numFmtId="165" fontId="45" fillId="0" borderId="17" xfId="2" applyNumberFormat="1" applyAlignment="1">
      <alignment horizontal="right"/>
    </xf>
    <xf numFmtId="165" fontId="45" fillId="0" borderId="17" xfId="2" applyNumberFormat="1"/>
    <xf numFmtId="10" fontId="45" fillId="0" borderId="17" xfId="2" applyNumberFormat="1"/>
    <xf numFmtId="0" fontId="1" fillId="0" borderId="17" xfId="3"/>
    <xf numFmtId="0" fontId="51" fillId="22" borderId="67" xfId="1" applyFont="1" applyFill="1" applyBorder="1" applyAlignment="1">
      <alignment horizontal="center" vertical="top"/>
    </xf>
    <xf numFmtId="0" fontId="51" fillId="22" borderId="67" xfId="1" applyFont="1" applyFill="1" applyBorder="1" applyAlignment="1">
      <alignment horizontal="left" vertical="top"/>
    </xf>
    <xf numFmtId="0" fontId="56" fillId="0" borderId="17" xfId="3" applyFont="1"/>
    <xf numFmtId="167" fontId="57" fillId="22" borderId="17" xfId="4" applyNumberFormat="1" applyFont="1" applyFill="1"/>
    <xf numFmtId="0" fontId="34" fillId="22" borderId="17" xfId="5" applyFont="1" applyFill="1"/>
    <xf numFmtId="0" fontId="45" fillId="0" borderId="17" xfId="1" applyFont="1" applyAlignment="1">
      <alignment horizontal="center"/>
    </xf>
    <xf numFmtId="0" fontId="58" fillId="32" borderId="17" xfId="3" applyFont="1" applyFill="1"/>
    <xf numFmtId="170" fontId="59" fillId="0" borderId="17" xfId="5" applyNumberFormat="1" applyFont="1" applyAlignment="1">
      <alignment horizontal="right"/>
    </xf>
    <xf numFmtId="0" fontId="1" fillId="0" borderId="17" xfId="5" applyFont="1"/>
    <xf numFmtId="3" fontId="51" fillId="22" borderId="67" xfId="6" applyNumberFormat="1" applyFont="1" applyFill="1" applyBorder="1" applyAlignment="1">
      <alignment horizontal="left" vertical="top"/>
    </xf>
    <xf numFmtId="169" fontId="59" fillId="0" borderId="17" xfId="5" applyNumberFormat="1" applyFont="1" applyAlignment="1">
      <alignment horizontal="center"/>
    </xf>
    <xf numFmtId="3" fontId="45" fillId="0" borderId="17" xfId="1" applyNumberFormat="1" applyFont="1"/>
    <xf numFmtId="0" fontId="51" fillId="31" borderId="67" xfId="1" applyFont="1" applyFill="1" applyBorder="1" applyAlignment="1">
      <alignment horizontal="left" vertical="top"/>
    </xf>
    <xf numFmtId="0" fontId="51" fillId="31" borderId="67" xfId="1" applyFont="1" applyFill="1" applyBorder="1" applyAlignment="1">
      <alignment vertical="top"/>
    </xf>
    <xf numFmtId="0" fontId="51" fillId="31" borderId="67" xfId="1" applyFont="1" applyFill="1" applyBorder="1" applyAlignment="1">
      <alignment horizontal="center" vertical="top"/>
    </xf>
    <xf numFmtId="3" fontId="51" fillId="31" borderId="67" xfId="6" applyNumberFormat="1" applyFont="1" applyFill="1" applyBorder="1" applyAlignment="1">
      <alignment horizontal="right" vertical="top"/>
    </xf>
    <xf numFmtId="169" fontId="57" fillId="33" borderId="67" xfId="5" applyNumberFormat="1" applyFont="1" applyFill="1" applyBorder="1" applyAlignment="1">
      <alignment horizontal="center" vertical="top"/>
    </xf>
    <xf numFmtId="170" fontId="57" fillId="33" borderId="67" xfId="5" applyNumberFormat="1" applyFont="1" applyFill="1" applyBorder="1" applyAlignment="1">
      <alignment horizontal="center" vertical="top"/>
    </xf>
    <xf numFmtId="0" fontId="57" fillId="33" borderId="67" xfId="5" applyFont="1" applyFill="1" applyBorder="1" applyAlignment="1">
      <alignment vertical="top"/>
    </xf>
    <xf numFmtId="3" fontId="57" fillId="33" borderId="67" xfId="5" applyNumberFormat="1" applyFont="1" applyFill="1" applyBorder="1" applyAlignment="1">
      <alignment horizontal="right" vertical="top"/>
    </xf>
    <xf numFmtId="169" fontId="57" fillId="34" borderId="67" xfId="5" applyNumberFormat="1" applyFont="1" applyFill="1" applyBorder="1" applyAlignment="1">
      <alignment horizontal="center" vertical="top"/>
    </xf>
    <xf numFmtId="0" fontId="57" fillId="34" borderId="67" xfId="5" applyFont="1" applyFill="1" applyBorder="1" applyAlignment="1">
      <alignment horizontal="left" vertical="top"/>
    </xf>
    <xf numFmtId="0" fontId="57" fillId="34" borderId="67" xfId="5" applyFont="1" applyFill="1" applyBorder="1" applyAlignment="1">
      <alignment horizontal="center" vertical="top"/>
    </xf>
    <xf numFmtId="0" fontId="57" fillId="34" borderId="67" xfId="5" applyFont="1" applyFill="1" applyBorder="1" applyAlignment="1">
      <alignment vertical="top"/>
    </xf>
    <xf numFmtId="14" fontId="57" fillId="34" borderId="67" xfId="5" applyNumberFormat="1" applyFont="1" applyFill="1" applyBorder="1" applyAlignment="1">
      <alignment horizontal="right" vertical="top"/>
    </xf>
    <xf numFmtId="0" fontId="57" fillId="34" borderId="67" xfId="5" applyFont="1" applyFill="1" applyBorder="1" applyAlignment="1">
      <alignment horizontal="right" vertical="top"/>
    </xf>
    <xf numFmtId="0" fontId="45" fillId="0" borderId="17" xfId="1" applyFont="1"/>
    <xf numFmtId="0" fontId="45" fillId="0" borderId="17" xfId="1" applyFont="1" applyAlignment="1">
      <alignment horizontal="right"/>
    </xf>
    <xf numFmtId="167" fontId="59" fillId="0" borderId="17" xfId="4" applyNumberFormat="1" applyFont="1"/>
    <xf numFmtId="3" fontId="59" fillId="0" borderId="17" xfId="4" applyNumberFormat="1" applyFont="1"/>
    <xf numFmtId="0" fontId="59" fillId="0" borderId="17" xfId="5" applyFont="1"/>
    <xf numFmtId="169" fontId="59" fillId="0" borderId="17" xfId="5" applyNumberFormat="1" applyFont="1" applyAlignment="1">
      <alignment horizontal="right"/>
    </xf>
    <xf numFmtId="0" fontId="59" fillId="0" borderId="17" xfId="5" applyFont="1" applyAlignment="1" applyProtection="1">
      <alignment horizontal="center"/>
      <protection locked="0"/>
    </xf>
    <xf numFmtId="14" fontId="59" fillId="0" borderId="17" xfId="4" applyNumberFormat="1" applyFont="1"/>
    <xf numFmtId="169" fontId="59" fillId="0" borderId="17" xfId="4" applyNumberFormat="1" applyFont="1" applyAlignment="1">
      <alignment horizontal="center"/>
    </xf>
    <xf numFmtId="3" fontId="45" fillId="0" borderId="17" xfId="6" applyNumberFormat="1" applyFont="1"/>
    <xf numFmtId="0" fontId="1" fillId="22" borderId="17" xfId="3" applyFill="1"/>
    <xf numFmtId="0" fontId="1" fillId="29" borderId="17" xfId="3" applyFill="1"/>
    <xf numFmtId="0" fontId="59" fillId="29" borderId="17" xfId="5" applyFont="1" applyFill="1"/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4" fillId="0" borderId="4" xfId="0" applyFont="1" applyBorder="1" applyAlignment="1">
      <alignment horizontal="center"/>
    </xf>
    <xf numFmtId="0" fontId="3" fillId="0" borderId="4" xfId="0" applyFont="1" applyBorder="1"/>
    <xf numFmtId="0" fontId="8" fillId="0" borderId="0" xfId="0" applyFont="1" applyAlignment="1">
      <alignment horizontal="center" vertical="center"/>
    </xf>
    <xf numFmtId="0" fontId="0" fillId="0" borderId="0" xfId="0"/>
    <xf numFmtId="0" fontId="38" fillId="23" borderId="17" xfId="1" applyFont="1" applyFill="1" applyAlignment="1">
      <alignment horizontal="center"/>
    </xf>
    <xf numFmtId="0" fontId="39" fillId="22" borderId="44" xfId="1" applyFont="1" applyFill="1" applyBorder="1" applyAlignment="1">
      <alignment horizontal="center"/>
    </xf>
    <xf numFmtId="0" fontId="37" fillId="25" borderId="45" xfId="1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19" fillId="8" borderId="14" xfId="0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16" xfId="0" applyFont="1" applyBorder="1"/>
    <xf numFmtId="0" fontId="23" fillId="0" borderId="0" xfId="0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0" fontId="3" fillId="0" borderId="18" xfId="0" applyFont="1" applyBorder="1"/>
    <xf numFmtId="0" fontId="4" fillId="8" borderId="17" xfId="0" applyFont="1" applyFill="1" applyBorder="1" applyAlignment="1">
      <alignment horizontal="center" vertical="center" wrapText="1"/>
    </xf>
    <xf numFmtId="0" fontId="3" fillId="0" borderId="19" xfId="0" applyFont="1" applyBorder="1"/>
    <xf numFmtId="0" fontId="4" fillId="9" borderId="17" xfId="0" applyFont="1" applyFill="1" applyBorder="1" applyAlignment="1">
      <alignment horizontal="center" vertical="center" wrapText="1"/>
    </xf>
    <xf numFmtId="0" fontId="4" fillId="10" borderId="17" xfId="0" applyFont="1" applyFill="1" applyBorder="1" applyAlignment="1">
      <alignment horizontal="center" vertical="center" wrapText="1"/>
    </xf>
    <xf numFmtId="0" fontId="9" fillId="15" borderId="26" xfId="0" applyFont="1" applyFill="1" applyBorder="1" applyAlignment="1">
      <alignment horizontal="center"/>
    </xf>
    <xf numFmtId="0" fontId="3" fillId="0" borderId="27" xfId="0" applyFont="1" applyBorder="1"/>
    <xf numFmtId="0" fontId="25" fillId="11" borderId="21" xfId="0" applyFont="1" applyFill="1" applyBorder="1" applyAlignment="1">
      <alignment horizontal="center" vertical="center"/>
    </xf>
    <xf numFmtId="0" fontId="3" fillId="0" borderId="22" xfId="0" applyFont="1" applyBorder="1"/>
    <xf numFmtId="0" fontId="3" fillId="0" borderId="23" xfId="0" applyFont="1" applyBorder="1"/>
    <xf numFmtId="0" fontId="4" fillId="3" borderId="2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0" fillId="0" borderId="4" xfId="0" applyFont="1" applyBorder="1" applyAlignment="1">
      <alignment horizontal="center"/>
    </xf>
    <xf numFmtId="0" fontId="8" fillId="0" borderId="36" xfId="0" applyFont="1" applyBorder="1" applyAlignment="1">
      <alignment horizontal="center" vertical="center" wrapText="1"/>
    </xf>
    <xf numFmtId="0" fontId="3" fillId="0" borderId="12" xfId="0" applyFont="1" applyBorder="1"/>
    <xf numFmtId="0" fontId="46" fillId="0" borderId="17" xfId="2" applyFont="1" applyAlignment="1">
      <alignment horizontal="center"/>
    </xf>
    <xf numFmtId="0" fontId="49" fillId="0" borderId="53" xfId="2" applyFont="1" applyBorder="1" applyAlignment="1">
      <alignment horizontal="center"/>
    </xf>
    <xf numFmtId="0" fontId="50" fillId="0" borderId="44" xfId="2" applyFont="1" applyBorder="1" applyAlignment="1">
      <alignment horizontal="center"/>
    </xf>
    <xf numFmtId="0" fontId="51" fillId="30" borderId="58" xfId="2" applyFont="1" applyFill="1" applyBorder="1" applyAlignment="1">
      <alignment horizontal="center"/>
    </xf>
    <xf numFmtId="0" fontId="51" fillId="30" borderId="59" xfId="2" applyFont="1" applyFill="1" applyBorder="1" applyAlignment="1">
      <alignment horizontal="center"/>
    </xf>
    <xf numFmtId="0" fontId="51" fillId="30" borderId="60" xfId="2" applyFont="1" applyFill="1" applyBorder="1" applyAlignment="1">
      <alignment horizontal="center"/>
    </xf>
    <xf numFmtId="0" fontId="55" fillId="31" borderId="17" xfId="3" applyFont="1" applyFill="1" applyAlignment="1">
      <alignment horizontal="center"/>
    </xf>
    <xf numFmtId="0" fontId="34" fillId="35" borderId="17" xfId="3" applyFont="1" applyFill="1" applyAlignment="1">
      <alignment horizontal="center"/>
    </xf>
    <xf numFmtId="0" fontId="34" fillId="35" borderId="68" xfId="3" applyFont="1" applyFill="1" applyBorder="1" applyAlignment="1">
      <alignment horizontal="center"/>
    </xf>
    <xf numFmtId="0" fontId="51" fillId="22" borderId="68" xfId="1" applyFont="1" applyFill="1" applyBorder="1" applyAlignment="1">
      <alignment horizontal="center"/>
    </xf>
    <xf numFmtId="0" fontId="34" fillId="22" borderId="68" xfId="3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7" fillId="0" borderId="41" xfId="0" applyFont="1" applyBorder="1" applyAlignment="1">
      <alignment horizontal="center"/>
    </xf>
    <xf numFmtId="0" fontId="62" fillId="0" borderId="44" xfId="0" applyFont="1" applyBorder="1"/>
    <xf numFmtId="0" fontId="34" fillId="0" borderId="0" xfId="0" applyFont="1"/>
    <xf numFmtId="0" fontId="34" fillId="0" borderId="69" xfId="0" applyFont="1" applyBorder="1"/>
    <xf numFmtId="0" fontId="34" fillId="0" borderId="70" xfId="0" applyFont="1" applyBorder="1"/>
    <xf numFmtId="0" fontId="0" fillId="36" borderId="71" xfId="0" applyFill="1" applyBorder="1"/>
    <xf numFmtId="3" fontId="0" fillId="0" borderId="0" xfId="0" applyNumberFormat="1"/>
    <xf numFmtId="0" fontId="0" fillId="37" borderId="0" xfId="0" applyFill="1"/>
    <xf numFmtId="0" fontId="34" fillId="0" borderId="70" xfId="0" applyFont="1" applyBorder="1" applyAlignment="1">
      <alignment horizontal="right"/>
    </xf>
    <xf numFmtId="3" fontId="0" fillId="38" borderId="71" xfId="0" applyNumberFormat="1" applyFill="1" applyBorder="1"/>
    <xf numFmtId="0" fontId="34" fillId="22" borderId="0" xfId="0" applyFont="1" applyFill="1" applyAlignment="1">
      <alignment horizontal="center"/>
    </xf>
    <xf numFmtId="0" fontId="0" fillId="0" borderId="44" xfId="0" applyBorder="1"/>
    <xf numFmtId="0" fontId="61" fillId="39" borderId="0" xfId="0" applyFont="1" applyFill="1"/>
    <xf numFmtId="0" fontId="61" fillId="40" borderId="0" xfId="0" applyFont="1" applyFill="1"/>
    <xf numFmtId="0" fontId="0" fillId="38" borderId="72" xfId="0" applyFill="1" applyBorder="1"/>
  </cellXfs>
  <cellStyles count="7">
    <cellStyle name="Comma 2" xfId="6" xr:uid="{8ECB0CF5-64E9-42AF-96CE-9D4E121D5B33}"/>
    <cellStyle name="Comma 4" xfId="4" xr:uid="{CCCF0CB8-1A59-4D2D-9586-FA7F8DDD0239}"/>
    <cellStyle name="Normal" xfId="0" builtinId="0"/>
    <cellStyle name="Normal 2" xfId="1" xr:uid="{1870EE23-6E0D-4B8C-9183-57E803E2CA73}"/>
    <cellStyle name="Normal 2 2" xfId="2" xr:uid="{FAFCC465-9CB5-432E-BE1D-27D63406416B}"/>
    <cellStyle name="Normal 3" xfId="3" xr:uid="{77B2008E-832D-4FB1-BFF4-5FF64FDE1999}"/>
    <cellStyle name="Normal 5" xfId="5" xr:uid="{E31529E8-A64C-4273-A5AD-7C5FBFA77A6D}"/>
  </cellStyles>
  <dxfs count="5">
    <dxf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9DA85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alcChain" Target="calcChain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6</xdr:row>
      <xdr:rowOff>76200</xdr:rowOff>
    </xdr:from>
    <xdr:ext cx="53340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432675" y="1123950"/>
          <a:ext cx="533400" cy="38100"/>
          <a:chOff x="5079300" y="3780000"/>
          <a:chExt cx="5334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 rot="10800000">
            <a:off x="5079300" y="3780000"/>
            <a:ext cx="533400" cy="0"/>
          </a:xfrm>
          <a:prstGeom prst="straightConnector1">
            <a:avLst/>
          </a:prstGeom>
          <a:noFill/>
          <a:ln w="12700" cap="flat" cmpd="sng">
            <a:solidFill>
              <a:schemeClr val="accent2"/>
            </a:solidFill>
            <a:prstDash val="solid"/>
            <a:round/>
            <a:headEnd type="none" w="sm" len="sm"/>
            <a:tailEnd type="triangle" w="med" len="med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129540</xdr:colOff>
      <xdr:row>0</xdr:row>
      <xdr:rowOff>38100</xdr:rowOff>
    </xdr:from>
    <xdr:to>
      <xdr:col>1</xdr:col>
      <xdr:colOff>571500</xdr:colOff>
      <xdr:row>1</xdr:row>
      <xdr:rowOff>91440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5F899783-CB8B-4B8A-955B-D4E372134FEA}"/>
            </a:ext>
          </a:extLst>
        </xdr:cNvPr>
        <xdr:cNvCxnSpPr/>
      </xdr:nvCxnSpPr>
      <xdr:spPr>
        <a:xfrm flipH="1" flipV="1">
          <a:off x="853440" y="38100"/>
          <a:ext cx="441960" cy="2120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796926</xdr:colOff>
      <xdr:row>1</xdr:row>
      <xdr:rowOff>183091</xdr:rowOff>
    </xdr:from>
    <xdr:ext cx="466725" cy="952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5437718" y="527049"/>
          <a:ext cx="466725" cy="95250"/>
          <a:chOff x="5117400" y="3737138"/>
          <a:chExt cx="457200" cy="85725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CxnSpPr/>
        </xdr:nvCxnSpPr>
        <xdr:spPr>
          <a:xfrm rot="10800000">
            <a:off x="5117400" y="3737138"/>
            <a:ext cx="457200" cy="85725"/>
          </a:xfrm>
          <a:prstGeom prst="straightConnector1">
            <a:avLst/>
          </a:prstGeom>
          <a:noFill/>
          <a:ln w="12700" cap="flat" cmpd="sng">
            <a:solidFill>
              <a:schemeClr val="accent2"/>
            </a:solidFill>
            <a:prstDash val="solid"/>
            <a:round/>
            <a:headEnd type="none" w="sm" len="sm"/>
            <a:tailEnd type="triangle" w="med" len="med"/>
          </a:ln>
        </xdr:spPr>
      </xdr:cxn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200025</xdr:colOff>
      <xdr:row>0</xdr:row>
      <xdr:rowOff>0</xdr:rowOff>
    </xdr:from>
    <xdr:ext cx="2486025" cy="1133475"/>
    <xdr:grpSp>
      <xdr:nvGrpSpPr>
        <xdr:cNvPr id="5" name="Shape 5" title="Drawi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8185150" y="0"/>
          <a:ext cx="2486025" cy="1133475"/>
          <a:chOff x="95400" y="288400"/>
          <a:chExt cx="2466600" cy="1116600"/>
        </a:xfrm>
      </xdr:grpSpPr>
      <xdr:sp macro="" textlink="">
        <xdr:nvSpPr>
          <xdr:cNvPr id="6" name="Shape 6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95400" y="288400"/>
            <a:ext cx="2466600" cy="477000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91425" tIns="91425" rIns="91425" bIns="91425" anchor="t" anchorCtr="0">
            <a:noAutofit/>
          </a:bodyPr>
          <a:lstStyle/>
          <a:p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400"/>
              <a:t>Use UNIQUE to extract out these items</a:t>
            </a:r>
            <a:endParaRPr sz="1400"/>
          </a:p>
        </xdr:txBody>
      </xdr:sp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CxnSpPr>
            <a:stCxn id="6" idx="2"/>
          </xdr:cNvCxnSpPr>
        </xdr:nvCxnSpPr>
        <xdr:spPr>
          <a:xfrm>
            <a:off x="1328700" y="765400"/>
            <a:ext cx="634500" cy="6396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2</xdr:row>
      <xdr:rowOff>85725</xdr:rowOff>
    </xdr:from>
    <xdr:ext cx="1962150" cy="8667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4369688" y="3351375"/>
          <a:ext cx="1952625" cy="85725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Sales                                Commission</a:t>
          </a:r>
          <a:br>
            <a:rPr lang="en-US" sz="800" b="1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Below  5000                         None</a:t>
          </a:r>
          <a:b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Between 5000-15000          1%</a:t>
          </a:r>
          <a:b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Between 15000-25000        1.5%</a:t>
          </a:r>
          <a:b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Above 25000                       2%</a:t>
          </a: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2</xdr:row>
      <xdr:rowOff>85725</xdr:rowOff>
    </xdr:from>
    <xdr:ext cx="1962150" cy="8667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369688" y="3351375"/>
          <a:ext cx="1952625" cy="85725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Sales                                Commission</a:t>
          </a:r>
          <a:br>
            <a:rPr lang="en-US" sz="800" b="1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Below  5000                         None</a:t>
          </a:r>
          <a:b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Between 5000-15000          1%</a:t>
          </a:r>
          <a:b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Between 15000-25000        1.5%</a:t>
          </a:r>
          <a:b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</a:br>
          <a:r>
            <a:rPr lang="en-US" sz="800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Above 25000                       2%</a:t>
          </a: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85725</xdr:colOff>
      <xdr:row>40</xdr:row>
      <xdr:rowOff>38100</xdr:rowOff>
    </xdr:from>
    <xdr:ext cx="1733550" cy="62465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2EB6AC7-676E-4B3B-8DA9-F44FEF3B1FD6}"/>
            </a:ext>
          </a:extLst>
        </xdr:cNvPr>
        <xdr:cNvSpPr txBox="1"/>
      </xdr:nvSpPr>
      <xdr:spPr>
        <a:xfrm>
          <a:off x="2765425" y="7467600"/>
          <a:ext cx="1733550" cy="6246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E6834F"/>
              </a:solidFill>
            </a:rPr>
            <a:t>Test this!</a:t>
          </a:r>
        </a:p>
        <a:p>
          <a:r>
            <a:rPr lang="en-US" sz="1100" b="0">
              <a:solidFill>
                <a:schemeClr val="tx1">
                  <a:lumMod val="75000"/>
                  <a:lumOff val="25000"/>
                </a:schemeClr>
              </a:solidFill>
            </a:rPr>
            <a:t>Try adding a new Division</a:t>
          </a:r>
          <a:r>
            <a:rPr lang="en-US" sz="1100" b="0" baseline="0">
              <a:solidFill>
                <a:schemeClr val="tx1">
                  <a:lumMod val="75000"/>
                  <a:lumOff val="25000"/>
                </a:schemeClr>
              </a:solidFill>
            </a:rPr>
            <a:t> on the bottom of the list.</a:t>
          </a:r>
          <a:endParaRPr lang="en-US" sz="1100" b="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781050</xdr:colOff>
      <xdr:row>10</xdr:row>
      <xdr:rowOff>171450</xdr:rowOff>
    </xdr:from>
    <xdr:ext cx="4267200" cy="1143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57325" cy="762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lumes\LaCie\Excel%25202016%2520Outlines\Excel%2520Day%25203%2520Workfil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7ee31f782ba687fc/Learning/Excel%20Files/Excel%20Modules%205%20and%206/Excel%20Modules%205%20and%206%20Class%20FIles/Lookups/XLOOKUP.xlsx" TargetMode="External"/><Relationship Id="rId1" Type="http://schemas.openxmlformats.org/officeDocument/2006/relationships/externalLinkPath" Target="/7ee31f782ba687fc/Learning/Excel%20Files/Excel%20Modules%205%20and%206/Excel%20Modules%205%20and%206%20Class%20FIles/Lookups/XLOOKU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 Function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FERENCE"/>
      <sheetName val="XLOOKUP"/>
      <sheetName val="XLOOKUP 1 Prac"/>
      <sheetName val="Data Sources"/>
      <sheetName val="Merging Data_Complete"/>
      <sheetName val=" ARRAY"/>
      <sheetName val="XLOOKUP_Nested"/>
      <sheetName val="XLOOKUP last to first"/>
      <sheetName val="XLOOKUP last to first prac"/>
      <sheetName val=" ARRAY Prac"/>
      <sheetName val="Wildcard Match"/>
      <sheetName val="Wildcard Match Prac"/>
      <sheetName val="XMATCH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Steven Wright</v>
          </cell>
        </row>
        <row r="5">
          <cell r="B5" t="str">
            <v>Jill Smith</v>
          </cell>
        </row>
        <row r="6">
          <cell r="B6" t="str">
            <v>Dan Fielden</v>
          </cell>
        </row>
        <row r="7">
          <cell r="B7" t="str">
            <v>Blake Green</v>
          </cell>
        </row>
        <row r="8">
          <cell r="B8" t="str">
            <v>Shelly Knight</v>
          </cell>
        </row>
        <row r="9">
          <cell r="B9" t="str">
            <v>Ella Bay</v>
          </cell>
        </row>
        <row r="10">
          <cell r="B10" t="str">
            <v>Michell Dawson</v>
          </cell>
        </row>
        <row r="11">
          <cell r="B11" t="str">
            <v>Karen Tilson</v>
          </cell>
        </row>
        <row r="12">
          <cell r="B12" t="str">
            <v>Ron Taylor</v>
          </cell>
        </row>
        <row r="13">
          <cell r="B13" t="str">
            <v>Doug White</v>
          </cell>
        </row>
        <row r="14">
          <cell r="B14" t="str">
            <v>Sandy Rooks</v>
          </cell>
        </row>
        <row r="15">
          <cell r="B15" t="str">
            <v>Mitch Nelson</v>
          </cell>
        </row>
        <row r="16">
          <cell r="B16" t="str">
            <v>Will Morrison</v>
          </cell>
        </row>
        <row r="17">
          <cell r="B17" t="str">
            <v>Page Johnson</v>
          </cell>
        </row>
        <row r="18">
          <cell r="B18" t="str">
            <v>Dennis Light</v>
          </cell>
        </row>
        <row r="19">
          <cell r="B19" t="str">
            <v>Lea Stanton</v>
          </cell>
        </row>
      </sheetData>
      <sheetData sheetId="11"/>
      <sheetData sheetId="12"/>
      <sheetData sheetId="1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8F2271-55B5-4DFE-BC87-3823C81714EA}" name="TableDiv2" displayName="TableDiv2" ref="A25:C40" totalsRowShown="0" headerRowDxfId="1">
  <autoFilter ref="A25:C40" xr:uid="{F88F2271-55B5-4DFE-BC87-3823C81714EA}"/>
  <tableColumns count="3">
    <tableColumn id="1" xr3:uid="{23AB114B-F956-4D2B-AD5E-09BF9BC22C2C}" name="Division"/>
    <tableColumn id="2" xr3:uid="{BB70F142-E562-4423-AD8D-746307561C66}" name="Region"/>
    <tableColumn id="3" xr3:uid="{B0531B35-4DBD-4B8C-B0A7-586B3D3759A3}" name="Revenu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C83B4"/>
      </a:accent1>
      <a:accent2>
        <a:srgbClr val="C0504D"/>
      </a:accent2>
      <a:accent3>
        <a:srgbClr val="9DBB61"/>
      </a:accent3>
      <a:accent4>
        <a:srgbClr val="8066A0"/>
      </a:accent4>
      <a:accent5>
        <a:srgbClr val="4BACC6"/>
      </a:accent5>
      <a:accent6>
        <a:srgbClr val="F59D5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DB3E2"/>
  </sheetPr>
  <dimension ref="A1:Z1000"/>
  <sheetViews>
    <sheetView workbookViewId="0">
      <selection sqref="A1:G1"/>
    </sheetView>
  </sheetViews>
  <sheetFormatPr defaultColWidth="14.453125" defaultRowHeight="15" customHeight="1" x14ac:dyDescent="0.35"/>
  <cols>
    <col min="1" max="1" width="27.453125" customWidth="1"/>
    <col min="2" max="6" width="11.08984375" customWidth="1"/>
    <col min="7" max="7" width="23.08984375" customWidth="1"/>
    <col min="8" max="9" width="9" customWidth="1"/>
    <col min="10" max="10" width="16.453125" customWidth="1"/>
    <col min="11" max="11" width="13.453125" customWidth="1"/>
    <col min="12" max="26" width="9" customWidth="1"/>
  </cols>
  <sheetData>
    <row r="1" spans="1:26" ht="13.5" customHeight="1" x14ac:dyDescent="0.65">
      <c r="A1" s="245" t="s">
        <v>0</v>
      </c>
      <c r="B1" s="246"/>
      <c r="C1" s="246"/>
      <c r="D1" s="246"/>
      <c r="E1" s="246"/>
      <c r="F1" s="246"/>
      <c r="G1" s="247"/>
      <c r="H1" s="1"/>
      <c r="I1" s="1"/>
      <c r="J1" s="1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45">
      <c r="A2" s="248" t="s">
        <v>1</v>
      </c>
      <c r="B2" s="249"/>
      <c r="C2" s="249"/>
      <c r="D2" s="249"/>
      <c r="E2" s="249"/>
      <c r="F2" s="249"/>
      <c r="G2" s="249"/>
      <c r="H2" s="1"/>
      <c r="I2" s="1"/>
      <c r="J2" s="1"/>
      <c r="K2" s="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3.5" customHeight="1" x14ac:dyDescent="0.35">
      <c r="A4" s="4" t="s">
        <v>2</v>
      </c>
      <c r="B4" s="5">
        <v>8500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35">
      <c r="A5" s="3"/>
      <c r="B5" s="250"/>
      <c r="C5" s="251"/>
      <c r="D5" s="251"/>
      <c r="E5" s="2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35">
      <c r="A6" s="7" t="s">
        <v>3</v>
      </c>
      <c r="B6" s="8" t="s">
        <v>4</v>
      </c>
      <c r="C6" s="8" t="s">
        <v>5</v>
      </c>
      <c r="D6" s="8" t="s">
        <v>6</v>
      </c>
      <c r="E6" s="8" t="s">
        <v>7</v>
      </c>
      <c r="F6" s="7" t="s">
        <v>8</v>
      </c>
      <c r="G6" s="8" t="s">
        <v>9</v>
      </c>
      <c r="H6" s="3"/>
      <c r="I6" s="9" t="s">
        <v>10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35">
      <c r="A7" s="10" t="s">
        <v>11</v>
      </c>
      <c r="B7" s="11">
        <v>2500</v>
      </c>
      <c r="C7" s="12">
        <v>2750</v>
      </c>
      <c r="D7" s="11">
        <v>3500</v>
      </c>
      <c r="E7" s="12">
        <v>3700</v>
      </c>
      <c r="F7" s="11">
        <v>13000</v>
      </c>
      <c r="G7" s="13" t="str">
        <f>IF(F7&gt;$B$4,"Congrats!","Needs Training")</f>
        <v>Congrats!</v>
      </c>
      <c r="H7" s="3"/>
      <c r="I7" s="14" t="e">
        <f ca="1">_xludf.FORMULATEXT(G7)</f>
        <v>#NAME?</v>
      </c>
      <c r="J7" s="15"/>
      <c r="K7" s="1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35">
      <c r="A8" s="16" t="s">
        <v>12</v>
      </c>
      <c r="B8" s="17">
        <v>3560</v>
      </c>
      <c r="C8" s="18">
        <v>3000</v>
      </c>
      <c r="D8" s="17">
        <v>1700</v>
      </c>
      <c r="E8" s="18">
        <v>2000</v>
      </c>
      <c r="F8" s="17">
        <f t="shared" ref="F8:F21" si="0">SUM(B8:E8)</f>
        <v>10260</v>
      </c>
      <c r="G8" s="19"/>
      <c r="H8" s="3"/>
      <c r="I8" s="2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35">
      <c r="A9" s="16" t="s">
        <v>13</v>
      </c>
      <c r="B9" s="17">
        <v>4500</v>
      </c>
      <c r="C9" s="18">
        <v>4000</v>
      </c>
      <c r="D9" s="17">
        <v>3500</v>
      </c>
      <c r="E9" s="18">
        <v>3700</v>
      </c>
      <c r="F9" s="17">
        <f t="shared" si="0"/>
        <v>15700</v>
      </c>
      <c r="G9" s="19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35">
      <c r="A10" s="16" t="s">
        <v>14</v>
      </c>
      <c r="B10" s="17">
        <v>3250</v>
      </c>
      <c r="C10" s="18">
        <v>2725</v>
      </c>
      <c r="D10" s="17">
        <v>3000</v>
      </c>
      <c r="E10" s="18">
        <v>3250</v>
      </c>
      <c r="F10" s="17">
        <f t="shared" si="0"/>
        <v>12225</v>
      </c>
      <c r="G10" s="19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5" customHeight="1" x14ac:dyDescent="0.35">
      <c r="A11" s="16" t="s">
        <v>15</v>
      </c>
      <c r="B11" s="17">
        <v>2520</v>
      </c>
      <c r="C11" s="18">
        <v>2000</v>
      </c>
      <c r="D11" s="17">
        <v>2500</v>
      </c>
      <c r="E11" s="18">
        <v>2700</v>
      </c>
      <c r="F11" s="17">
        <f t="shared" si="0"/>
        <v>9720</v>
      </c>
      <c r="G11" s="19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35">
      <c r="A12" s="16" t="s">
        <v>16</v>
      </c>
      <c r="B12" s="17">
        <v>1500</v>
      </c>
      <c r="C12" s="18">
        <v>1700</v>
      </c>
      <c r="D12" s="17">
        <v>1800</v>
      </c>
      <c r="E12" s="18">
        <v>2000</v>
      </c>
      <c r="F12" s="17">
        <f t="shared" si="0"/>
        <v>7000</v>
      </c>
      <c r="G12" s="19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5" customHeight="1" x14ac:dyDescent="0.35">
      <c r="A13" s="16" t="s">
        <v>17</v>
      </c>
      <c r="B13" s="17">
        <v>4590</v>
      </c>
      <c r="C13" s="18">
        <v>4050</v>
      </c>
      <c r="D13" s="17">
        <v>4500</v>
      </c>
      <c r="E13" s="18">
        <v>3700</v>
      </c>
      <c r="F13" s="17">
        <f t="shared" si="0"/>
        <v>16840</v>
      </c>
      <c r="G13" s="1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5" customHeight="1" x14ac:dyDescent="0.35">
      <c r="A14" s="16" t="s">
        <v>18</v>
      </c>
      <c r="B14" s="17">
        <v>3660</v>
      </c>
      <c r="C14" s="18">
        <v>3200</v>
      </c>
      <c r="D14" s="17">
        <v>3000</v>
      </c>
      <c r="E14" s="18">
        <v>2250</v>
      </c>
      <c r="F14" s="17">
        <f t="shared" si="0"/>
        <v>12110</v>
      </c>
      <c r="G14" s="19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5" customHeight="1" x14ac:dyDescent="0.35">
      <c r="A15" s="16" t="s">
        <v>19</v>
      </c>
      <c r="B15" s="17">
        <v>1790</v>
      </c>
      <c r="C15" s="18">
        <v>1800</v>
      </c>
      <c r="D15" s="17">
        <v>2000</v>
      </c>
      <c r="E15" s="18">
        <v>2200</v>
      </c>
      <c r="F15" s="17">
        <f t="shared" si="0"/>
        <v>7790</v>
      </c>
      <c r="G15" s="19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5" customHeight="1" x14ac:dyDescent="0.35">
      <c r="A16" s="16" t="s">
        <v>20</v>
      </c>
      <c r="B16" s="17">
        <v>1700</v>
      </c>
      <c r="C16" s="18">
        <v>1950</v>
      </c>
      <c r="D16" s="17">
        <v>2500</v>
      </c>
      <c r="E16" s="18">
        <v>2750</v>
      </c>
      <c r="F16" s="17">
        <f t="shared" si="0"/>
        <v>8900</v>
      </c>
      <c r="G16" s="1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5" customHeight="1" x14ac:dyDescent="0.35">
      <c r="A17" s="16" t="s">
        <v>21</v>
      </c>
      <c r="B17" s="17">
        <v>1650</v>
      </c>
      <c r="C17" s="18">
        <v>2000</v>
      </c>
      <c r="D17" s="17">
        <v>1500</v>
      </c>
      <c r="E17" s="18">
        <v>1750</v>
      </c>
      <c r="F17" s="17">
        <f t="shared" si="0"/>
        <v>6900</v>
      </c>
      <c r="G17" s="1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5" customHeight="1" x14ac:dyDescent="0.35">
      <c r="A18" s="16" t="s">
        <v>22</v>
      </c>
      <c r="B18" s="17">
        <v>2050</v>
      </c>
      <c r="C18" s="18">
        <v>2500</v>
      </c>
      <c r="D18" s="17">
        <v>2800</v>
      </c>
      <c r="E18" s="18">
        <v>3200</v>
      </c>
      <c r="F18" s="17">
        <f t="shared" si="0"/>
        <v>10550</v>
      </c>
      <c r="G18" s="1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5" customHeight="1" x14ac:dyDescent="0.35">
      <c r="A19" s="16" t="s">
        <v>23</v>
      </c>
      <c r="B19" s="17">
        <v>3425</v>
      </c>
      <c r="C19" s="18">
        <v>3750</v>
      </c>
      <c r="D19" s="17">
        <v>4000</v>
      </c>
      <c r="E19" s="18">
        <v>3120</v>
      </c>
      <c r="F19" s="17">
        <f t="shared" si="0"/>
        <v>14295</v>
      </c>
      <c r="G19" s="1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 x14ac:dyDescent="0.35">
      <c r="A20" s="16" t="s">
        <v>24</v>
      </c>
      <c r="B20" s="17">
        <v>4540</v>
      </c>
      <c r="C20" s="18">
        <v>2700</v>
      </c>
      <c r="D20" s="17">
        <v>3000</v>
      </c>
      <c r="E20" s="18">
        <v>3200</v>
      </c>
      <c r="F20" s="17">
        <f t="shared" si="0"/>
        <v>13440</v>
      </c>
      <c r="G20" s="19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35">
      <c r="A21" s="21" t="s">
        <v>25</v>
      </c>
      <c r="B21" s="22">
        <v>1200</v>
      </c>
      <c r="C21" s="23">
        <v>1700</v>
      </c>
      <c r="D21" s="22">
        <v>1800</v>
      </c>
      <c r="E21" s="23">
        <v>2000</v>
      </c>
      <c r="F21" s="22">
        <f t="shared" si="0"/>
        <v>6700</v>
      </c>
      <c r="G21" s="24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3.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3.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3.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3.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3.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3.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3.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3.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3.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3.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3.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3.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3.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3.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3.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3.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3.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3.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3.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3.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3.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3.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3.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3.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3.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3.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3.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3.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3.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3.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3.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3.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3.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3.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3.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3.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3.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3.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3.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3.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3.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3.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3.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3.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3.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3.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3.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">
    <mergeCell ref="A1:G1"/>
    <mergeCell ref="A2:G2"/>
    <mergeCell ref="B5:E5"/>
  </mergeCells>
  <pageMargins left="0.75" right="0.75" top="1" bottom="1" header="0" footer="0"/>
  <pageSetup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9594"/>
  </sheetPr>
  <dimension ref="A1:Z1000"/>
  <sheetViews>
    <sheetView workbookViewId="0"/>
  </sheetViews>
  <sheetFormatPr defaultColWidth="14.453125" defaultRowHeight="15" customHeight="1" x14ac:dyDescent="0.35"/>
  <cols>
    <col min="1" max="1" width="17.81640625" customWidth="1"/>
    <col min="2" max="2" width="14.453125" customWidth="1"/>
    <col min="3" max="3" width="19.453125" customWidth="1"/>
    <col min="4" max="4" width="9.81640625" customWidth="1"/>
    <col min="5" max="26" width="9" customWidth="1"/>
  </cols>
  <sheetData>
    <row r="1" spans="1:26" ht="13.5" customHeight="1" x14ac:dyDescent="0.45">
      <c r="A1" s="272" t="s">
        <v>894</v>
      </c>
      <c r="B1" s="251"/>
      <c r="C1" s="251"/>
      <c r="D1" s="100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35">
      <c r="A2" s="273" t="s">
        <v>895</v>
      </c>
      <c r="B2" s="249"/>
      <c r="C2" s="249"/>
      <c r="D2" s="41"/>
      <c r="E2" s="101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3.5" customHeight="1" x14ac:dyDescent="0.35">
      <c r="A3" s="3"/>
      <c r="B3" s="3"/>
      <c r="C3" s="3"/>
      <c r="D3" s="3"/>
      <c r="E3" s="102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3.5" customHeight="1" x14ac:dyDescent="0.35">
      <c r="A4" s="3"/>
      <c r="B4" s="3"/>
      <c r="C4" s="3"/>
      <c r="D4" s="3"/>
      <c r="E4" s="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3.5" customHeight="1" x14ac:dyDescent="0.35">
      <c r="A5" s="274" t="s">
        <v>896</v>
      </c>
      <c r="B5" s="274" t="s">
        <v>8</v>
      </c>
      <c r="C5" s="274" t="s">
        <v>897</v>
      </c>
      <c r="D5" s="6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35">
      <c r="A6" s="275"/>
      <c r="B6" s="275"/>
      <c r="C6" s="275"/>
      <c r="D6" s="6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35">
      <c r="A7" s="103" t="s">
        <v>898</v>
      </c>
      <c r="B7" s="104">
        <v>12450</v>
      </c>
      <c r="C7" s="104">
        <f>IF(B7&gt;"25000",B7*0.02,IF(B7&gt;=15000,B7*0.015,IF(B7&gt;5000,B7*0.01,IF(B7&lt;5000,"No Comm"))))</f>
        <v>124.5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35">
      <c r="A8" s="103" t="s">
        <v>899</v>
      </c>
      <c r="B8" s="104">
        <v>4000</v>
      </c>
      <c r="C8" s="104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35">
      <c r="A9" s="103" t="s">
        <v>900</v>
      </c>
      <c r="B9" s="104">
        <v>15700</v>
      </c>
      <c r="C9" s="104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35">
      <c r="A10" s="103" t="s">
        <v>901</v>
      </c>
      <c r="B10" s="104">
        <v>12225</v>
      </c>
      <c r="C10" s="104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5" customHeight="1" x14ac:dyDescent="0.35">
      <c r="A11" s="103" t="s">
        <v>902</v>
      </c>
      <c r="B11" s="104">
        <v>9720</v>
      </c>
      <c r="C11" s="104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35">
      <c r="A12" s="103" t="s">
        <v>903</v>
      </c>
      <c r="B12" s="104">
        <v>4750</v>
      </c>
      <c r="C12" s="104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5" customHeight="1" x14ac:dyDescent="0.35">
      <c r="A13" s="103" t="s">
        <v>904</v>
      </c>
      <c r="B13" s="104">
        <v>16840</v>
      </c>
      <c r="C13" s="10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5" customHeight="1" x14ac:dyDescent="0.35">
      <c r="A14" s="103" t="s">
        <v>905</v>
      </c>
      <c r="B14" s="104">
        <v>12110</v>
      </c>
      <c r="C14" s="10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5" customHeight="1" x14ac:dyDescent="0.35">
      <c r="A15" s="103" t="s">
        <v>906</v>
      </c>
      <c r="B15" s="104">
        <v>7790</v>
      </c>
      <c r="C15" s="104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5" customHeight="1" x14ac:dyDescent="0.35">
      <c r="A16" s="103" t="s">
        <v>907</v>
      </c>
      <c r="B16" s="104">
        <v>4500</v>
      </c>
      <c r="C16" s="104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5" customHeight="1" x14ac:dyDescent="0.35">
      <c r="A17" s="103" t="s">
        <v>908</v>
      </c>
      <c r="B17" s="104">
        <v>6900</v>
      </c>
      <c r="C17" s="104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5" customHeight="1" x14ac:dyDescent="0.35">
      <c r="A18" s="103" t="s">
        <v>909</v>
      </c>
      <c r="B18" s="104">
        <v>10550</v>
      </c>
      <c r="C18" s="104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5" customHeight="1" x14ac:dyDescent="0.35">
      <c r="A19" s="103" t="s">
        <v>910</v>
      </c>
      <c r="B19" s="104">
        <v>14295</v>
      </c>
      <c r="C19" s="104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 x14ac:dyDescent="0.35">
      <c r="A20" s="103" t="s">
        <v>911</v>
      </c>
      <c r="B20" s="104">
        <v>28000</v>
      </c>
      <c r="C20" s="104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35">
      <c r="A21" s="103" t="s">
        <v>912</v>
      </c>
      <c r="B21" s="104">
        <v>6700</v>
      </c>
      <c r="C21" s="104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3.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3.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3.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3.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3.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3.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3.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3.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3.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3.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3.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3.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3.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3.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3.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3.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3.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3.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3.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3.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3.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3.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3.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3.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3.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3.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3.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3.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3.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3.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3.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3.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3.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3.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3.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3.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3.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3.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3.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3.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3.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3.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3.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3.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3.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3.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3.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5">
    <mergeCell ref="A1:C1"/>
    <mergeCell ref="A2:C2"/>
    <mergeCell ref="A5:A6"/>
    <mergeCell ref="B5:B6"/>
    <mergeCell ref="C5:C6"/>
  </mergeCells>
  <pageMargins left="0.75" right="0.75" top="1" bottom="1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89440"/>
  </sheetPr>
  <dimension ref="A1:Z1000"/>
  <sheetViews>
    <sheetView workbookViewId="0"/>
  </sheetViews>
  <sheetFormatPr defaultColWidth="14.453125" defaultRowHeight="15" customHeight="1" x14ac:dyDescent="0.35"/>
  <cols>
    <col min="1" max="1" width="17.81640625" customWidth="1"/>
    <col min="2" max="2" width="14.453125" customWidth="1"/>
    <col min="3" max="3" width="19.453125" customWidth="1"/>
    <col min="4" max="4" width="9.81640625" customWidth="1"/>
    <col min="5" max="26" width="9" customWidth="1"/>
  </cols>
  <sheetData>
    <row r="1" spans="1:26" ht="13.5" customHeight="1" x14ac:dyDescent="0.45">
      <c r="A1" s="272" t="s">
        <v>894</v>
      </c>
      <c r="B1" s="251"/>
      <c r="C1" s="251"/>
      <c r="D1" s="100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35">
      <c r="A2" s="273" t="s">
        <v>895</v>
      </c>
      <c r="B2" s="249"/>
      <c r="C2" s="249"/>
      <c r="D2" s="41"/>
      <c r="E2" s="101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3.5" customHeight="1" x14ac:dyDescent="0.35">
      <c r="A3" s="3"/>
      <c r="B3" s="3"/>
      <c r="C3" s="3"/>
      <c r="D3" s="3"/>
      <c r="E3" s="102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3.5" customHeight="1" x14ac:dyDescent="0.35">
      <c r="A4" s="3"/>
      <c r="B4" s="3"/>
      <c r="C4" s="3"/>
      <c r="D4" s="3"/>
      <c r="E4" s="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3.5" customHeight="1" x14ac:dyDescent="0.35">
      <c r="A5" s="274" t="s">
        <v>896</v>
      </c>
      <c r="B5" s="274" t="s">
        <v>8</v>
      </c>
      <c r="C5" s="274" t="s">
        <v>897</v>
      </c>
      <c r="D5" s="6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35">
      <c r="A6" s="275"/>
      <c r="B6" s="275"/>
      <c r="C6" s="275"/>
      <c r="D6" s="6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35">
      <c r="A7" s="103" t="s">
        <v>898</v>
      </c>
      <c r="B7" s="104">
        <v>12450</v>
      </c>
      <c r="C7" s="104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35">
      <c r="A8" s="103" t="s">
        <v>899</v>
      </c>
      <c r="B8" s="104">
        <v>4000</v>
      </c>
      <c r="C8" s="104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35">
      <c r="A9" s="103" t="s">
        <v>900</v>
      </c>
      <c r="B9" s="104">
        <v>15700</v>
      </c>
      <c r="C9" s="104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35">
      <c r="A10" s="103" t="s">
        <v>901</v>
      </c>
      <c r="B10" s="104">
        <v>12225</v>
      </c>
      <c r="C10" s="104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5" customHeight="1" x14ac:dyDescent="0.35">
      <c r="A11" s="103" t="s">
        <v>902</v>
      </c>
      <c r="B11" s="104">
        <v>9720</v>
      </c>
      <c r="C11" s="104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35">
      <c r="A12" s="103" t="s">
        <v>903</v>
      </c>
      <c r="B12" s="104">
        <v>4750</v>
      </c>
      <c r="C12" s="104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5" customHeight="1" x14ac:dyDescent="0.35">
      <c r="A13" s="103" t="s">
        <v>904</v>
      </c>
      <c r="B13" s="104">
        <v>16840</v>
      </c>
      <c r="C13" s="10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5" customHeight="1" x14ac:dyDescent="0.35">
      <c r="A14" s="103" t="s">
        <v>905</v>
      </c>
      <c r="B14" s="104">
        <v>12110</v>
      </c>
      <c r="C14" s="10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5" customHeight="1" x14ac:dyDescent="0.35">
      <c r="A15" s="103" t="s">
        <v>906</v>
      </c>
      <c r="B15" s="104">
        <v>7790</v>
      </c>
      <c r="C15" s="104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5" customHeight="1" x14ac:dyDescent="0.35">
      <c r="A16" s="103" t="s">
        <v>907</v>
      </c>
      <c r="B16" s="104">
        <v>4500</v>
      </c>
      <c r="C16" s="104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5" customHeight="1" x14ac:dyDescent="0.35">
      <c r="A17" s="103" t="s">
        <v>908</v>
      </c>
      <c r="B17" s="104">
        <v>6900</v>
      </c>
      <c r="C17" s="104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5" customHeight="1" x14ac:dyDescent="0.35">
      <c r="A18" s="103" t="s">
        <v>909</v>
      </c>
      <c r="B18" s="104">
        <v>10550</v>
      </c>
      <c r="C18" s="104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5" customHeight="1" x14ac:dyDescent="0.35">
      <c r="A19" s="103" t="s">
        <v>910</v>
      </c>
      <c r="B19" s="104">
        <v>14295</v>
      </c>
      <c r="C19" s="104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 x14ac:dyDescent="0.35">
      <c r="A20" s="103" t="s">
        <v>911</v>
      </c>
      <c r="B20" s="104">
        <v>28000</v>
      </c>
      <c r="C20" s="104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35">
      <c r="A21" s="103" t="s">
        <v>912</v>
      </c>
      <c r="B21" s="104">
        <v>6700</v>
      </c>
      <c r="C21" s="104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3.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3.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3.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3.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3.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3.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3.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3.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3.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3.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3.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3.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3.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3.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3.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3.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3.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3.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3.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3.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3.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3.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3.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3.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3.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3.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3.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3.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3.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3.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3.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3.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3.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3.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3.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3.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3.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3.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3.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3.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3.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3.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3.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3.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3.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3.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3.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5">
    <mergeCell ref="A1:C1"/>
    <mergeCell ref="A2:C2"/>
    <mergeCell ref="A5:A6"/>
    <mergeCell ref="B5:B6"/>
    <mergeCell ref="C5:C6"/>
  </mergeCells>
  <pageMargins left="0.75" right="0.75" top="1" bottom="1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5F4B79"/>
  </sheetPr>
  <dimension ref="A1:Z1000"/>
  <sheetViews>
    <sheetView zoomScale="130" zoomScaleNormal="130" workbookViewId="0"/>
  </sheetViews>
  <sheetFormatPr defaultColWidth="14.453125" defaultRowHeight="15" customHeight="1" x14ac:dyDescent="0.35"/>
  <cols>
    <col min="1" max="1" width="37.08984375" customWidth="1"/>
    <col min="2" max="2" width="10.08984375" customWidth="1"/>
    <col min="3" max="3" width="13.54296875" customWidth="1"/>
    <col min="4" max="4" width="15.81640625" customWidth="1"/>
    <col min="5" max="26" width="9.08984375" customWidth="1"/>
  </cols>
  <sheetData>
    <row r="1" spans="1:26" ht="14.25" customHeight="1" x14ac:dyDescent="0.5">
      <c r="A1" s="105"/>
      <c r="B1" s="105"/>
      <c r="C1" s="106"/>
      <c r="D1" s="107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 x14ac:dyDescent="0.45">
      <c r="A2" s="108" t="s">
        <v>913</v>
      </c>
      <c r="B2" s="108"/>
      <c r="C2" s="109"/>
      <c r="D2" s="11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25" customHeight="1" x14ac:dyDescent="0.35">
      <c r="A3" s="111"/>
      <c r="B3" s="111"/>
      <c r="C3" s="112"/>
      <c r="D3" s="113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 x14ac:dyDescent="0.35">
      <c r="A4" s="114"/>
      <c r="B4" s="114"/>
      <c r="C4" s="112"/>
      <c r="D4" s="113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 x14ac:dyDescent="0.35">
      <c r="A5" s="111"/>
      <c r="B5" s="111"/>
      <c r="C5" s="112"/>
      <c r="D5" s="113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 x14ac:dyDescent="0.35">
      <c r="A6" s="115" t="s">
        <v>3</v>
      </c>
      <c r="B6" s="115" t="s">
        <v>8</v>
      </c>
      <c r="C6" s="116" t="s">
        <v>914</v>
      </c>
      <c r="D6" s="117" t="s">
        <v>915</v>
      </c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 x14ac:dyDescent="0.35">
      <c r="A7" s="118" t="s">
        <v>916</v>
      </c>
      <c r="B7" s="119">
        <v>-7857</v>
      </c>
      <c r="C7" s="120">
        <v>13.6</v>
      </c>
      <c r="D7" s="121">
        <f t="shared" ref="D7:D19" si="0">IFERROR(B7/C7,"ERROR - NO DATA")</f>
        <v>-577.72058823529414</v>
      </c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 x14ac:dyDescent="0.35">
      <c r="A8" s="122" t="s">
        <v>917</v>
      </c>
      <c r="B8" s="123">
        <v>8673</v>
      </c>
      <c r="C8" s="124">
        <v>0</v>
      </c>
      <c r="D8" s="121" t="str">
        <f t="shared" si="0"/>
        <v>ERROR - NO DATA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 x14ac:dyDescent="0.35">
      <c r="A9" s="122" t="s">
        <v>918</v>
      </c>
      <c r="B9" s="123">
        <v>883</v>
      </c>
      <c r="C9" s="124">
        <v>19.54</v>
      </c>
      <c r="D9" s="121">
        <f t="shared" si="0"/>
        <v>45.18935516888434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 x14ac:dyDescent="0.35">
      <c r="A10" s="122" t="s">
        <v>919</v>
      </c>
      <c r="B10" s="123">
        <v>7832</v>
      </c>
      <c r="C10" s="124">
        <v>0</v>
      </c>
      <c r="D10" s="121" t="str">
        <f t="shared" si="0"/>
        <v>ERROR - NO DATA</v>
      </c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 x14ac:dyDescent="0.35">
      <c r="A11" s="122" t="s">
        <v>920</v>
      </c>
      <c r="B11" s="123">
        <v>7799</v>
      </c>
      <c r="C11" s="124">
        <v>12.23</v>
      </c>
      <c r="D11" s="121">
        <f t="shared" si="0"/>
        <v>637.6941946034342</v>
      </c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 x14ac:dyDescent="0.35">
      <c r="A12" s="122" t="s">
        <v>921</v>
      </c>
      <c r="B12" s="123">
        <v>7593</v>
      </c>
      <c r="C12" s="124">
        <v>51.29</v>
      </c>
      <c r="D12" s="121">
        <f t="shared" si="0"/>
        <v>148.04055371417431</v>
      </c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 x14ac:dyDescent="0.35">
      <c r="A13" s="122" t="s">
        <v>922</v>
      </c>
      <c r="B13" s="123">
        <v>1667</v>
      </c>
      <c r="C13" s="124">
        <v>31.75</v>
      </c>
      <c r="D13" s="121">
        <f t="shared" si="0"/>
        <v>52.503937007874015</v>
      </c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 x14ac:dyDescent="0.35">
      <c r="A14" s="122" t="s">
        <v>923</v>
      </c>
      <c r="B14" s="123">
        <v>5839</v>
      </c>
      <c r="C14" s="124">
        <v>31.78</v>
      </c>
      <c r="D14" s="121">
        <f t="shared" si="0"/>
        <v>183.73190685966017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 x14ac:dyDescent="0.35">
      <c r="A15" s="122" t="s">
        <v>924</v>
      </c>
      <c r="B15" s="123">
        <v>4338</v>
      </c>
      <c r="C15" s="124">
        <v>0</v>
      </c>
      <c r="D15" s="121" t="str">
        <f t="shared" si="0"/>
        <v>ERROR - NO DATA</v>
      </c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 x14ac:dyDescent="0.35">
      <c r="A16" s="122" t="s">
        <v>925</v>
      </c>
      <c r="B16" s="123">
        <v>4586</v>
      </c>
      <c r="C16" s="124">
        <v>24.37</v>
      </c>
      <c r="D16" s="121">
        <f t="shared" si="0"/>
        <v>188.18219121871152</v>
      </c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 x14ac:dyDescent="0.35">
      <c r="A17" s="122" t="s">
        <v>926</v>
      </c>
      <c r="B17" s="123">
        <v>2899</v>
      </c>
      <c r="C17" s="124">
        <v>54.74</v>
      </c>
      <c r="D17" s="121">
        <f t="shared" si="0"/>
        <v>52.959444647424185</v>
      </c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 x14ac:dyDescent="0.35">
      <c r="A18" s="122" t="s">
        <v>927</v>
      </c>
      <c r="B18" s="123">
        <v>3865</v>
      </c>
      <c r="C18" s="124">
        <v>0</v>
      </c>
      <c r="D18" s="121" t="str">
        <f t="shared" si="0"/>
        <v>ERROR - NO DATA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 x14ac:dyDescent="0.35">
      <c r="A19" s="125" t="s">
        <v>928</v>
      </c>
      <c r="B19" s="126">
        <v>5747</v>
      </c>
      <c r="C19" s="127">
        <v>9.8699999999999992</v>
      </c>
      <c r="D19" s="121">
        <f t="shared" si="0"/>
        <v>582.26950354609937</v>
      </c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 x14ac:dyDescent="0.35">
      <c r="A20" s="60"/>
      <c r="B20" s="60"/>
      <c r="C20" s="128"/>
      <c r="D20" s="61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 x14ac:dyDescent="0.35">
      <c r="A21" s="60"/>
      <c r="B21" s="60"/>
      <c r="C21" s="128"/>
      <c r="D21" s="61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 x14ac:dyDescent="0.35">
      <c r="A22" s="60"/>
      <c r="B22" s="60"/>
      <c r="C22" s="128"/>
      <c r="D22" s="61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 x14ac:dyDescent="0.35">
      <c r="A23" s="60"/>
      <c r="B23" s="60"/>
      <c r="C23" s="128"/>
      <c r="D23" s="61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 x14ac:dyDescent="0.35">
      <c r="A24" s="60"/>
      <c r="B24" s="60"/>
      <c r="C24" s="128"/>
      <c r="D24" s="61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 x14ac:dyDescent="0.35">
      <c r="A25" s="60"/>
      <c r="B25" s="60"/>
      <c r="C25" s="128"/>
      <c r="D25" s="61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 x14ac:dyDescent="0.35">
      <c r="A26" s="60"/>
      <c r="B26" s="60"/>
      <c r="C26" s="128"/>
      <c r="D26" s="61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 x14ac:dyDescent="0.35">
      <c r="A27" s="60"/>
      <c r="B27" s="60"/>
      <c r="C27" s="128"/>
      <c r="D27" s="61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 x14ac:dyDescent="0.35">
      <c r="A28" s="60"/>
      <c r="B28" s="60"/>
      <c r="C28" s="128"/>
      <c r="D28" s="61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 x14ac:dyDescent="0.35">
      <c r="A29" s="60"/>
      <c r="B29" s="60"/>
      <c r="C29" s="128"/>
      <c r="D29" s="61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 x14ac:dyDescent="0.35">
      <c r="A30" s="60"/>
      <c r="B30" s="60"/>
      <c r="C30" s="128"/>
      <c r="D30" s="61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 x14ac:dyDescent="0.35">
      <c r="A31" s="60"/>
      <c r="B31" s="60"/>
      <c r="C31" s="128"/>
      <c r="D31" s="61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 x14ac:dyDescent="0.35">
      <c r="A32" s="60"/>
      <c r="B32" s="60"/>
      <c r="C32" s="128"/>
      <c r="D32" s="61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 x14ac:dyDescent="0.35">
      <c r="A33" s="60"/>
      <c r="B33" s="60"/>
      <c r="C33" s="128"/>
      <c r="D33" s="61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 x14ac:dyDescent="0.35">
      <c r="A34" s="60"/>
      <c r="B34" s="60"/>
      <c r="C34" s="128"/>
      <c r="D34" s="61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 x14ac:dyDescent="0.35">
      <c r="A35" s="60"/>
      <c r="B35" s="60"/>
      <c r="C35" s="128"/>
      <c r="D35" s="61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 x14ac:dyDescent="0.35">
      <c r="A36" s="60"/>
      <c r="B36" s="60"/>
      <c r="C36" s="128"/>
      <c r="D36" s="61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 x14ac:dyDescent="0.35">
      <c r="A37" s="60"/>
      <c r="B37" s="60"/>
      <c r="C37" s="128"/>
      <c r="D37" s="61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 x14ac:dyDescent="0.35">
      <c r="A38" s="60"/>
      <c r="B38" s="60"/>
      <c r="C38" s="128"/>
      <c r="D38" s="61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 x14ac:dyDescent="0.35">
      <c r="A39" s="60"/>
      <c r="B39" s="60"/>
      <c r="C39" s="128"/>
      <c r="D39" s="61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 x14ac:dyDescent="0.35">
      <c r="A40" s="60"/>
      <c r="B40" s="60"/>
      <c r="C40" s="128"/>
      <c r="D40" s="61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 x14ac:dyDescent="0.35">
      <c r="A41" s="60"/>
      <c r="B41" s="60"/>
      <c r="C41" s="128"/>
      <c r="D41" s="61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 x14ac:dyDescent="0.35">
      <c r="A42" s="60"/>
      <c r="B42" s="60"/>
      <c r="C42" s="128"/>
      <c r="D42" s="61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 x14ac:dyDescent="0.35">
      <c r="A43" s="60"/>
      <c r="B43" s="60"/>
      <c r="C43" s="128"/>
      <c r="D43" s="61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 x14ac:dyDescent="0.35">
      <c r="A44" s="60"/>
      <c r="B44" s="60"/>
      <c r="C44" s="128"/>
      <c r="D44" s="61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 x14ac:dyDescent="0.35">
      <c r="A45" s="60"/>
      <c r="B45" s="60"/>
      <c r="C45" s="128"/>
      <c r="D45" s="61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 x14ac:dyDescent="0.35">
      <c r="A46" s="60"/>
      <c r="B46" s="60"/>
      <c r="C46" s="128"/>
      <c r="D46" s="61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 x14ac:dyDescent="0.35">
      <c r="A47" s="60"/>
      <c r="B47" s="60"/>
      <c r="C47" s="128"/>
      <c r="D47" s="61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 x14ac:dyDescent="0.35">
      <c r="A48" s="60"/>
      <c r="B48" s="60"/>
      <c r="C48" s="128"/>
      <c r="D48" s="61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 x14ac:dyDescent="0.35">
      <c r="A49" s="60"/>
      <c r="B49" s="60"/>
      <c r="C49" s="128"/>
      <c r="D49" s="61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 x14ac:dyDescent="0.35">
      <c r="A50" s="60"/>
      <c r="B50" s="60"/>
      <c r="C50" s="128"/>
      <c r="D50" s="61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 x14ac:dyDescent="0.35">
      <c r="A51" s="60"/>
      <c r="B51" s="60"/>
      <c r="C51" s="128"/>
      <c r="D51" s="61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 x14ac:dyDescent="0.35">
      <c r="A52" s="60"/>
      <c r="B52" s="60"/>
      <c r="C52" s="128"/>
      <c r="D52" s="61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 x14ac:dyDescent="0.35">
      <c r="A53" s="60"/>
      <c r="B53" s="60"/>
      <c r="C53" s="128"/>
      <c r="D53" s="61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 x14ac:dyDescent="0.35">
      <c r="A54" s="60"/>
      <c r="B54" s="60"/>
      <c r="C54" s="128"/>
      <c r="D54" s="61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 x14ac:dyDescent="0.35">
      <c r="A55" s="60"/>
      <c r="B55" s="60"/>
      <c r="C55" s="128"/>
      <c r="D55" s="61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 x14ac:dyDescent="0.35">
      <c r="A56" s="60"/>
      <c r="B56" s="60"/>
      <c r="C56" s="128"/>
      <c r="D56" s="61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 x14ac:dyDescent="0.35">
      <c r="A57" s="60"/>
      <c r="B57" s="60"/>
      <c r="C57" s="128"/>
      <c r="D57" s="61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 x14ac:dyDescent="0.35">
      <c r="A58" s="60"/>
      <c r="B58" s="60"/>
      <c r="C58" s="128"/>
      <c r="D58" s="61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 x14ac:dyDescent="0.35">
      <c r="A59" s="60"/>
      <c r="B59" s="60"/>
      <c r="C59" s="128"/>
      <c r="D59" s="61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 x14ac:dyDescent="0.35">
      <c r="A60" s="60"/>
      <c r="B60" s="60"/>
      <c r="C60" s="128"/>
      <c r="D60" s="61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 x14ac:dyDescent="0.35">
      <c r="A61" s="60"/>
      <c r="B61" s="60"/>
      <c r="C61" s="128"/>
      <c r="D61" s="61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 x14ac:dyDescent="0.35">
      <c r="A62" s="60"/>
      <c r="B62" s="60"/>
      <c r="C62" s="128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 x14ac:dyDescent="0.35">
      <c r="A63" s="60"/>
      <c r="B63" s="60"/>
      <c r="C63" s="128"/>
      <c r="D63" s="61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 x14ac:dyDescent="0.35">
      <c r="A64" s="60"/>
      <c r="B64" s="60"/>
      <c r="C64" s="128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 x14ac:dyDescent="0.35">
      <c r="A65" s="60"/>
      <c r="B65" s="60"/>
      <c r="C65" s="128"/>
      <c r="D65" s="61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 x14ac:dyDescent="0.35">
      <c r="A66" s="60"/>
      <c r="B66" s="60"/>
      <c r="C66" s="128"/>
      <c r="D66" s="61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 x14ac:dyDescent="0.35">
      <c r="A67" s="60"/>
      <c r="B67" s="60"/>
      <c r="C67" s="128"/>
      <c r="D67" s="61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 x14ac:dyDescent="0.35">
      <c r="A68" s="60"/>
      <c r="B68" s="60"/>
      <c r="C68" s="128"/>
      <c r="D68" s="61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 x14ac:dyDescent="0.35">
      <c r="A69" s="60"/>
      <c r="B69" s="60"/>
      <c r="C69" s="128"/>
      <c r="D69" s="61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 x14ac:dyDescent="0.35">
      <c r="A70" s="60"/>
      <c r="B70" s="60"/>
      <c r="C70" s="128"/>
      <c r="D70" s="61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 x14ac:dyDescent="0.35">
      <c r="A71" s="60"/>
      <c r="B71" s="60"/>
      <c r="C71" s="128"/>
      <c r="D71" s="61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 x14ac:dyDescent="0.35">
      <c r="A72" s="60"/>
      <c r="B72" s="60"/>
      <c r="C72" s="128"/>
      <c r="D72" s="61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 x14ac:dyDescent="0.35">
      <c r="A73" s="60"/>
      <c r="B73" s="60"/>
      <c r="C73" s="128"/>
      <c r="D73" s="61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 x14ac:dyDescent="0.35">
      <c r="A74" s="60"/>
      <c r="B74" s="60"/>
      <c r="C74" s="128"/>
      <c r="D74" s="61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 x14ac:dyDescent="0.35">
      <c r="A75" s="60"/>
      <c r="B75" s="60"/>
      <c r="C75" s="128"/>
      <c r="D75" s="61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 x14ac:dyDescent="0.35">
      <c r="A76" s="60"/>
      <c r="B76" s="60"/>
      <c r="C76" s="128"/>
      <c r="D76" s="61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 x14ac:dyDescent="0.35">
      <c r="A77" s="60"/>
      <c r="B77" s="60"/>
      <c r="C77" s="128"/>
      <c r="D77" s="61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 x14ac:dyDescent="0.35">
      <c r="A78" s="60"/>
      <c r="B78" s="60"/>
      <c r="C78" s="128"/>
      <c r="D78" s="61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 x14ac:dyDescent="0.35">
      <c r="A79" s="60"/>
      <c r="B79" s="60"/>
      <c r="C79" s="128"/>
      <c r="D79" s="61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 x14ac:dyDescent="0.35">
      <c r="A80" s="60"/>
      <c r="B80" s="60"/>
      <c r="C80" s="128"/>
      <c r="D80" s="61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 x14ac:dyDescent="0.35">
      <c r="A81" s="60"/>
      <c r="B81" s="60"/>
      <c r="C81" s="128"/>
      <c r="D81" s="61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 x14ac:dyDescent="0.35">
      <c r="A82" s="60"/>
      <c r="B82" s="60"/>
      <c r="C82" s="128"/>
      <c r="D82" s="61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 x14ac:dyDescent="0.35">
      <c r="A83" s="60"/>
      <c r="B83" s="60"/>
      <c r="C83" s="128"/>
      <c r="D83" s="61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 x14ac:dyDescent="0.35">
      <c r="A84" s="60"/>
      <c r="B84" s="60"/>
      <c r="C84" s="128"/>
      <c r="D84" s="61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 x14ac:dyDescent="0.35">
      <c r="A85" s="60"/>
      <c r="B85" s="60"/>
      <c r="C85" s="128"/>
      <c r="D85" s="61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 x14ac:dyDescent="0.35">
      <c r="A86" s="60"/>
      <c r="B86" s="60"/>
      <c r="C86" s="128"/>
      <c r="D86" s="61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 x14ac:dyDescent="0.35">
      <c r="A87" s="60"/>
      <c r="B87" s="60"/>
      <c r="C87" s="128"/>
      <c r="D87" s="61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 x14ac:dyDescent="0.35">
      <c r="A88" s="60"/>
      <c r="B88" s="60"/>
      <c r="C88" s="128"/>
      <c r="D88" s="61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 x14ac:dyDescent="0.35">
      <c r="A89" s="60"/>
      <c r="B89" s="60"/>
      <c r="C89" s="128"/>
      <c r="D89" s="61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 x14ac:dyDescent="0.35">
      <c r="A90" s="60"/>
      <c r="B90" s="60"/>
      <c r="C90" s="128"/>
      <c r="D90" s="61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 x14ac:dyDescent="0.35">
      <c r="A91" s="60"/>
      <c r="B91" s="60"/>
      <c r="C91" s="128"/>
      <c r="D91" s="61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 x14ac:dyDescent="0.35">
      <c r="A92" s="60"/>
      <c r="B92" s="60"/>
      <c r="C92" s="128"/>
      <c r="D92" s="61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 x14ac:dyDescent="0.35">
      <c r="A93" s="60"/>
      <c r="B93" s="60"/>
      <c r="C93" s="128"/>
      <c r="D93" s="61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 x14ac:dyDescent="0.35">
      <c r="A94" s="60"/>
      <c r="B94" s="60"/>
      <c r="C94" s="128"/>
      <c r="D94" s="61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 x14ac:dyDescent="0.35">
      <c r="A95" s="60"/>
      <c r="B95" s="60"/>
      <c r="C95" s="128"/>
      <c r="D95" s="61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 x14ac:dyDescent="0.35">
      <c r="A96" s="60"/>
      <c r="B96" s="60"/>
      <c r="C96" s="128"/>
      <c r="D96" s="61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 x14ac:dyDescent="0.35">
      <c r="A97" s="60"/>
      <c r="B97" s="60"/>
      <c r="C97" s="128"/>
      <c r="D97" s="61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 x14ac:dyDescent="0.35">
      <c r="A98" s="60"/>
      <c r="B98" s="60"/>
      <c r="C98" s="128"/>
      <c r="D98" s="61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 x14ac:dyDescent="0.35">
      <c r="A99" s="60"/>
      <c r="B99" s="60"/>
      <c r="C99" s="128"/>
      <c r="D99" s="61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 x14ac:dyDescent="0.35">
      <c r="A100" s="60"/>
      <c r="B100" s="60"/>
      <c r="C100" s="128"/>
      <c r="D100" s="61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 x14ac:dyDescent="0.35">
      <c r="A101" s="60"/>
      <c r="B101" s="60"/>
      <c r="C101" s="128"/>
      <c r="D101" s="61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 x14ac:dyDescent="0.35">
      <c r="A102" s="60"/>
      <c r="B102" s="60"/>
      <c r="C102" s="128"/>
      <c r="D102" s="61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 x14ac:dyDescent="0.35">
      <c r="A103" s="60"/>
      <c r="B103" s="60"/>
      <c r="C103" s="128"/>
      <c r="D103" s="61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 x14ac:dyDescent="0.35">
      <c r="A104" s="60"/>
      <c r="B104" s="60"/>
      <c r="C104" s="128"/>
      <c r="D104" s="61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 x14ac:dyDescent="0.35">
      <c r="A105" s="60"/>
      <c r="B105" s="60"/>
      <c r="C105" s="128"/>
      <c r="D105" s="61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 x14ac:dyDescent="0.35">
      <c r="A106" s="60"/>
      <c r="B106" s="60"/>
      <c r="C106" s="128"/>
      <c r="D106" s="61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 x14ac:dyDescent="0.35">
      <c r="A107" s="60"/>
      <c r="B107" s="60"/>
      <c r="C107" s="128"/>
      <c r="D107" s="61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 x14ac:dyDescent="0.35">
      <c r="A108" s="60"/>
      <c r="B108" s="60"/>
      <c r="C108" s="128"/>
      <c r="D108" s="61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 x14ac:dyDescent="0.35">
      <c r="A109" s="60"/>
      <c r="B109" s="60"/>
      <c r="C109" s="128"/>
      <c r="D109" s="61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 x14ac:dyDescent="0.35">
      <c r="A110" s="60"/>
      <c r="B110" s="60"/>
      <c r="C110" s="128"/>
      <c r="D110" s="61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 x14ac:dyDescent="0.35">
      <c r="A111" s="60"/>
      <c r="B111" s="60"/>
      <c r="C111" s="128"/>
      <c r="D111" s="61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 x14ac:dyDescent="0.35">
      <c r="A112" s="60"/>
      <c r="B112" s="60"/>
      <c r="C112" s="128"/>
      <c r="D112" s="61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 x14ac:dyDescent="0.35">
      <c r="A113" s="60"/>
      <c r="B113" s="60"/>
      <c r="C113" s="128"/>
      <c r="D113" s="61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 x14ac:dyDescent="0.35">
      <c r="A114" s="60"/>
      <c r="B114" s="60"/>
      <c r="C114" s="128"/>
      <c r="D114" s="61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 x14ac:dyDescent="0.35">
      <c r="A115" s="60"/>
      <c r="B115" s="60"/>
      <c r="C115" s="128"/>
      <c r="D115" s="61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 x14ac:dyDescent="0.35">
      <c r="A116" s="60"/>
      <c r="B116" s="60"/>
      <c r="C116" s="128"/>
      <c r="D116" s="61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 x14ac:dyDescent="0.35">
      <c r="A117" s="60"/>
      <c r="B117" s="60"/>
      <c r="C117" s="128"/>
      <c r="D117" s="61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 x14ac:dyDescent="0.35">
      <c r="A118" s="60"/>
      <c r="B118" s="60"/>
      <c r="C118" s="128"/>
      <c r="D118" s="61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 x14ac:dyDescent="0.35">
      <c r="A119" s="60"/>
      <c r="B119" s="60"/>
      <c r="C119" s="128"/>
      <c r="D119" s="61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 x14ac:dyDescent="0.35">
      <c r="A120" s="60"/>
      <c r="B120" s="60"/>
      <c r="C120" s="128"/>
      <c r="D120" s="61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 x14ac:dyDescent="0.35">
      <c r="A121" s="60"/>
      <c r="B121" s="60"/>
      <c r="C121" s="128"/>
      <c r="D121" s="61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 x14ac:dyDescent="0.35">
      <c r="A122" s="60"/>
      <c r="B122" s="60"/>
      <c r="C122" s="128"/>
      <c r="D122" s="61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 x14ac:dyDescent="0.35">
      <c r="A123" s="60"/>
      <c r="B123" s="60"/>
      <c r="C123" s="128"/>
      <c r="D123" s="61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 x14ac:dyDescent="0.35">
      <c r="A124" s="60"/>
      <c r="B124" s="60"/>
      <c r="C124" s="128"/>
      <c r="D124" s="61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 x14ac:dyDescent="0.35">
      <c r="A125" s="60"/>
      <c r="B125" s="60"/>
      <c r="C125" s="128"/>
      <c r="D125" s="61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 x14ac:dyDescent="0.35">
      <c r="A126" s="60"/>
      <c r="B126" s="60"/>
      <c r="C126" s="128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 x14ac:dyDescent="0.35">
      <c r="A127" s="60"/>
      <c r="B127" s="60"/>
      <c r="C127" s="128"/>
      <c r="D127" s="61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 x14ac:dyDescent="0.35">
      <c r="A128" s="60"/>
      <c r="B128" s="60"/>
      <c r="C128" s="128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 x14ac:dyDescent="0.35">
      <c r="A129" s="60"/>
      <c r="B129" s="60"/>
      <c r="C129" s="128"/>
      <c r="D129" s="61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 x14ac:dyDescent="0.35">
      <c r="A130" s="60"/>
      <c r="B130" s="60"/>
      <c r="C130" s="128"/>
      <c r="D130" s="61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 x14ac:dyDescent="0.35">
      <c r="A131" s="60"/>
      <c r="B131" s="60"/>
      <c r="C131" s="128"/>
      <c r="D131" s="61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 x14ac:dyDescent="0.35">
      <c r="A132" s="60"/>
      <c r="B132" s="60"/>
      <c r="C132" s="128"/>
      <c r="D132" s="61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 x14ac:dyDescent="0.35">
      <c r="A133" s="60"/>
      <c r="B133" s="60"/>
      <c r="C133" s="128"/>
      <c r="D133" s="61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 x14ac:dyDescent="0.35">
      <c r="A134" s="60"/>
      <c r="B134" s="60"/>
      <c r="C134" s="128"/>
      <c r="D134" s="61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 x14ac:dyDescent="0.35">
      <c r="A135" s="60"/>
      <c r="B135" s="60"/>
      <c r="C135" s="128"/>
      <c r="D135" s="61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 x14ac:dyDescent="0.35">
      <c r="A136" s="60"/>
      <c r="B136" s="60"/>
      <c r="C136" s="128"/>
      <c r="D136" s="61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 x14ac:dyDescent="0.35">
      <c r="A137" s="60"/>
      <c r="B137" s="60"/>
      <c r="C137" s="128"/>
      <c r="D137" s="61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 x14ac:dyDescent="0.35">
      <c r="A138" s="60"/>
      <c r="B138" s="60"/>
      <c r="C138" s="128"/>
      <c r="D138" s="61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 x14ac:dyDescent="0.35">
      <c r="A139" s="60"/>
      <c r="B139" s="60"/>
      <c r="C139" s="128"/>
      <c r="D139" s="61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 x14ac:dyDescent="0.35">
      <c r="A140" s="60"/>
      <c r="B140" s="60"/>
      <c r="C140" s="128"/>
      <c r="D140" s="61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 x14ac:dyDescent="0.35">
      <c r="A141" s="60"/>
      <c r="B141" s="60"/>
      <c r="C141" s="128"/>
      <c r="D141" s="61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 x14ac:dyDescent="0.35">
      <c r="A142" s="60"/>
      <c r="B142" s="60"/>
      <c r="C142" s="128"/>
      <c r="D142" s="61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 x14ac:dyDescent="0.35">
      <c r="A143" s="60"/>
      <c r="B143" s="60"/>
      <c r="C143" s="128"/>
      <c r="D143" s="61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 x14ac:dyDescent="0.35">
      <c r="A144" s="60"/>
      <c r="B144" s="60"/>
      <c r="C144" s="128"/>
      <c r="D144" s="61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 x14ac:dyDescent="0.35">
      <c r="A145" s="60"/>
      <c r="B145" s="60"/>
      <c r="C145" s="128"/>
      <c r="D145" s="61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 x14ac:dyDescent="0.35">
      <c r="A146" s="60"/>
      <c r="B146" s="60"/>
      <c r="C146" s="128"/>
      <c r="D146" s="61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 x14ac:dyDescent="0.35">
      <c r="A147" s="60"/>
      <c r="B147" s="60"/>
      <c r="C147" s="128"/>
      <c r="D147" s="61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 x14ac:dyDescent="0.35">
      <c r="A148" s="60"/>
      <c r="B148" s="60"/>
      <c r="C148" s="128"/>
      <c r="D148" s="61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 x14ac:dyDescent="0.35">
      <c r="A149" s="60"/>
      <c r="B149" s="60"/>
      <c r="C149" s="128"/>
      <c r="D149" s="61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 x14ac:dyDescent="0.35">
      <c r="A150" s="60"/>
      <c r="B150" s="60"/>
      <c r="C150" s="128"/>
      <c r="D150" s="61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 x14ac:dyDescent="0.35">
      <c r="A151" s="60"/>
      <c r="B151" s="60"/>
      <c r="C151" s="128"/>
      <c r="D151" s="61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 x14ac:dyDescent="0.35">
      <c r="A152" s="60"/>
      <c r="B152" s="60"/>
      <c r="C152" s="128"/>
      <c r="D152" s="61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 x14ac:dyDescent="0.35">
      <c r="A153" s="60"/>
      <c r="B153" s="60"/>
      <c r="C153" s="128"/>
      <c r="D153" s="61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 x14ac:dyDescent="0.35">
      <c r="A154" s="60"/>
      <c r="B154" s="60"/>
      <c r="C154" s="128"/>
      <c r="D154" s="61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 x14ac:dyDescent="0.35">
      <c r="A155" s="60"/>
      <c r="B155" s="60"/>
      <c r="C155" s="128"/>
      <c r="D155" s="61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 x14ac:dyDescent="0.35">
      <c r="A156" s="60"/>
      <c r="B156" s="60"/>
      <c r="C156" s="128"/>
      <c r="D156" s="61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 x14ac:dyDescent="0.35">
      <c r="A157" s="60"/>
      <c r="B157" s="60"/>
      <c r="C157" s="128"/>
      <c r="D157" s="61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 x14ac:dyDescent="0.35">
      <c r="A158" s="60"/>
      <c r="B158" s="60"/>
      <c r="C158" s="128"/>
      <c r="D158" s="61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 x14ac:dyDescent="0.35">
      <c r="A159" s="60"/>
      <c r="B159" s="60"/>
      <c r="C159" s="128"/>
      <c r="D159" s="61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 x14ac:dyDescent="0.35">
      <c r="A160" s="60"/>
      <c r="B160" s="60"/>
      <c r="C160" s="128"/>
      <c r="D160" s="61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 x14ac:dyDescent="0.35">
      <c r="A161" s="60"/>
      <c r="B161" s="60"/>
      <c r="C161" s="128"/>
      <c r="D161" s="61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 x14ac:dyDescent="0.35">
      <c r="A162" s="60"/>
      <c r="B162" s="60"/>
      <c r="C162" s="128"/>
      <c r="D162" s="61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 x14ac:dyDescent="0.35">
      <c r="A163" s="60"/>
      <c r="B163" s="60"/>
      <c r="C163" s="128"/>
      <c r="D163" s="61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 x14ac:dyDescent="0.35">
      <c r="A164" s="60"/>
      <c r="B164" s="60"/>
      <c r="C164" s="128"/>
      <c r="D164" s="61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 x14ac:dyDescent="0.35">
      <c r="A165" s="60"/>
      <c r="B165" s="60"/>
      <c r="C165" s="128"/>
      <c r="D165" s="61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 x14ac:dyDescent="0.35">
      <c r="A166" s="60"/>
      <c r="B166" s="60"/>
      <c r="C166" s="128"/>
      <c r="D166" s="61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 x14ac:dyDescent="0.35">
      <c r="A167" s="60"/>
      <c r="B167" s="60"/>
      <c r="C167" s="128"/>
      <c r="D167" s="61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 x14ac:dyDescent="0.35">
      <c r="A168" s="60"/>
      <c r="B168" s="60"/>
      <c r="C168" s="128"/>
      <c r="D168" s="61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 x14ac:dyDescent="0.35">
      <c r="A169" s="60"/>
      <c r="B169" s="60"/>
      <c r="C169" s="128"/>
      <c r="D169" s="61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 x14ac:dyDescent="0.35">
      <c r="A170" s="60"/>
      <c r="B170" s="60"/>
      <c r="C170" s="128"/>
      <c r="D170" s="61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 x14ac:dyDescent="0.35">
      <c r="A171" s="60"/>
      <c r="B171" s="60"/>
      <c r="C171" s="128"/>
      <c r="D171" s="61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 x14ac:dyDescent="0.35">
      <c r="A172" s="60"/>
      <c r="B172" s="60"/>
      <c r="C172" s="128"/>
      <c r="D172" s="61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 x14ac:dyDescent="0.35">
      <c r="A173" s="60"/>
      <c r="B173" s="60"/>
      <c r="C173" s="128"/>
      <c r="D173" s="61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 x14ac:dyDescent="0.35">
      <c r="A174" s="60"/>
      <c r="B174" s="60"/>
      <c r="C174" s="128"/>
      <c r="D174" s="61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 x14ac:dyDescent="0.35">
      <c r="A175" s="60"/>
      <c r="B175" s="60"/>
      <c r="C175" s="128"/>
      <c r="D175" s="61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 x14ac:dyDescent="0.35">
      <c r="A176" s="60"/>
      <c r="B176" s="60"/>
      <c r="C176" s="128"/>
      <c r="D176" s="61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 x14ac:dyDescent="0.35">
      <c r="A177" s="60"/>
      <c r="B177" s="60"/>
      <c r="C177" s="128"/>
      <c r="D177" s="61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 x14ac:dyDescent="0.35">
      <c r="A178" s="60"/>
      <c r="B178" s="60"/>
      <c r="C178" s="128"/>
      <c r="D178" s="61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 x14ac:dyDescent="0.35">
      <c r="A179" s="60"/>
      <c r="B179" s="60"/>
      <c r="C179" s="128"/>
      <c r="D179" s="61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 x14ac:dyDescent="0.35">
      <c r="A180" s="60"/>
      <c r="B180" s="60"/>
      <c r="C180" s="128"/>
      <c r="D180" s="61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 x14ac:dyDescent="0.35">
      <c r="A181" s="60"/>
      <c r="B181" s="60"/>
      <c r="C181" s="128"/>
      <c r="D181" s="61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 x14ac:dyDescent="0.35">
      <c r="A182" s="60"/>
      <c r="B182" s="60"/>
      <c r="C182" s="128"/>
      <c r="D182" s="61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 x14ac:dyDescent="0.35">
      <c r="A183" s="60"/>
      <c r="B183" s="60"/>
      <c r="C183" s="128"/>
      <c r="D183" s="61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 x14ac:dyDescent="0.35">
      <c r="A184" s="60"/>
      <c r="B184" s="60"/>
      <c r="C184" s="128"/>
      <c r="D184" s="61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 x14ac:dyDescent="0.35">
      <c r="A185" s="60"/>
      <c r="B185" s="60"/>
      <c r="C185" s="128"/>
      <c r="D185" s="61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 x14ac:dyDescent="0.35">
      <c r="A186" s="60"/>
      <c r="B186" s="60"/>
      <c r="C186" s="128"/>
      <c r="D186" s="61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 x14ac:dyDescent="0.35">
      <c r="A187" s="60"/>
      <c r="B187" s="60"/>
      <c r="C187" s="128"/>
      <c r="D187" s="61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 x14ac:dyDescent="0.35">
      <c r="A188" s="60"/>
      <c r="B188" s="60"/>
      <c r="C188" s="128"/>
      <c r="D188" s="61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 x14ac:dyDescent="0.35">
      <c r="A189" s="60"/>
      <c r="B189" s="60"/>
      <c r="C189" s="128"/>
      <c r="D189" s="61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 x14ac:dyDescent="0.35">
      <c r="A190" s="60"/>
      <c r="B190" s="60"/>
      <c r="C190" s="128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 x14ac:dyDescent="0.35">
      <c r="A191" s="60"/>
      <c r="B191" s="60"/>
      <c r="C191" s="128"/>
      <c r="D191" s="61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 x14ac:dyDescent="0.35">
      <c r="A192" s="60"/>
      <c r="B192" s="60"/>
      <c r="C192" s="128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 x14ac:dyDescent="0.35">
      <c r="A193" s="60"/>
      <c r="B193" s="60"/>
      <c r="C193" s="128"/>
      <c r="D193" s="61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 x14ac:dyDescent="0.35">
      <c r="A194" s="60"/>
      <c r="B194" s="60"/>
      <c r="C194" s="128"/>
      <c r="D194" s="61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 x14ac:dyDescent="0.35">
      <c r="A195" s="60"/>
      <c r="B195" s="60"/>
      <c r="C195" s="128"/>
      <c r="D195" s="61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 x14ac:dyDescent="0.35">
      <c r="A196" s="60"/>
      <c r="B196" s="60"/>
      <c r="C196" s="128"/>
      <c r="D196" s="61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 x14ac:dyDescent="0.35">
      <c r="A197" s="60"/>
      <c r="B197" s="60"/>
      <c r="C197" s="128"/>
      <c r="D197" s="61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 x14ac:dyDescent="0.35">
      <c r="A198" s="60"/>
      <c r="B198" s="60"/>
      <c r="C198" s="128"/>
      <c r="D198" s="61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 x14ac:dyDescent="0.35">
      <c r="A199" s="60"/>
      <c r="B199" s="60"/>
      <c r="C199" s="128"/>
      <c r="D199" s="61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 x14ac:dyDescent="0.35">
      <c r="A200" s="60"/>
      <c r="B200" s="60"/>
      <c r="C200" s="128"/>
      <c r="D200" s="61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 x14ac:dyDescent="0.35">
      <c r="A201" s="60"/>
      <c r="B201" s="60"/>
      <c r="C201" s="128"/>
      <c r="D201" s="61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 x14ac:dyDescent="0.35">
      <c r="A202" s="60"/>
      <c r="B202" s="60"/>
      <c r="C202" s="128"/>
      <c r="D202" s="61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 x14ac:dyDescent="0.35">
      <c r="A203" s="60"/>
      <c r="B203" s="60"/>
      <c r="C203" s="128"/>
      <c r="D203" s="61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 x14ac:dyDescent="0.35">
      <c r="A204" s="60"/>
      <c r="B204" s="60"/>
      <c r="C204" s="128"/>
      <c r="D204" s="61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 x14ac:dyDescent="0.35">
      <c r="A205" s="60"/>
      <c r="B205" s="60"/>
      <c r="C205" s="128"/>
      <c r="D205" s="61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 x14ac:dyDescent="0.35">
      <c r="A206" s="60"/>
      <c r="B206" s="60"/>
      <c r="C206" s="128"/>
      <c r="D206" s="61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 x14ac:dyDescent="0.35">
      <c r="A207" s="60"/>
      <c r="B207" s="60"/>
      <c r="C207" s="128"/>
      <c r="D207" s="61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 x14ac:dyDescent="0.35">
      <c r="A208" s="60"/>
      <c r="B208" s="60"/>
      <c r="C208" s="128"/>
      <c r="D208" s="61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 x14ac:dyDescent="0.35">
      <c r="A209" s="60"/>
      <c r="B209" s="60"/>
      <c r="C209" s="128"/>
      <c r="D209" s="61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 x14ac:dyDescent="0.35">
      <c r="A210" s="60"/>
      <c r="B210" s="60"/>
      <c r="C210" s="128"/>
      <c r="D210" s="61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 x14ac:dyDescent="0.35">
      <c r="A211" s="60"/>
      <c r="B211" s="60"/>
      <c r="C211" s="128"/>
      <c r="D211" s="61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 x14ac:dyDescent="0.35">
      <c r="A212" s="60"/>
      <c r="B212" s="60"/>
      <c r="C212" s="128"/>
      <c r="D212" s="61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 x14ac:dyDescent="0.35">
      <c r="A213" s="60"/>
      <c r="B213" s="60"/>
      <c r="C213" s="128"/>
      <c r="D213" s="61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 x14ac:dyDescent="0.35">
      <c r="A214" s="60"/>
      <c r="B214" s="60"/>
      <c r="C214" s="128"/>
      <c r="D214" s="61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 x14ac:dyDescent="0.35">
      <c r="A215" s="60"/>
      <c r="B215" s="60"/>
      <c r="C215" s="128"/>
      <c r="D215" s="61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 x14ac:dyDescent="0.35">
      <c r="A216" s="60"/>
      <c r="B216" s="60"/>
      <c r="C216" s="128"/>
      <c r="D216" s="61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 x14ac:dyDescent="0.35">
      <c r="A217" s="60"/>
      <c r="B217" s="60"/>
      <c r="C217" s="128"/>
      <c r="D217" s="61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 x14ac:dyDescent="0.35">
      <c r="A218" s="60"/>
      <c r="B218" s="60"/>
      <c r="C218" s="128"/>
      <c r="D218" s="61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 x14ac:dyDescent="0.35">
      <c r="A219" s="60"/>
      <c r="B219" s="60"/>
      <c r="C219" s="128"/>
      <c r="D219" s="61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 x14ac:dyDescent="0.35">
      <c r="A220" s="60"/>
      <c r="B220" s="60"/>
      <c r="C220" s="128"/>
      <c r="D220" s="61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 x14ac:dyDescent="0.35">
      <c r="A221" s="60"/>
      <c r="B221" s="60"/>
      <c r="C221" s="128"/>
      <c r="D221" s="61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 x14ac:dyDescent="0.35">
      <c r="A222" s="60"/>
      <c r="B222" s="60"/>
      <c r="C222" s="128"/>
      <c r="D222" s="61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 x14ac:dyDescent="0.35">
      <c r="A223" s="60"/>
      <c r="B223" s="60"/>
      <c r="C223" s="128"/>
      <c r="D223" s="61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 x14ac:dyDescent="0.35">
      <c r="A224" s="60"/>
      <c r="B224" s="60"/>
      <c r="C224" s="128"/>
      <c r="D224" s="61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 x14ac:dyDescent="0.35">
      <c r="A225" s="60"/>
      <c r="B225" s="60"/>
      <c r="C225" s="128"/>
      <c r="D225" s="61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 x14ac:dyDescent="0.35">
      <c r="A226" s="60"/>
      <c r="B226" s="60"/>
      <c r="C226" s="128"/>
      <c r="D226" s="61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 x14ac:dyDescent="0.35">
      <c r="A227" s="60"/>
      <c r="B227" s="60"/>
      <c r="C227" s="128"/>
      <c r="D227" s="61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 x14ac:dyDescent="0.35">
      <c r="A228" s="60"/>
      <c r="B228" s="60"/>
      <c r="C228" s="128"/>
      <c r="D228" s="61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 x14ac:dyDescent="0.35">
      <c r="A229" s="60"/>
      <c r="B229" s="60"/>
      <c r="C229" s="128"/>
      <c r="D229" s="61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 x14ac:dyDescent="0.35">
      <c r="A230" s="60"/>
      <c r="B230" s="60"/>
      <c r="C230" s="128"/>
      <c r="D230" s="61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 x14ac:dyDescent="0.35">
      <c r="A231" s="60"/>
      <c r="B231" s="60"/>
      <c r="C231" s="128"/>
      <c r="D231" s="61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 x14ac:dyDescent="0.35">
      <c r="A232" s="60"/>
      <c r="B232" s="60"/>
      <c r="C232" s="128"/>
      <c r="D232" s="61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 x14ac:dyDescent="0.35">
      <c r="A233" s="60"/>
      <c r="B233" s="60"/>
      <c r="C233" s="128"/>
      <c r="D233" s="61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 x14ac:dyDescent="0.35">
      <c r="A234" s="60"/>
      <c r="B234" s="60"/>
      <c r="C234" s="128"/>
      <c r="D234" s="61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 x14ac:dyDescent="0.35">
      <c r="A235" s="60"/>
      <c r="B235" s="60"/>
      <c r="C235" s="128"/>
      <c r="D235" s="61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 x14ac:dyDescent="0.35">
      <c r="A236" s="60"/>
      <c r="B236" s="60"/>
      <c r="C236" s="128"/>
      <c r="D236" s="61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 x14ac:dyDescent="0.35">
      <c r="A237" s="60"/>
      <c r="B237" s="60"/>
      <c r="C237" s="128"/>
      <c r="D237" s="61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 x14ac:dyDescent="0.35">
      <c r="A238" s="60"/>
      <c r="B238" s="60"/>
      <c r="C238" s="128"/>
      <c r="D238" s="61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 x14ac:dyDescent="0.35">
      <c r="A239" s="60"/>
      <c r="B239" s="60"/>
      <c r="C239" s="128"/>
      <c r="D239" s="61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 x14ac:dyDescent="0.35">
      <c r="A240" s="60"/>
      <c r="B240" s="60"/>
      <c r="C240" s="128"/>
      <c r="D240" s="61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 x14ac:dyDescent="0.35">
      <c r="A241" s="60"/>
      <c r="B241" s="60"/>
      <c r="C241" s="128"/>
      <c r="D241" s="61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 x14ac:dyDescent="0.35">
      <c r="A242" s="60"/>
      <c r="B242" s="60"/>
      <c r="C242" s="128"/>
      <c r="D242" s="61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 x14ac:dyDescent="0.35">
      <c r="A243" s="60"/>
      <c r="B243" s="60"/>
      <c r="C243" s="128"/>
      <c r="D243" s="61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 x14ac:dyDescent="0.35">
      <c r="A244" s="60"/>
      <c r="B244" s="60"/>
      <c r="C244" s="128"/>
      <c r="D244" s="61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 x14ac:dyDescent="0.35">
      <c r="A245" s="60"/>
      <c r="B245" s="60"/>
      <c r="C245" s="128"/>
      <c r="D245" s="61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 x14ac:dyDescent="0.35">
      <c r="A246" s="60"/>
      <c r="B246" s="60"/>
      <c r="C246" s="128"/>
      <c r="D246" s="61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 x14ac:dyDescent="0.35">
      <c r="A247" s="60"/>
      <c r="B247" s="60"/>
      <c r="C247" s="128"/>
      <c r="D247" s="61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 x14ac:dyDescent="0.35">
      <c r="A248" s="60"/>
      <c r="B248" s="60"/>
      <c r="C248" s="128"/>
      <c r="D248" s="61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 x14ac:dyDescent="0.35">
      <c r="A249" s="60"/>
      <c r="B249" s="60"/>
      <c r="C249" s="128"/>
      <c r="D249" s="61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 x14ac:dyDescent="0.35">
      <c r="A250" s="60"/>
      <c r="B250" s="60"/>
      <c r="C250" s="128"/>
      <c r="D250" s="61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 x14ac:dyDescent="0.35">
      <c r="A251" s="60"/>
      <c r="B251" s="60"/>
      <c r="C251" s="128"/>
      <c r="D251" s="61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 x14ac:dyDescent="0.35">
      <c r="A252" s="60"/>
      <c r="B252" s="60"/>
      <c r="C252" s="128"/>
      <c r="D252" s="61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 x14ac:dyDescent="0.35">
      <c r="A253" s="60"/>
      <c r="B253" s="60"/>
      <c r="C253" s="128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 x14ac:dyDescent="0.35">
      <c r="A254" s="60"/>
      <c r="B254" s="60"/>
      <c r="C254" s="128"/>
      <c r="D254" s="61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 x14ac:dyDescent="0.35">
      <c r="A255" s="60"/>
      <c r="B255" s="60"/>
      <c r="C255" s="128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 x14ac:dyDescent="0.35">
      <c r="A256" s="60"/>
      <c r="B256" s="60"/>
      <c r="C256" s="128"/>
      <c r="D256" s="61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 x14ac:dyDescent="0.35">
      <c r="A257" s="60"/>
      <c r="B257" s="60"/>
      <c r="C257" s="128"/>
      <c r="D257" s="61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 x14ac:dyDescent="0.35">
      <c r="A258" s="60"/>
      <c r="B258" s="60"/>
      <c r="C258" s="128"/>
      <c r="D258" s="61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 x14ac:dyDescent="0.35">
      <c r="A259" s="60"/>
      <c r="B259" s="60"/>
      <c r="C259" s="128"/>
      <c r="D259" s="61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 x14ac:dyDescent="0.35">
      <c r="A260" s="60"/>
      <c r="B260" s="60"/>
      <c r="C260" s="128"/>
      <c r="D260" s="61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 x14ac:dyDescent="0.35">
      <c r="A261" s="60"/>
      <c r="B261" s="60"/>
      <c r="C261" s="128"/>
      <c r="D261" s="61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 x14ac:dyDescent="0.35">
      <c r="A262" s="60"/>
      <c r="B262" s="60"/>
      <c r="C262" s="128"/>
      <c r="D262" s="61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 x14ac:dyDescent="0.35">
      <c r="A263" s="60"/>
      <c r="B263" s="60"/>
      <c r="C263" s="128"/>
      <c r="D263" s="61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 x14ac:dyDescent="0.35">
      <c r="A264" s="60"/>
      <c r="B264" s="60"/>
      <c r="C264" s="128"/>
      <c r="D264" s="61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 x14ac:dyDescent="0.35">
      <c r="A265" s="60"/>
      <c r="B265" s="60"/>
      <c r="C265" s="128"/>
      <c r="D265" s="61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 x14ac:dyDescent="0.35">
      <c r="A266" s="60"/>
      <c r="B266" s="60"/>
      <c r="C266" s="128"/>
      <c r="D266" s="61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 x14ac:dyDescent="0.35">
      <c r="A267" s="60"/>
      <c r="B267" s="60"/>
      <c r="C267" s="128"/>
      <c r="D267" s="61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 x14ac:dyDescent="0.35">
      <c r="A268" s="60"/>
      <c r="B268" s="60"/>
      <c r="C268" s="128"/>
      <c r="D268" s="61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 x14ac:dyDescent="0.35">
      <c r="A269" s="60"/>
      <c r="B269" s="60"/>
      <c r="C269" s="128"/>
      <c r="D269" s="61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 x14ac:dyDescent="0.35">
      <c r="A270" s="60"/>
      <c r="B270" s="60"/>
      <c r="C270" s="128"/>
      <c r="D270" s="61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 x14ac:dyDescent="0.35">
      <c r="A271" s="60"/>
      <c r="B271" s="60"/>
      <c r="C271" s="128"/>
      <c r="D271" s="61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 x14ac:dyDescent="0.35">
      <c r="A272" s="60"/>
      <c r="B272" s="60"/>
      <c r="C272" s="128"/>
      <c r="D272" s="61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 x14ac:dyDescent="0.35">
      <c r="A273" s="60"/>
      <c r="B273" s="60"/>
      <c r="C273" s="128"/>
      <c r="D273" s="61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 x14ac:dyDescent="0.35">
      <c r="A274" s="60"/>
      <c r="B274" s="60"/>
      <c r="C274" s="128"/>
      <c r="D274" s="61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 x14ac:dyDescent="0.35">
      <c r="A275" s="60"/>
      <c r="B275" s="60"/>
      <c r="C275" s="128"/>
      <c r="D275" s="61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 x14ac:dyDescent="0.35">
      <c r="A276" s="60"/>
      <c r="B276" s="60"/>
      <c r="C276" s="128"/>
      <c r="D276" s="61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 x14ac:dyDescent="0.35">
      <c r="A277" s="60"/>
      <c r="B277" s="60"/>
      <c r="C277" s="128"/>
      <c r="D277" s="61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 x14ac:dyDescent="0.35">
      <c r="A278" s="60"/>
      <c r="B278" s="60"/>
      <c r="C278" s="128"/>
      <c r="D278" s="61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 x14ac:dyDescent="0.35">
      <c r="A279" s="60"/>
      <c r="B279" s="60"/>
      <c r="C279" s="128"/>
      <c r="D279" s="61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 x14ac:dyDescent="0.35">
      <c r="A280" s="60"/>
      <c r="B280" s="60"/>
      <c r="C280" s="128"/>
      <c r="D280" s="61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 x14ac:dyDescent="0.35">
      <c r="A281" s="60"/>
      <c r="B281" s="60"/>
      <c r="C281" s="128"/>
      <c r="D281" s="61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 x14ac:dyDescent="0.35">
      <c r="A282" s="60"/>
      <c r="B282" s="60"/>
      <c r="C282" s="128"/>
      <c r="D282" s="61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 x14ac:dyDescent="0.35">
      <c r="A283" s="60"/>
      <c r="B283" s="60"/>
      <c r="C283" s="128"/>
      <c r="D283" s="61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 x14ac:dyDescent="0.35">
      <c r="A284" s="60"/>
      <c r="B284" s="60"/>
      <c r="C284" s="128"/>
      <c r="D284" s="61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 x14ac:dyDescent="0.35">
      <c r="A285" s="60"/>
      <c r="B285" s="60"/>
      <c r="C285" s="128"/>
      <c r="D285" s="61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 x14ac:dyDescent="0.35">
      <c r="A286" s="60"/>
      <c r="B286" s="60"/>
      <c r="C286" s="128"/>
      <c r="D286" s="61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 x14ac:dyDescent="0.35">
      <c r="A287" s="60"/>
      <c r="B287" s="60"/>
      <c r="C287" s="128"/>
      <c r="D287" s="61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 x14ac:dyDescent="0.35">
      <c r="A288" s="60"/>
      <c r="B288" s="60"/>
      <c r="C288" s="128"/>
      <c r="D288" s="61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 x14ac:dyDescent="0.35">
      <c r="A289" s="60"/>
      <c r="B289" s="60"/>
      <c r="C289" s="128"/>
      <c r="D289" s="61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 x14ac:dyDescent="0.35">
      <c r="A290" s="60"/>
      <c r="B290" s="60"/>
      <c r="C290" s="128"/>
      <c r="D290" s="61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 x14ac:dyDescent="0.35">
      <c r="A291" s="60"/>
      <c r="B291" s="60"/>
      <c r="C291" s="128"/>
      <c r="D291" s="61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 x14ac:dyDescent="0.35">
      <c r="A292" s="60"/>
      <c r="B292" s="60"/>
      <c r="C292" s="128"/>
      <c r="D292" s="61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 x14ac:dyDescent="0.35">
      <c r="A293" s="60"/>
      <c r="B293" s="60"/>
      <c r="C293" s="128"/>
      <c r="D293" s="61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 x14ac:dyDescent="0.35">
      <c r="A294" s="60"/>
      <c r="B294" s="60"/>
      <c r="C294" s="128"/>
      <c r="D294" s="61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 x14ac:dyDescent="0.35">
      <c r="A295" s="60"/>
      <c r="B295" s="60"/>
      <c r="C295" s="128"/>
      <c r="D295" s="61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 x14ac:dyDescent="0.35">
      <c r="A296" s="60"/>
      <c r="B296" s="60"/>
      <c r="C296" s="128"/>
      <c r="D296" s="61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 x14ac:dyDescent="0.35">
      <c r="A297" s="60"/>
      <c r="B297" s="60"/>
      <c r="C297" s="128"/>
      <c r="D297" s="61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 x14ac:dyDescent="0.35">
      <c r="A298" s="60"/>
      <c r="B298" s="60"/>
      <c r="C298" s="128"/>
      <c r="D298" s="61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 x14ac:dyDescent="0.35">
      <c r="A299" s="60"/>
      <c r="B299" s="60"/>
      <c r="C299" s="128"/>
      <c r="D299" s="61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 x14ac:dyDescent="0.35">
      <c r="A300" s="60"/>
      <c r="B300" s="60"/>
      <c r="C300" s="128"/>
      <c r="D300" s="61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 x14ac:dyDescent="0.35">
      <c r="A301" s="60"/>
      <c r="B301" s="60"/>
      <c r="C301" s="128"/>
      <c r="D301" s="61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 x14ac:dyDescent="0.35">
      <c r="A302" s="60"/>
      <c r="B302" s="60"/>
      <c r="C302" s="128"/>
      <c r="D302" s="61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 x14ac:dyDescent="0.35">
      <c r="A303" s="60"/>
      <c r="B303" s="60"/>
      <c r="C303" s="128"/>
      <c r="D303" s="61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 x14ac:dyDescent="0.35">
      <c r="A304" s="60"/>
      <c r="B304" s="60"/>
      <c r="C304" s="128"/>
      <c r="D304" s="61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 x14ac:dyDescent="0.35">
      <c r="A305" s="60"/>
      <c r="B305" s="60"/>
      <c r="C305" s="128"/>
      <c r="D305" s="61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 x14ac:dyDescent="0.35">
      <c r="A306" s="60"/>
      <c r="B306" s="60"/>
      <c r="C306" s="128"/>
      <c r="D306" s="61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 x14ac:dyDescent="0.35">
      <c r="A307" s="60"/>
      <c r="B307" s="60"/>
      <c r="C307" s="128"/>
      <c r="D307" s="61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 x14ac:dyDescent="0.35">
      <c r="A308" s="60"/>
      <c r="B308" s="60"/>
      <c r="C308" s="128"/>
      <c r="D308" s="61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 x14ac:dyDescent="0.35">
      <c r="A309" s="60"/>
      <c r="B309" s="60"/>
      <c r="C309" s="128"/>
      <c r="D309" s="61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 x14ac:dyDescent="0.35">
      <c r="A310" s="60"/>
      <c r="B310" s="60"/>
      <c r="C310" s="128"/>
      <c r="D310" s="61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 x14ac:dyDescent="0.35">
      <c r="A311" s="60"/>
      <c r="B311" s="60"/>
      <c r="C311" s="128"/>
      <c r="D311" s="61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 x14ac:dyDescent="0.35">
      <c r="A312" s="60"/>
      <c r="B312" s="60"/>
      <c r="C312" s="128"/>
      <c r="D312" s="61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 x14ac:dyDescent="0.35">
      <c r="A313" s="60"/>
      <c r="B313" s="60"/>
      <c r="C313" s="128"/>
      <c r="D313" s="61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 x14ac:dyDescent="0.35">
      <c r="A314" s="60"/>
      <c r="B314" s="60"/>
      <c r="C314" s="128"/>
      <c r="D314" s="61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 x14ac:dyDescent="0.35">
      <c r="A315" s="60"/>
      <c r="B315" s="60"/>
      <c r="C315" s="128"/>
      <c r="D315" s="61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 x14ac:dyDescent="0.35">
      <c r="A316" s="60"/>
      <c r="B316" s="60"/>
      <c r="C316" s="128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 x14ac:dyDescent="0.35">
      <c r="A317" s="60"/>
      <c r="B317" s="60"/>
      <c r="C317" s="128"/>
      <c r="D317" s="61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 x14ac:dyDescent="0.35">
      <c r="A318" s="60"/>
      <c r="B318" s="60"/>
      <c r="C318" s="128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 x14ac:dyDescent="0.35">
      <c r="A319" s="60"/>
      <c r="B319" s="60"/>
      <c r="C319" s="128"/>
      <c r="D319" s="61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 x14ac:dyDescent="0.35">
      <c r="A320" s="60"/>
      <c r="B320" s="60"/>
      <c r="C320" s="128"/>
      <c r="D320" s="61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 x14ac:dyDescent="0.35">
      <c r="A321" s="60"/>
      <c r="B321" s="60"/>
      <c r="C321" s="128"/>
      <c r="D321" s="61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 x14ac:dyDescent="0.35">
      <c r="A322" s="60"/>
      <c r="B322" s="60"/>
      <c r="C322" s="128"/>
      <c r="D322" s="61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 x14ac:dyDescent="0.35">
      <c r="A323" s="60"/>
      <c r="B323" s="60"/>
      <c r="C323" s="128"/>
      <c r="D323" s="61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 x14ac:dyDescent="0.35">
      <c r="A324" s="60"/>
      <c r="B324" s="60"/>
      <c r="C324" s="128"/>
      <c r="D324" s="61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 x14ac:dyDescent="0.35">
      <c r="A325" s="60"/>
      <c r="B325" s="60"/>
      <c r="C325" s="128"/>
      <c r="D325" s="61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 x14ac:dyDescent="0.35">
      <c r="A326" s="60"/>
      <c r="B326" s="60"/>
      <c r="C326" s="128"/>
      <c r="D326" s="61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 x14ac:dyDescent="0.35">
      <c r="A327" s="60"/>
      <c r="B327" s="60"/>
      <c r="C327" s="128"/>
      <c r="D327" s="61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 x14ac:dyDescent="0.35">
      <c r="A328" s="60"/>
      <c r="B328" s="60"/>
      <c r="C328" s="128"/>
      <c r="D328" s="61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 x14ac:dyDescent="0.35">
      <c r="A329" s="60"/>
      <c r="B329" s="60"/>
      <c r="C329" s="128"/>
      <c r="D329" s="61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 x14ac:dyDescent="0.35">
      <c r="A330" s="60"/>
      <c r="B330" s="60"/>
      <c r="C330" s="128"/>
      <c r="D330" s="61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 x14ac:dyDescent="0.35">
      <c r="A331" s="60"/>
      <c r="B331" s="60"/>
      <c r="C331" s="128"/>
      <c r="D331" s="61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 x14ac:dyDescent="0.35">
      <c r="A332" s="60"/>
      <c r="B332" s="60"/>
      <c r="C332" s="128"/>
      <c r="D332" s="61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 x14ac:dyDescent="0.35">
      <c r="A333" s="60"/>
      <c r="B333" s="60"/>
      <c r="C333" s="128"/>
      <c r="D333" s="61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 x14ac:dyDescent="0.35">
      <c r="A334" s="60"/>
      <c r="B334" s="60"/>
      <c r="C334" s="128"/>
      <c r="D334" s="61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 x14ac:dyDescent="0.35">
      <c r="A335" s="60"/>
      <c r="B335" s="60"/>
      <c r="C335" s="128"/>
      <c r="D335" s="61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 x14ac:dyDescent="0.35">
      <c r="A336" s="60"/>
      <c r="B336" s="60"/>
      <c r="C336" s="128"/>
      <c r="D336" s="61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 x14ac:dyDescent="0.35">
      <c r="A337" s="60"/>
      <c r="B337" s="60"/>
      <c r="C337" s="128"/>
      <c r="D337" s="61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 x14ac:dyDescent="0.35">
      <c r="A338" s="60"/>
      <c r="B338" s="60"/>
      <c r="C338" s="128"/>
      <c r="D338" s="61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 x14ac:dyDescent="0.35">
      <c r="A339" s="60"/>
      <c r="B339" s="60"/>
      <c r="C339" s="128"/>
      <c r="D339" s="61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 x14ac:dyDescent="0.35">
      <c r="A340" s="60"/>
      <c r="B340" s="60"/>
      <c r="C340" s="128"/>
      <c r="D340" s="61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 x14ac:dyDescent="0.35">
      <c r="A341" s="60"/>
      <c r="B341" s="60"/>
      <c r="C341" s="128"/>
      <c r="D341" s="61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 x14ac:dyDescent="0.35">
      <c r="A342" s="60"/>
      <c r="B342" s="60"/>
      <c r="C342" s="128"/>
      <c r="D342" s="61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 x14ac:dyDescent="0.35">
      <c r="A343" s="60"/>
      <c r="B343" s="60"/>
      <c r="C343" s="128"/>
      <c r="D343" s="61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 x14ac:dyDescent="0.35">
      <c r="A344" s="60"/>
      <c r="B344" s="60"/>
      <c r="C344" s="128"/>
      <c r="D344" s="61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 x14ac:dyDescent="0.35">
      <c r="A345" s="60"/>
      <c r="B345" s="60"/>
      <c r="C345" s="128"/>
      <c r="D345" s="61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 x14ac:dyDescent="0.35">
      <c r="A346" s="60"/>
      <c r="B346" s="60"/>
      <c r="C346" s="128"/>
      <c r="D346" s="61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 x14ac:dyDescent="0.35">
      <c r="A347" s="60"/>
      <c r="B347" s="60"/>
      <c r="C347" s="128"/>
      <c r="D347" s="61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 x14ac:dyDescent="0.35">
      <c r="A348" s="60"/>
      <c r="B348" s="60"/>
      <c r="C348" s="128"/>
      <c r="D348" s="61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 x14ac:dyDescent="0.35">
      <c r="A349" s="60"/>
      <c r="B349" s="60"/>
      <c r="C349" s="128"/>
      <c r="D349" s="61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 x14ac:dyDescent="0.35">
      <c r="A350" s="60"/>
      <c r="B350" s="60"/>
      <c r="C350" s="128"/>
      <c r="D350" s="61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 x14ac:dyDescent="0.35">
      <c r="A351" s="60"/>
      <c r="B351" s="60"/>
      <c r="C351" s="128"/>
      <c r="D351" s="61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 x14ac:dyDescent="0.35">
      <c r="A352" s="60"/>
      <c r="B352" s="60"/>
      <c r="C352" s="128"/>
      <c r="D352" s="61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 x14ac:dyDescent="0.35">
      <c r="A353" s="60"/>
      <c r="B353" s="60"/>
      <c r="C353" s="128"/>
      <c r="D353" s="61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 x14ac:dyDescent="0.35">
      <c r="A354" s="60"/>
      <c r="B354" s="60"/>
      <c r="C354" s="128"/>
      <c r="D354" s="61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 x14ac:dyDescent="0.35">
      <c r="A355" s="60"/>
      <c r="B355" s="60"/>
      <c r="C355" s="128"/>
      <c r="D355" s="61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 x14ac:dyDescent="0.35">
      <c r="A356" s="60"/>
      <c r="B356" s="60"/>
      <c r="C356" s="128"/>
      <c r="D356" s="61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 x14ac:dyDescent="0.35">
      <c r="A357" s="60"/>
      <c r="B357" s="60"/>
      <c r="C357" s="128"/>
      <c r="D357" s="61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 x14ac:dyDescent="0.35">
      <c r="A358" s="60"/>
      <c r="B358" s="60"/>
      <c r="C358" s="128"/>
      <c r="D358" s="61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 x14ac:dyDescent="0.35">
      <c r="A359" s="60"/>
      <c r="B359" s="60"/>
      <c r="C359" s="128"/>
      <c r="D359" s="61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 x14ac:dyDescent="0.35">
      <c r="A360" s="60"/>
      <c r="B360" s="60"/>
      <c r="C360" s="128"/>
      <c r="D360" s="61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 x14ac:dyDescent="0.35">
      <c r="A361" s="60"/>
      <c r="B361" s="60"/>
      <c r="C361" s="128"/>
      <c r="D361" s="61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 x14ac:dyDescent="0.35">
      <c r="A362" s="60"/>
      <c r="B362" s="60"/>
      <c r="C362" s="128"/>
      <c r="D362" s="61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 x14ac:dyDescent="0.35">
      <c r="A363" s="60"/>
      <c r="B363" s="60"/>
      <c r="C363" s="128"/>
      <c r="D363" s="61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 x14ac:dyDescent="0.35">
      <c r="A364" s="60"/>
      <c r="B364" s="60"/>
      <c r="C364" s="128"/>
      <c r="D364" s="61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 x14ac:dyDescent="0.35">
      <c r="A365" s="60"/>
      <c r="B365" s="60"/>
      <c r="C365" s="128"/>
      <c r="D365" s="61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 x14ac:dyDescent="0.35">
      <c r="A366" s="60"/>
      <c r="B366" s="60"/>
      <c r="C366" s="128"/>
      <c r="D366" s="61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 x14ac:dyDescent="0.35">
      <c r="A367" s="60"/>
      <c r="B367" s="60"/>
      <c r="C367" s="128"/>
      <c r="D367" s="61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 x14ac:dyDescent="0.35">
      <c r="A368" s="60"/>
      <c r="B368" s="60"/>
      <c r="C368" s="128"/>
      <c r="D368" s="61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 x14ac:dyDescent="0.35">
      <c r="A369" s="60"/>
      <c r="B369" s="60"/>
      <c r="C369" s="128"/>
      <c r="D369" s="61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 x14ac:dyDescent="0.35">
      <c r="A370" s="60"/>
      <c r="B370" s="60"/>
      <c r="C370" s="128"/>
      <c r="D370" s="61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 x14ac:dyDescent="0.35">
      <c r="A371" s="60"/>
      <c r="B371" s="60"/>
      <c r="C371" s="128"/>
      <c r="D371" s="61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 x14ac:dyDescent="0.35">
      <c r="A372" s="60"/>
      <c r="B372" s="60"/>
      <c r="C372" s="128"/>
      <c r="D372" s="61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 x14ac:dyDescent="0.35">
      <c r="A373" s="60"/>
      <c r="B373" s="60"/>
      <c r="C373" s="128"/>
      <c r="D373" s="61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 x14ac:dyDescent="0.35">
      <c r="A374" s="60"/>
      <c r="B374" s="60"/>
      <c r="C374" s="128"/>
      <c r="D374" s="61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 x14ac:dyDescent="0.35">
      <c r="A375" s="60"/>
      <c r="B375" s="60"/>
      <c r="C375" s="128"/>
      <c r="D375" s="61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 x14ac:dyDescent="0.35">
      <c r="A376" s="60"/>
      <c r="B376" s="60"/>
      <c r="C376" s="128"/>
      <c r="D376" s="61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 x14ac:dyDescent="0.35">
      <c r="A377" s="60"/>
      <c r="B377" s="60"/>
      <c r="C377" s="128"/>
      <c r="D377" s="61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 x14ac:dyDescent="0.35">
      <c r="A378" s="60"/>
      <c r="B378" s="60"/>
      <c r="C378" s="128"/>
      <c r="D378" s="61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 x14ac:dyDescent="0.35">
      <c r="A379" s="60"/>
      <c r="B379" s="60"/>
      <c r="C379" s="128"/>
      <c r="D379" s="61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 x14ac:dyDescent="0.35">
      <c r="A380" s="60"/>
      <c r="B380" s="60"/>
      <c r="C380" s="128"/>
      <c r="D380" s="61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 x14ac:dyDescent="0.35">
      <c r="A381" s="60"/>
      <c r="B381" s="60"/>
      <c r="C381" s="128"/>
      <c r="D381" s="61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 x14ac:dyDescent="0.35">
      <c r="A382" s="60"/>
      <c r="B382" s="60"/>
      <c r="C382" s="128"/>
      <c r="D382" s="61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 x14ac:dyDescent="0.35">
      <c r="A383" s="60"/>
      <c r="B383" s="60"/>
      <c r="C383" s="128"/>
      <c r="D383" s="61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 x14ac:dyDescent="0.35">
      <c r="A384" s="60"/>
      <c r="B384" s="60"/>
      <c r="C384" s="128"/>
      <c r="D384" s="61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 x14ac:dyDescent="0.35">
      <c r="A385" s="60"/>
      <c r="B385" s="60"/>
      <c r="C385" s="128"/>
      <c r="D385" s="61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 x14ac:dyDescent="0.35">
      <c r="A386" s="60"/>
      <c r="B386" s="60"/>
      <c r="C386" s="128"/>
      <c r="D386" s="61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 x14ac:dyDescent="0.35">
      <c r="A387" s="60"/>
      <c r="B387" s="60"/>
      <c r="C387" s="128"/>
      <c r="D387" s="61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 x14ac:dyDescent="0.35">
      <c r="A388" s="60"/>
      <c r="B388" s="60"/>
      <c r="C388" s="128"/>
      <c r="D388" s="61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 x14ac:dyDescent="0.35">
      <c r="A389" s="60"/>
      <c r="B389" s="60"/>
      <c r="C389" s="128"/>
      <c r="D389" s="61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 x14ac:dyDescent="0.35">
      <c r="A390" s="60"/>
      <c r="B390" s="60"/>
      <c r="C390" s="128"/>
      <c r="D390" s="61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 x14ac:dyDescent="0.35">
      <c r="A391" s="60"/>
      <c r="B391" s="60"/>
      <c r="C391" s="128"/>
      <c r="D391" s="61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 x14ac:dyDescent="0.35">
      <c r="A392" s="60"/>
      <c r="B392" s="60"/>
      <c r="C392" s="128"/>
      <c r="D392" s="61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 x14ac:dyDescent="0.35">
      <c r="A393" s="60"/>
      <c r="B393" s="60"/>
      <c r="C393" s="128"/>
      <c r="D393" s="61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 x14ac:dyDescent="0.35">
      <c r="A394" s="60"/>
      <c r="B394" s="60"/>
      <c r="C394" s="128"/>
      <c r="D394" s="61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 x14ac:dyDescent="0.35">
      <c r="A395" s="60"/>
      <c r="B395" s="60"/>
      <c r="C395" s="128"/>
      <c r="D395" s="61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 x14ac:dyDescent="0.35">
      <c r="A396" s="60"/>
      <c r="B396" s="60"/>
      <c r="C396" s="128"/>
      <c r="D396" s="61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 x14ac:dyDescent="0.35">
      <c r="A397" s="60"/>
      <c r="B397" s="60"/>
      <c r="C397" s="128"/>
      <c r="D397" s="61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 x14ac:dyDescent="0.35">
      <c r="A398" s="60"/>
      <c r="B398" s="60"/>
      <c r="C398" s="128"/>
      <c r="D398" s="61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 x14ac:dyDescent="0.35">
      <c r="A399" s="60"/>
      <c r="B399" s="60"/>
      <c r="C399" s="128"/>
      <c r="D399" s="61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 x14ac:dyDescent="0.35">
      <c r="A400" s="60"/>
      <c r="B400" s="60"/>
      <c r="C400" s="128"/>
      <c r="D400" s="61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 x14ac:dyDescent="0.35">
      <c r="A401" s="60"/>
      <c r="B401" s="60"/>
      <c r="C401" s="128"/>
      <c r="D401" s="61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 x14ac:dyDescent="0.35">
      <c r="A402" s="60"/>
      <c r="B402" s="60"/>
      <c r="C402" s="128"/>
      <c r="D402" s="61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 x14ac:dyDescent="0.35">
      <c r="A403" s="60"/>
      <c r="B403" s="60"/>
      <c r="C403" s="128"/>
      <c r="D403" s="61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 x14ac:dyDescent="0.35">
      <c r="A404" s="60"/>
      <c r="B404" s="60"/>
      <c r="C404" s="128"/>
      <c r="D404" s="61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 x14ac:dyDescent="0.35">
      <c r="A405" s="60"/>
      <c r="B405" s="60"/>
      <c r="C405" s="128"/>
      <c r="D405" s="61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 x14ac:dyDescent="0.35">
      <c r="A406" s="60"/>
      <c r="B406" s="60"/>
      <c r="C406" s="128"/>
      <c r="D406" s="61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 x14ac:dyDescent="0.35">
      <c r="A407" s="60"/>
      <c r="B407" s="60"/>
      <c r="C407" s="128"/>
      <c r="D407" s="61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 x14ac:dyDescent="0.35">
      <c r="A408" s="60"/>
      <c r="B408" s="60"/>
      <c r="C408" s="128"/>
      <c r="D408" s="61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 x14ac:dyDescent="0.35">
      <c r="A409" s="60"/>
      <c r="B409" s="60"/>
      <c r="C409" s="128"/>
      <c r="D409" s="61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 x14ac:dyDescent="0.35">
      <c r="A410" s="60"/>
      <c r="B410" s="60"/>
      <c r="C410" s="128"/>
      <c r="D410" s="61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 x14ac:dyDescent="0.35">
      <c r="A411" s="60"/>
      <c r="B411" s="60"/>
      <c r="C411" s="128"/>
      <c r="D411" s="61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 x14ac:dyDescent="0.35">
      <c r="A412" s="60"/>
      <c r="B412" s="60"/>
      <c r="C412" s="128"/>
      <c r="D412" s="61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 x14ac:dyDescent="0.35">
      <c r="A413" s="60"/>
      <c r="B413" s="60"/>
      <c r="C413" s="128"/>
      <c r="D413" s="61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 x14ac:dyDescent="0.35">
      <c r="A414" s="60"/>
      <c r="B414" s="60"/>
      <c r="C414" s="128"/>
      <c r="D414" s="61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 x14ac:dyDescent="0.35">
      <c r="A415" s="60"/>
      <c r="B415" s="60"/>
      <c r="C415" s="128"/>
      <c r="D415" s="61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 x14ac:dyDescent="0.35">
      <c r="A416" s="60"/>
      <c r="B416" s="60"/>
      <c r="C416" s="128"/>
      <c r="D416" s="61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 x14ac:dyDescent="0.35">
      <c r="A417" s="60"/>
      <c r="B417" s="60"/>
      <c r="C417" s="128"/>
      <c r="D417" s="61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 x14ac:dyDescent="0.35">
      <c r="A418" s="60"/>
      <c r="B418" s="60"/>
      <c r="C418" s="128"/>
      <c r="D418" s="61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 x14ac:dyDescent="0.35">
      <c r="A419" s="60"/>
      <c r="B419" s="60"/>
      <c r="C419" s="128"/>
      <c r="D419" s="61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 x14ac:dyDescent="0.35">
      <c r="A420" s="60"/>
      <c r="B420" s="60"/>
      <c r="C420" s="128"/>
      <c r="D420" s="61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 x14ac:dyDescent="0.35">
      <c r="A421" s="60"/>
      <c r="B421" s="60"/>
      <c r="C421" s="128"/>
      <c r="D421" s="61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 x14ac:dyDescent="0.35">
      <c r="A422" s="60"/>
      <c r="B422" s="60"/>
      <c r="C422" s="128"/>
      <c r="D422" s="61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 x14ac:dyDescent="0.35">
      <c r="A423" s="60"/>
      <c r="B423" s="60"/>
      <c r="C423" s="128"/>
      <c r="D423" s="61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 x14ac:dyDescent="0.35">
      <c r="A424" s="60"/>
      <c r="B424" s="60"/>
      <c r="C424" s="128"/>
      <c r="D424" s="61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 x14ac:dyDescent="0.35">
      <c r="A425" s="60"/>
      <c r="B425" s="60"/>
      <c r="C425" s="128"/>
      <c r="D425" s="61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 x14ac:dyDescent="0.35">
      <c r="A426" s="60"/>
      <c r="B426" s="60"/>
      <c r="C426" s="128"/>
      <c r="D426" s="61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 x14ac:dyDescent="0.35">
      <c r="A427" s="60"/>
      <c r="B427" s="60"/>
      <c r="C427" s="128"/>
      <c r="D427" s="61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 x14ac:dyDescent="0.35">
      <c r="A428" s="60"/>
      <c r="B428" s="60"/>
      <c r="C428" s="128"/>
      <c r="D428" s="61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 x14ac:dyDescent="0.35">
      <c r="A429" s="60"/>
      <c r="B429" s="60"/>
      <c r="C429" s="128"/>
      <c r="D429" s="61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 x14ac:dyDescent="0.35">
      <c r="A430" s="60"/>
      <c r="B430" s="60"/>
      <c r="C430" s="128"/>
      <c r="D430" s="61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 x14ac:dyDescent="0.35">
      <c r="A431" s="60"/>
      <c r="B431" s="60"/>
      <c r="C431" s="128"/>
      <c r="D431" s="61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 x14ac:dyDescent="0.35">
      <c r="A432" s="60"/>
      <c r="B432" s="60"/>
      <c r="C432" s="128"/>
      <c r="D432" s="61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 x14ac:dyDescent="0.35">
      <c r="A433" s="60"/>
      <c r="B433" s="60"/>
      <c r="C433" s="128"/>
      <c r="D433" s="61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 x14ac:dyDescent="0.35">
      <c r="A434" s="60"/>
      <c r="B434" s="60"/>
      <c r="C434" s="128"/>
      <c r="D434" s="61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 x14ac:dyDescent="0.35">
      <c r="A435" s="60"/>
      <c r="B435" s="60"/>
      <c r="C435" s="128"/>
      <c r="D435" s="61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 x14ac:dyDescent="0.35">
      <c r="A436" s="60"/>
      <c r="B436" s="60"/>
      <c r="C436" s="128"/>
      <c r="D436" s="61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 x14ac:dyDescent="0.35">
      <c r="A437" s="60"/>
      <c r="B437" s="60"/>
      <c r="C437" s="128"/>
      <c r="D437" s="61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 x14ac:dyDescent="0.35">
      <c r="A438" s="60"/>
      <c r="B438" s="60"/>
      <c r="C438" s="128"/>
      <c r="D438" s="61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 x14ac:dyDescent="0.35">
      <c r="A439" s="60"/>
      <c r="B439" s="60"/>
      <c r="C439" s="128"/>
      <c r="D439" s="61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 x14ac:dyDescent="0.35">
      <c r="A440" s="60"/>
      <c r="B440" s="60"/>
      <c r="C440" s="128"/>
      <c r="D440" s="61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 x14ac:dyDescent="0.35">
      <c r="A441" s="60"/>
      <c r="B441" s="60"/>
      <c r="C441" s="128"/>
      <c r="D441" s="61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 x14ac:dyDescent="0.35">
      <c r="A442" s="60"/>
      <c r="B442" s="60"/>
      <c r="C442" s="128"/>
      <c r="D442" s="61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 x14ac:dyDescent="0.35">
      <c r="A443" s="60"/>
      <c r="B443" s="60"/>
      <c r="C443" s="128"/>
      <c r="D443" s="61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 x14ac:dyDescent="0.35">
      <c r="A444" s="60"/>
      <c r="B444" s="60"/>
      <c r="C444" s="128"/>
      <c r="D444" s="61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 x14ac:dyDescent="0.35">
      <c r="A445" s="60"/>
      <c r="B445" s="60"/>
      <c r="C445" s="128"/>
      <c r="D445" s="61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 x14ac:dyDescent="0.35">
      <c r="A446" s="60"/>
      <c r="B446" s="60"/>
      <c r="C446" s="128"/>
      <c r="D446" s="61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 x14ac:dyDescent="0.35">
      <c r="A447" s="60"/>
      <c r="B447" s="60"/>
      <c r="C447" s="128"/>
      <c r="D447" s="61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 x14ac:dyDescent="0.35">
      <c r="A448" s="60"/>
      <c r="B448" s="60"/>
      <c r="C448" s="128"/>
      <c r="D448" s="61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 x14ac:dyDescent="0.35">
      <c r="A449" s="60"/>
      <c r="B449" s="60"/>
      <c r="C449" s="128"/>
      <c r="D449" s="61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 x14ac:dyDescent="0.35">
      <c r="A450" s="60"/>
      <c r="B450" s="60"/>
      <c r="C450" s="128"/>
      <c r="D450" s="61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 x14ac:dyDescent="0.35">
      <c r="A451" s="60"/>
      <c r="B451" s="60"/>
      <c r="C451" s="128"/>
      <c r="D451" s="61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 x14ac:dyDescent="0.35">
      <c r="A452" s="60"/>
      <c r="B452" s="60"/>
      <c r="C452" s="128"/>
      <c r="D452" s="61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 x14ac:dyDescent="0.35">
      <c r="A453" s="60"/>
      <c r="B453" s="60"/>
      <c r="C453" s="128"/>
      <c r="D453" s="61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 x14ac:dyDescent="0.35">
      <c r="A454" s="60"/>
      <c r="B454" s="60"/>
      <c r="C454" s="128"/>
      <c r="D454" s="61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 x14ac:dyDescent="0.35">
      <c r="A455" s="60"/>
      <c r="B455" s="60"/>
      <c r="C455" s="128"/>
      <c r="D455" s="61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 x14ac:dyDescent="0.35">
      <c r="A456" s="60"/>
      <c r="B456" s="60"/>
      <c r="C456" s="128"/>
      <c r="D456" s="61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 x14ac:dyDescent="0.35">
      <c r="A457" s="60"/>
      <c r="B457" s="60"/>
      <c r="C457" s="128"/>
      <c r="D457" s="61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 x14ac:dyDescent="0.35">
      <c r="A458" s="60"/>
      <c r="B458" s="60"/>
      <c r="C458" s="128"/>
      <c r="D458" s="61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 x14ac:dyDescent="0.35">
      <c r="A459" s="60"/>
      <c r="B459" s="60"/>
      <c r="C459" s="128"/>
      <c r="D459" s="61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 x14ac:dyDescent="0.35">
      <c r="A460" s="60"/>
      <c r="B460" s="60"/>
      <c r="C460" s="128"/>
      <c r="D460" s="61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 x14ac:dyDescent="0.35">
      <c r="A461" s="60"/>
      <c r="B461" s="60"/>
      <c r="C461" s="128"/>
      <c r="D461" s="61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 x14ac:dyDescent="0.35">
      <c r="A462" s="60"/>
      <c r="B462" s="60"/>
      <c r="C462" s="128"/>
      <c r="D462" s="61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 x14ac:dyDescent="0.35">
      <c r="A463" s="60"/>
      <c r="B463" s="60"/>
      <c r="C463" s="128"/>
      <c r="D463" s="61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 x14ac:dyDescent="0.35">
      <c r="A464" s="60"/>
      <c r="B464" s="60"/>
      <c r="C464" s="128"/>
      <c r="D464" s="61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 x14ac:dyDescent="0.35">
      <c r="A465" s="60"/>
      <c r="B465" s="60"/>
      <c r="C465" s="128"/>
      <c r="D465" s="61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 x14ac:dyDescent="0.35">
      <c r="A466" s="60"/>
      <c r="B466" s="60"/>
      <c r="C466" s="128"/>
      <c r="D466" s="61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 x14ac:dyDescent="0.35">
      <c r="A467" s="60"/>
      <c r="B467" s="60"/>
      <c r="C467" s="128"/>
      <c r="D467" s="61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 x14ac:dyDescent="0.35">
      <c r="A468" s="60"/>
      <c r="B468" s="60"/>
      <c r="C468" s="128"/>
      <c r="D468" s="61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 x14ac:dyDescent="0.35">
      <c r="A469" s="60"/>
      <c r="B469" s="60"/>
      <c r="C469" s="128"/>
      <c r="D469" s="61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 x14ac:dyDescent="0.35">
      <c r="A470" s="60"/>
      <c r="B470" s="60"/>
      <c r="C470" s="128"/>
      <c r="D470" s="61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 x14ac:dyDescent="0.35">
      <c r="A471" s="60"/>
      <c r="B471" s="60"/>
      <c r="C471" s="128"/>
      <c r="D471" s="61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 x14ac:dyDescent="0.35">
      <c r="A472" s="60"/>
      <c r="B472" s="60"/>
      <c r="C472" s="128"/>
      <c r="D472" s="61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 x14ac:dyDescent="0.35">
      <c r="A473" s="60"/>
      <c r="B473" s="60"/>
      <c r="C473" s="128"/>
      <c r="D473" s="61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 x14ac:dyDescent="0.35">
      <c r="A474" s="60"/>
      <c r="B474" s="60"/>
      <c r="C474" s="128"/>
      <c r="D474" s="61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 x14ac:dyDescent="0.35">
      <c r="A475" s="60"/>
      <c r="B475" s="60"/>
      <c r="C475" s="128"/>
      <c r="D475" s="61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 x14ac:dyDescent="0.35">
      <c r="A476" s="60"/>
      <c r="B476" s="60"/>
      <c r="C476" s="128"/>
      <c r="D476" s="61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 x14ac:dyDescent="0.35">
      <c r="A477" s="60"/>
      <c r="B477" s="60"/>
      <c r="C477" s="128"/>
      <c r="D477" s="61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 x14ac:dyDescent="0.35">
      <c r="A478" s="60"/>
      <c r="B478" s="60"/>
      <c r="C478" s="128"/>
      <c r="D478" s="61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 x14ac:dyDescent="0.35">
      <c r="A479" s="60"/>
      <c r="B479" s="60"/>
      <c r="C479" s="128"/>
      <c r="D479" s="61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 x14ac:dyDescent="0.35">
      <c r="A480" s="60"/>
      <c r="B480" s="60"/>
      <c r="C480" s="128"/>
      <c r="D480" s="61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 x14ac:dyDescent="0.35">
      <c r="A481" s="60"/>
      <c r="B481" s="60"/>
      <c r="C481" s="128"/>
      <c r="D481" s="61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 x14ac:dyDescent="0.35">
      <c r="A482" s="60"/>
      <c r="B482" s="60"/>
      <c r="C482" s="128"/>
      <c r="D482" s="61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 x14ac:dyDescent="0.35">
      <c r="A483" s="60"/>
      <c r="B483" s="60"/>
      <c r="C483" s="128"/>
      <c r="D483" s="61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 x14ac:dyDescent="0.35">
      <c r="A484" s="60"/>
      <c r="B484" s="60"/>
      <c r="C484" s="128"/>
      <c r="D484" s="61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 x14ac:dyDescent="0.35">
      <c r="A485" s="60"/>
      <c r="B485" s="60"/>
      <c r="C485" s="128"/>
      <c r="D485" s="61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 x14ac:dyDescent="0.35">
      <c r="A486" s="60"/>
      <c r="B486" s="60"/>
      <c r="C486" s="128"/>
      <c r="D486" s="61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 x14ac:dyDescent="0.35">
      <c r="A487" s="60"/>
      <c r="B487" s="60"/>
      <c r="C487" s="128"/>
      <c r="D487" s="61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 x14ac:dyDescent="0.35">
      <c r="A488" s="60"/>
      <c r="B488" s="60"/>
      <c r="C488" s="128"/>
      <c r="D488" s="61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 x14ac:dyDescent="0.35">
      <c r="A489" s="60"/>
      <c r="B489" s="60"/>
      <c r="C489" s="128"/>
      <c r="D489" s="61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 x14ac:dyDescent="0.35">
      <c r="A490" s="60"/>
      <c r="B490" s="60"/>
      <c r="C490" s="128"/>
      <c r="D490" s="61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 x14ac:dyDescent="0.35">
      <c r="A491" s="60"/>
      <c r="B491" s="60"/>
      <c r="C491" s="128"/>
      <c r="D491" s="61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 x14ac:dyDescent="0.35">
      <c r="A492" s="60"/>
      <c r="B492" s="60"/>
      <c r="C492" s="128"/>
      <c r="D492" s="61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 x14ac:dyDescent="0.35">
      <c r="A493" s="60"/>
      <c r="B493" s="60"/>
      <c r="C493" s="128"/>
      <c r="D493" s="61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 x14ac:dyDescent="0.35">
      <c r="A494" s="60"/>
      <c r="B494" s="60"/>
      <c r="C494" s="128"/>
      <c r="D494" s="61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 x14ac:dyDescent="0.35">
      <c r="A495" s="60"/>
      <c r="B495" s="60"/>
      <c r="C495" s="128"/>
      <c r="D495" s="61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 x14ac:dyDescent="0.35">
      <c r="A496" s="60"/>
      <c r="B496" s="60"/>
      <c r="C496" s="128"/>
      <c r="D496" s="61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 x14ac:dyDescent="0.35">
      <c r="A497" s="60"/>
      <c r="B497" s="60"/>
      <c r="C497" s="128"/>
      <c r="D497" s="61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 x14ac:dyDescent="0.35">
      <c r="A498" s="60"/>
      <c r="B498" s="60"/>
      <c r="C498" s="128"/>
      <c r="D498" s="61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 x14ac:dyDescent="0.35">
      <c r="A499" s="60"/>
      <c r="B499" s="60"/>
      <c r="C499" s="128"/>
      <c r="D499" s="61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 x14ac:dyDescent="0.35">
      <c r="A500" s="60"/>
      <c r="B500" s="60"/>
      <c r="C500" s="128"/>
      <c r="D500" s="61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 x14ac:dyDescent="0.35">
      <c r="A501" s="60"/>
      <c r="B501" s="60"/>
      <c r="C501" s="128"/>
      <c r="D501" s="61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 x14ac:dyDescent="0.35">
      <c r="A502" s="60"/>
      <c r="B502" s="60"/>
      <c r="C502" s="128"/>
      <c r="D502" s="61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 x14ac:dyDescent="0.35">
      <c r="A503" s="60"/>
      <c r="B503" s="60"/>
      <c r="C503" s="128"/>
      <c r="D503" s="61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 x14ac:dyDescent="0.35">
      <c r="A504" s="60"/>
      <c r="B504" s="60"/>
      <c r="C504" s="128"/>
      <c r="D504" s="61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 x14ac:dyDescent="0.35">
      <c r="A505" s="60"/>
      <c r="B505" s="60"/>
      <c r="C505" s="128"/>
      <c r="D505" s="61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 x14ac:dyDescent="0.35">
      <c r="A506" s="60"/>
      <c r="B506" s="60"/>
      <c r="C506" s="128"/>
      <c r="D506" s="61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 x14ac:dyDescent="0.35">
      <c r="A507" s="60"/>
      <c r="B507" s="60"/>
      <c r="C507" s="128"/>
      <c r="D507" s="61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 x14ac:dyDescent="0.35">
      <c r="A508" s="60"/>
      <c r="B508" s="60"/>
      <c r="C508" s="128"/>
      <c r="D508" s="61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 x14ac:dyDescent="0.35">
      <c r="A509" s="60"/>
      <c r="B509" s="60"/>
      <c r="C509" s="128"/>
      <c r="D509" s="61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 x14ac:dyDescent="0.35">
      <c r="A510" s="60"/>
      <c r="B510" s="60"/>
      <c r="C510" s="128"/>
      <c r="D510" s="61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 x14ac:dyDescent="0.35">
      <c r="A511" s="60"/>
      <c r="B511" s="60"/>
      <c r="C511" s="128"/>
      <c r="D511" s="61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 x14ac:dyDescent="0.35">
      <c r="A512" s="60"/>
      <c r="B512" s="60"/>
      <c r="C512" s="128"/>
      <c r="D512" s="61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 x14ac:dyDescent="0.35">
      <c r="A513" s="60"/>
      <c r="B513" s="60"/>
      <c r="C513" s="128"/>
      <c r="D513" s="61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 x14ac:dyDescent="0.35">
      <c r="A514" s="60"/>
      <c r="B514" s="60"/>
      <c r="C514" s="128"/>
      <c r="D514" s="61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 x14ac:dyDescent="0.35">
      <c r="A515" s="60"/>
      <c r="B515" s="60"/>
      <c r="C515" s="128"/>
      <c r="D515" s="61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 x14ac:dyDescent="0.35">
      <c r="A516" s="60"/>
      <c r="B516" s="60"/>
      <c r="C516" s="128"/>
      <c r="D516" s="61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 x14ac:dyDescent="0.35">
      <c r="A517" s="60"/>
      <c r="B517" s="60"/>
      <c r="C517" s="128"/>
      <c r="D517" s="61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 x14ac:dyDescent="0.35">
      <c r="A518" s="60"/>
      <c r="B518" s="60"/>
      <c r="C518" s="128"/>
      <c r="D518" s="61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 x14ac:dyDescent="0.35">
      <c r="A519" s="60"/>
      <c r="B519" s="60"/>
      <c r="C519" s="128"/>
      <c r="D519" s="61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 x14ac:dyDescent="0.35">
      <c r="A520" s="60"/>
      <c r="B520" s="60"/>
      <c r="C520" s="128"/>
      <c r="D520" s="61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 x14ac:dyDescent="0.35">
      <c r="A521" s="60"/>
      <c r="B521" s="60"/>
      <c r="C521" s="128"/>
      <c r="D521" s="61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 x14ac:dyDescent="0.35">
      <c r="A522" s="60"/>
      <c r="B522" s="60"/>
      <c r="C522" s="128"/>
      <c r="D522" s="61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 x14ac:dyDescent="0.35">
      <c r="A523" s="60"/>
      <c r="B523" s="60"/>
      <c r="C523" s="128"/>
      <c r="D523" s="61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 x14ac:dyDescent="0.35">
      <c r="A524" s="60"/>
      <c r="B524" s="60"/>
      <c r="C524" s="128"/>
      <c r="D524" s="61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 x14ac:dyDescent="0.35">
      <c r="A525" s="60"/>
      <c r="B525" s="60"/>
      <c r="C525" s="128"/>
      <c r="D525" s="61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 x14ac:dyDescent="0.35">
      <c r="A526" s="60"/>
      <c r="B526" s="60"/>
      <c r="C526" s="128"/>
      <c r="D526" s="61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 x14ac:dyDescent="0.35">
      <c r="A527" s="60"/>
      <c r="B527" s="60"/>
      <c r="C527" s="128"/>
      <c r="D527" s="61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 x14ac:dyDescent="0.35">
      <c r="A528" s="60"/>
      <c r="B528" s="60"/>
      <c r="C528" s="128"/>
      <c r="D528" s="61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 x14ac:dyDescent="0.35">
      <c r="A529" s="60"/>
      <c r="B529" s="60"/>
      <c r="C529" s="128"/>
      <c r="D529" s="61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 x14ac:dyDescent="0.35">
      <c r="A530" s="60"/>
      <c r="B530" s="60"/>
      <c r="C530" s="128"/>
      <c r="D530" s="61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 x14ac:dyDescent="0.35">
      <c r="A531" s="60"/>
      <c r="B531" s="60"/>
      <c r="C531" s="128"/>
      <c r="D531" s="61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 x14ac:dyDescent="0.35">
      <c r="A532" s="60"/>
      <c r="B532" s="60"/>
      <c r="C532" s="128"/>
      <c r="D532" s="61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 x14ac:dyDescent="0.35">
      <c r="A533" s="60"/>
      <c r="B533" s="60"/>
      <c r="C533" s="128"/>
      <c r="D533" s="61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 x14ac:dyDescent="0.35">
      <c r="A534" s="60"/>
      <c r="B534" s="60"/>
      <c r="C534" s="128"/>
      <c r="D534" s="61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 x14ac:dyDescent="0.35">
      <c r="A535" s="60"/>
      <c r="B535" s="60"/>
      <c r="C535" s="128"/>
      <c r="D535" s="61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 x14ac:dyDescent="0.35">
      <c r="A536" s="60"/>
      <c r="B536" s="60"/>
      <c r="C536" s="128"/>
      <c r="D536" s="61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 x14ac:dyDescent="0.35">
      <c r="A537" s="60"/>
      <c r="B537" s="60"/>
      <c r="C537" s="128"/>
      <c r="D537" s="61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 x14ac:dyDescent="0.35">
      <c r="A538" s="60"/>
      <c r="B538" s="60"/>
      <c r="C538" s="128"/>
      <c r="D538" s="61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 x14ac:dyDescent="0.35">
      <c r="A539" s="60"/>
      <c r="B539" s="60"/>
      <c r="C539" s="128"/>
      <c r="D539" s="61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 x14ac:dyDescent="0.35">
      <c r="A540" s="60"/>
      <c r="B540" s="60"/>
      <c r="C540" s="128"/>
      <c r="D540" s="61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 x14ac:dyDescent="0.35">
      <c r="A541" s="60"/>
      <c r="B541" s="60"/>
      <c r="C541" s="128"/>
      <c r="D541" s="61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 x14ac:dyDescent="0.35">
      <c r="A542" s="60"/>
      <c r="B542" s="60"/>
      <c r="C542" s="128"/>
      <c r="D542" s="61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 x14ac:dyDescent="0.35">
      <c r="A543" s="60"/>
      <c r="B543" s="60"/>
      <c r="C543" s="128"/>
      <c r="D543" s="61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 x14ac:dyDescent="0.35">
      <c r="A544" s="60"/>
      <c r="B544" s="60"/>
      <c r="C544" s="128"/>
      <c r="D544" s="61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 x14ac:dyDescent="0.35">
      <c r="A545" s="60"/>
      <c r="B545" s="60"/>
      <c r="C545" s="128"/>
      <c r="D545" s="61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 x14ac:dyDescent="0.35">
      <c r="A546" s="60"/>
      <c r="B546" s="60"/>
      <c r="C546" s="128"/>
      <c r="D546" s="61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 x14ac:dyDescent="0.35">
      <c r="A547" s="60"/>
      <c r="B547" s="60"/>
      <c r="C547" s="128"/>
      <c r="D547" s="61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 x14ac:dyDescent="0.35">
      <c r="A548" s="60"/>
      <c r="B548" s="60"/>
      <c r="C548" s="128"/>
      <c r="D548" s="61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 x14ac:dyDescent="0.35">
      <c r="A549" s="60"/>
      <c r="B549" s="60"/>
      <c r="C549" s="128"/>
      <c r="D549" s="61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 x14ac:dyDescent="0.35">
      <c r="A550" s="60"/>
      <c r="B550" s="60"/>
      <c r="C550" s="128"/>
      <c r="D550" s="61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 x14ac:dyDescent="0.35">
      <c r="A551" s="60"/>
      <c r="B551" s="60"/>
      <c r="C551" s="128"/>
      <c r="D551" s="61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 x14ac:dyDescent="0.35">
      <c r="A552" s="60"/>
      <c r="B552" s="60"/>
      <c r="C552" s="128"/>
      <c r="D552" s="61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 x14ac:dyDescent="0.35">
      <c r="A553" s="60"/>
      <c r="B553" s="60"/>
      <c r="C553" s="128"/>
      <c r="D553" s="61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 x14ac:dyDescent="0.35">
      <c r="A554" s="60"/>
      <c r="B554" s="60"/>
      <c r="C554" s="128"/>
      <c r="D554" s="61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 x14ac:dyDescent="0.35">
      <c r="A555" s="60"/>
      <c r="B555" s="60"/>
      <c r="C555" s="128"/>
      <c r="D555" s="61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 x14ac:dyDescent="0.35">
      <c r="A556" s="60"/>
      <c r="B556" s="60"/>
      <c r="C556" s="128"/>
      <c r="D556" s="61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 x14ac:dyDescent="0.35">
      <c r="A557" s="60"/>
      <c r="B557" s="60"/>
      <c r="C557" s="128"/>
      <c r="D557" s="61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 x14ac:dyDescent="0.35">
      <c r="A558" s="60"/>
      <c r="B558" s="60"/>
      <c r="C558" s="128"/>
      <c r="D558" s="61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 x14ac:dyDescent="0.35">
      <c r="A559" s="60"/>
      <c r="B559" s="60"/>
      <c r="C559" s="128"/>
      <c r="D559" s="61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 x14ac:dyDescent="0.35">
      <c r="A560" s="60"/>
      <c r="B560" s="60"/>
      <c r="C560" s="128"/>
      <c r="D560" s="61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 x14ac:dyDescent="0.35">
      <c r="A561" s="60"/>
      <c r="B561" s="60"/>
      <c r="C561" s="128"/>
      <c r="D561" s="61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 x14ac:dyDescent="0.35">
      <c r="A562" s="60"/>
      <c r="B562" s="60"/>
      <c r="C562" s="128"/>
      <c r="D562" s="61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 x14ac:dyDescent="0.35">
      <c r="A563" s="60"/>
      <c r="B563" s="60"/>
      <c r="C563" s="128"/>
      <c r="D563" s="61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 x14ac:dyDescent="0.35">
      <c r="A564" s="60"/>
      <c r="B564" s="60"/>
      <c r="C564" s="128"/>
      <c r="D564" s="61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 x14ac:dyDescent="0.35">
      <c r="A565" s="60"/>
      <c r="B565" s="60"/>
      <c r="C565" s="128"/>
      <c r="D565" s="61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 x14ac:dyDescent="0.35">
      <c r="A566" s="60"/>
      <c r="B566" s="60"/>
      <c r="C566" s="128"/>
      <c r="D566" s="61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 x14ac:dyDescent="0.35">
      <c r="A567" s="60"/>
      <c r="B567" s="60"/>
      <c r="C567" s="128"/>
      <c r="D567" s="61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 x14ac:dyDescent="0.35">
      <c r="A568" s="60"/>
      <c r="B568" s="60"/>
      <c r="C568" s="128"/>
      <c r="D568" s="61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 x14ac:dyDescent="0.35">
      <c r="A569" s="60"/>
      <c r="B569" s="60"/>
      <c r="C569" s="128"/>
      <c r="D569" s="61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 x14ac:dyDescent="0.35">
      <c r="A570" s="60"/>
      <c r="B570" s="60"/>
      <c r="C570" s="128"/>
      <c r="D570" s="61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 x14ac:dyDescent="0.35">
      <c r="A571" s="60"/>
      <c r="B571" s="60"/>
      <c r="C571" s="128"/>
      <c r="D571" s="61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 x14ac:dyDescent="0.35">
      <c r="A572" s="60"/>
      <c r="B572" s="60"/>
      <c r="C572" s="128"/>
      <c r="D572" s="61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 x14ac:dyDescent="0.35">
      <c r="A573" s="60"/>
      <c r="B573" s="60"/>
      <c r="C573" s="128"/>
      <c r="D573" s="61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 x14ac:dyDescent="0.35">
      <c r="A574" s="60"/>
      <c r="B574" s="60"/>
      <c r="C574" s="128"/>
      <c r="D574" s="61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 x14ac:dyDescent="0.35">
      <c r="A575" s="60"/>
      <c r="B575" s="60"/>
      <c r="C575" s="128"/>
      <c r="D575" s="61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 x14ac:dyDescent="0.35">
      <c r="A576" s="60"/>
      <c r="B576" s="60"/>
      <c r="C576" s="128"/>
      <c r="D576" s="61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 x14ac:dyDescent="0.35">
      <c r="A577" s="60"/>
      <c r="B577" s="60"/>
      <c r="C577" s="128"/>
      <c r="D577" s="61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 x14ac:dyDescent="0.35">
      <c r="A578" s="60"/>
      <c r="B578" s="60"/>
      <c r="C578" s="128"/>
      <c r="D578" s="61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 x14ac:dyDescent="0.35">
      <c r="A579" s="60"/>
      <c r="B579" s="60"/>
      <c r="C579" s="128"/>
      <c r="D579" s="61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 x14ac:dyDescent="0.35">
      <c r="A580" s="60"/>
      <c r="B580" s="60"/>
      <c r="C580" s="128"/>
      <c r="D580" s="61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 x14ac:dyDescent="0.35">
      <c r="A581" s="60"/>
      <c r="B581" s="60"/>
      <c r="C581" s="128"/>
      <c r="D581" s="61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 x14ac:dyDescent="0.35">
      <c r="A582" s="60"/>
      <c r="B582" s="60"/>
      <c r="C582" s="128"/>
      <c r="D582" s="61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 x14ac:dyDescent="0.35">
      <c r="A583" s="60"/>
      <c r="B583" s="60"/>
      <c r="C583" s="128"/>
      <c r="D583" s="61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 x14ac:dyDescent="0.35">
      <c r="A584" s="60"/>
      <c r="B584" s="60"/>
      <c r="C584" s="128"/>
      <c r="D584" s="61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 x14ac:dyDescent="0.35">
      <c r="A585" s="60"/>
      <c r="B585" s="60"/>
      <c r="C585" s="128"/>
      <c r="D585" s="61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 x14ac:dyDescent="0.35">
      <c r="A586" s="60"/>
      <c r="B586" s="60"/>
      <c r="C586" s="128"/>
      <c r="D586" s="61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 x14ac:dyDescent="0.35">
      <c r="A587" s="60"/>
      <c r="B587" s="60"/>
      <c r="C587" s="128"/>
      <c r="D587" s="61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 x14ac:dyDescent="0.35">
      <c r="A588" s="60"/>
      <c r="B588" s="60"/>
      <c r="C588" s="128"/>
      <c r="D588" s="61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 x14ac:dyDescent="0.35">
      <c r="A589" s="60"/>
      <c r="B589" s="60"/>
      <c r="C589" s="128"/>
      <c r="D589" s="61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 x14ac:dyDescent="0.35">
      <c r="A590" s="60"/>
      <c r="B590" s="60"/>
      <c r="C590" s="128"/>
      <c r="D590" s="61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 x14ac:dyDescent="0.35">
      <c r="A591" s="60"/>
      <c r="B591" s="60"/>
      <c r="C591" s="128"/>
      <c r="D591" s="61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 x14ac:dyDescent="0.35">
      <c r="A592" s="60"/>
      <c r="B592" s="60"/>
      <c r="C592" s="128"/>
      <c r="D592" s="61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 x14ac:dyDescent="0.35">
      <c r="A593" s="60"/>
      <c r="B593" s="60"/>
      <c r="C593" s="128"/>
      <c r="D593" s="61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 x14ac:dyDescent="0.35">
      <c r="A594" s="60"/>
      <c r="B594" s="60"/>
      <c r="C594" s="128"/>
      <c r="D594" s="61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 x14ac:dyDescent="0.35">
      <c r="A595" s="60"/>
      <c r="B595" s="60"/>
      <c r="C595" s="128"/>
      <c r="D595" s="61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 x14ac:dyDescent="0.35">
      <c r="A596" s="60"/>
      <c r="B596" s="60"/>
      <c r="C596" s="128"/>
      <c r="D596" s="61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 x14ac:dyDescent="0.35">
      <c r="A597" s="60"/>
      <c r="B597" s="60"/>
      <c r="C597" s="128"/>
      <c r="D597" s="61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 x14ac:dyDescent="0.35">
      <c r="A598" s="60"/>
      <c r="B598" s="60"/>
      <c r="C598" s="128"/>
      <c r="D598" s="61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 x14ac:dyDescent="0.35">
      <c r="A599" s="60"/>
      <c r="B599" s="60"/>
      <c r="C599" s="128"/>
      <c r="D599" s="61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 x14ac:dyDescent="0.35">
      <c r="A600" s="60"/>
      <c r="B600" s="60"/>
      <c r="C600" s="128"/>
      <c r="D600" s="61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 x14ac:dyDescent="0.35">
      <c r="A601" s="60"/>
      <c r="B601" s="60"/>
      <c r="C601" s="128"/>
      <c r="D601" s="61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 x14ac:dyDescent="0.35">
      <c r="A602" s="60"/>
      <c r="B602" s="60"/>
      <c r="C602" s="128"/>
      <c r="D602" s="61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 x14ac:dyDescent="0.35">
      <c r="A603" s="60"/>
      <c r="B603" s="60"/>
      <c r="C603" s="128"/>
      <c r="D603" s="61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 x14ac:dyDescent="0.35">
      <c r="A604" s="60"/>
      <c r="B604" s="60"/>
      <c r="C604" s="128"/>
      <c r="D604" s="61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 x14ac:dyDescent="0.35">
      <c r="A605" s="60"/>
      <c r="B605" s="60"/>
      <c r="C605" s="128"/>
      <c r="D605" s="61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 x14ac:dyDescent="0.35">
      <c r="A606" s="60"/>
      <c r="B606" s="60"/>
      <c r="C606" s="128"/>
      <c r="D606" s="61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 x14ac:dyDescent="0.35">
      <c r="A607" s="60"/>
      <c r="B607" s="60"/>
      <c r="C607" s="128"/>
      <c r="D607" s="61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 x14ac:dyDescent="0.35">
      <c r="A608" s="60"/>
      <c r="B608" s="60"/>
      <c r="C608" s="128"/>
      <c r="D608" s="61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 x14ac:dyDescent="0.35">
      <c r="A609" s="60"/>
      <c r="B609" s="60"/>
      <c r="C609" s="128"/>
      <c r="D609" s="61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 x14ac:dyDescent="0.35">
      <c r="A610" s="60"/>
      <c r="B610" s="60"/>
      <c r="C610" s="128"/>
      <c r="D610" s="61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 x14ac:dyDescent="0.35">
      <c r="A611" s="60"/>
      <c r="B611" s="60"/>
      <c r="C611" s="128"/>
      <c r="D611" s="61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 x14ac:dyDescent="0.35">
      <c r="A612" s="60"/>
      <c r="B612" s="60"/>
      <c r="C612" s="128"/>
      <c r="D612" s="61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 x14ac:dyDescent="0.35">
      <c r="A613" s="60"/>
      <c r="B613" s="60"/>
      <c r="C613" s="128"/>
      <c r="D613" s="61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 x14ac:dyDescent="0.35">
      <c r="A614" s="60"/>
      <c r="B614" s="60"/>
      <c r="C614" s="128"/>
      <c r="D614" s="61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 x14ac:dyDescent="0.35">
      <c r="A615" s="60"/>
      <c r="B615" s="60"/>
      <c r="C615" s="128"/>
      <c r="D615" s="61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 x14ac:dyDescent="0.35">
      <c r="A616" s="60"/>
      <c r="B616" s="60"/>
      <c r="C616" s="128"/>
      <c r="D616" s="61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 x14ac:dyDescent="0.35">
      <c r="A617" s="60"/>
      <c r="B617" s="60"/>
      <c r="C617" s="128"/>
      <c r="D617" s="61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 x14ac:dyDescent="0.35">
      <c r="A618" s="60"/>
      <c r="B618" s="60"/>
      <c r="C618" s="128"/>
      <c r="D618" s="61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 x14ac:dyDescent="0.35">
      <c r="A619" s="60"/>
      <c r="B619" s="60"/>
      <c r="C619" s="128"/>
      <c r="D619" s="61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 x14ac:dyDescent="0.35">
      <c r="A620" s="60"/>
      <c r="B620" s="60"/>
      <c r="C620" s="128"/>
      <c r="D620" s="61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 x14ac:dyDescent="0.35">
      <c r="A621" s="60"/>
      <c r="B621" s="60"/>
      <c r="C621" s="128"/>
      <c r="D621" s="61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 x14ac:dyDescent="0.35">
      <c r="A622" s="60"/>
      <c r="B622" s="60"/>
      <c r="C622" s="128"/>
      <c r="D622" s="61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 x14ac:dyDescent="0.35">
      <c r="A623" s="60"/>
      <c r="B623" s="60"/>
      <c r="C623" s="128"/>
      <c r="D623" s="61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 x14ac:dyDescent="0.35">
      <c r="A624" s="60"/>
      <c r="B624" s="60"/>
      <c r="C624" s="128"/>
      <c r="D624" s="61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 x14ac:dyDescent="0.35">
      <c r="A625" s="60"/>
      <c r="B625" s="60"/>
      <c r="C625" s="128"/>
      <c r="D625" s="61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 x14ac:dyDescent="0.35">
      <c r="A626" s="60"/>
      <c r="B626" s="60"/>
      <c r="C626" s="128"/>
      <c r="D626" s="61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 x14ac:dyDescent="0.35">
      <c r="A627" s="60"/>
      <c r="B627" s="60"/>
      <c r="C627" s="128"/>
      <c r="D627" s="61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 x14ac:dyDescent="0.35">
      <c r="A628" s="60"/>
      <c r="B628" s="60"/>
      <c r="C628" s="128"/>
      <c r="D628" s="61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 x14ac:dyDescent="0.35">
      <c r="A629" s="60"/>
      <c r="B629" s="60"/>
      <c r="C629" s="128"/>
      <c r="D629" s="61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 x14ac:dyDescent="0.35">
      <c r="A630" s="60"/>
      <c r="B630" s="60"/>
      <c r="C630" s="128"/>
      <c r="D630" s="61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 x14ac:dyDescent="0.35">
      <c r="A631" s="60"/>
      <c r="B631" s="60"/>
      <c r="C631" s="128"/>
      <c r="D631" s="61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 x14ac:dyDescent="0.35">
      <c r="A632" s="60"/>
      <c r="B632" s="60"/>
      <c r="C632" s="128"/>
      <c r="D632" s="61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 x14ac:dyDescent="0.35">
      <c r="A633" s="60"/>
      <c r="B633" s="60"/>
      <c r="C633" s="128"/>
      <c r="D633" s="61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 x14ac:dyDescent="0.35">
      <c r="A634" s="60"/>
      <c r="B634" s="60"/>
      <c r="C634" s="128"/>
      <c r="D634" s="61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 x14ac:dyDescent="0.35">
      <c r="A635" s="60"/>
      <c r="B635" s="60"/>
      <c r="C635" s="128"/>
      <c r="D635" s="61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 x14ac:dyDescent="0.35">
      <c r="A636" s="60"/>
      <c r="B636" s="60"/>
      <c r="C636" s="128"/>
      <c r="D636" s="61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 x14ac:dyDescent="0.35">
      <c r="A637" s="60"/>
      <c r="B637" s="60"/>
      <c r="C637" s="128"/>
      <c r="D637" s="61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 x14ac:dyDescent="0.35">
      <c r="A638" s="60"/>
      <c r="B638" s="60"/>
      <c r="C638" s="128"/>
      <c r="D638" s="61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 x14ac:dyDescent="0.35">
      <c r="A639" s="60"/>
      <c r="B639" s="60"/>
      <c r="C639" s="128"/>
      <c r="D639" s="61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 x14ac:dyDescent="0.35">
      <c r="A640" s="60"/>
      <c r="B640" s="60"/>
      <c r="C640" s="128"/>
      <c r="D640" s="61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 x14ac:dyDescent="0.35">
      <c r="A641" s="60"/>
      <c r="B641" s="60"/>
      <c r="C641" s="128"/>
      <c r="D641" s="61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 x14ac:dyDescent="0.35">
      <c r="A642" s="60"/>
      <c r="B642" s="60"/>
      <c r="C642" s="128"/>
      <c r="D642" s="61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 x14ac:dyDescent="0.35">
      <c r="A643" s="60"/>
      <c r="B643" s="60"/>
      <c r="C643" s="128"/>
      <c r="D643" s="61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 x14ac:dyDescent="0.35">
      <c r="A644" s="60"/>
      <c r="B644" s="60"/>
      <c r="C644" s="128"/>
      <c r="D644" s="61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 x14ac:dyDescent="0.35">
      <c r="A645" s="60"/>
      <c r="B645" s="60"/>
      <c r="C645" s="128"/>
      <c r="D645" s="61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 x14ac:dyDescent="0.35">
      <c r="A646" s="60"/>
      <c r="B646" s="60"/>
      <c r="C646" s="128"/>
      <c r="D646" s="61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 x14ac:dyDescent="0.35">
      <c r="A647" s="60"/>
      <c r="B647" s="60"/>
      <c r="C647" s="128"/>
      <c r="D647" s="61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 x14ac:dyDescent="0.35">
      <c r="A648" s="60"/>
      <c r="B648" s="60"/>
      <c r="C648" s="128"/>
      <c r="D648" s="61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 x14ac:dyDescent="0.35">
      <c r="A649" s="60"/>
      <c r="B649" s="60"/>
      <c r="C649" s="128"/>
      <c r="D649" s="61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 x14ac:dyDescent="0.35">
      <c r="A650" s="60"/>
      <c r="B650" s="60"/>
      <c r="C650" s="128"/>
      <c r="D650" s="61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 x14ac:dyDescent="0.35">
      <c r="A651" s="60"/>
      <c r="B651" s="60"/>
      <c r="C651" s="128"/>
      <c r="D651" s="61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 x14ac:dyDescent="0.35">
      <c r="A652" s="60"/>
      <c r="B652" s="60"/>
      <c r="C652" s="128"/>
      <c r="D652" s="61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 x14ac:dyDescent="0.35">
      <c r="A653" s="60"/>
      <c r="B653" s="60"/>
      <c r="C653" s="128"/>
      <c r="D653" s="61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 x14ac:dyDescent="0.35">
      <c r="A654" s="60"/>
      <c r="B654" s="60"/>
      <c r="C654" s="128"/>
      <c r="D654" s="61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 x14ac:dyDescent="0.35">
      <c r="A655" s="60"/>
      <c r="B655" s="60"/>
      <c r="C655" s="128"/>
      <c r="D655" s="61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 x14ac:dyDescent="0.35">
      <c r="A656" s="60"/>
      <c r="B656" s="60"/>
      <c r="C656" s="128"/>
      <c r="D656" s="61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 x14ac:dyDescent="0.35">
      <c r="A657" s="60"/>
      <c r="B657" s="60"/>
      <c r="C657" s="128"/>
      <c r="D657" s="61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 x14ac:dyDescent="0.35">
      <c r="A658" s="60"/>
      <c r="B658" s="60"/>
      <c r="C658" s="128"/>
      <c r="D658" s="61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 x14ac:dyDescent="0.35">
      <c r="A659" s="60"/>
      <c r="B659" s="60"/>
      <c r="C659" s="128"/>
      <c r="D659" s="61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 x14ac:dyDescent="0.35">
      <c r="A660" s="60"/>
      <c r="B660" s="60"/>
      <c r="C660" s="128"/>
      <c r="D660" s="61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 x14ac:dyDescent="0.35">
      <c r="A661" s="60"/>
      <c r="B661" s="60"/>
      <c r="C661" s="128"/>
      <c r="D661" s="61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 x14ac:dyDescent="0.35">
      <c r="A662" s="60"/>
      <c r="B662" s="60"/>
      <c r="C662" s="128"/>
      <c r="D662" s="61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 x14ac:dyDescent="0.35">
      <c r="A663" s="60"/>
      <c r="B663" s="60"/>
      <c r="C663" s="128"/>
      <c r="D663" s="61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 x14ac:dyDescent="0.35">
      <c r="A664" s="60"/>
      <c r="B664" s="60"/>
      <c r="C664" s="128"/>
      <c r="D664" s="61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 x14ac:dyDescent="0.35">
      <c r="A665" s="60"/>
      <c r="B665" s="60"/>
      <c r="C665" s="128"/>
      <c r="D665" s="61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 x14ac:dyDescent="0.35">
      <c r="A666" s="60"/>
      <c r="B666" s="60"/>
      <c r="C666" s="128"/>
      <c r="D666" s="61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 x14ac:dyDescent="0.35">
      <c r="A667" s="60"/>
      <c r="B667" s="60"/>
      <c r="C667" s="128"/>
      <c r="D667" s="61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 x14ac:dyDescent="0.35">
      <c r="A668" s="60"/>
      <c r="B668" s="60"/>
      <c r="C668" s="128"/>
      <c r="D668" s="61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 x14ac:dyDescent="0.35">
      <c r="A669" s="60"/>
      <c r="B669" s="60"/>
      <c r="C669" s="128"/>
      <c r="D669" s="61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 x14ac:dyDescent="0.35">
      <c r="A670" s="60"/>
      <c r="B670" s="60"/>
      <c r="C670" s="128"/>
      <c r="D670" s="61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 x14ac:dyDescent="0.35">
      <c r="A671" s="60"/>
      <c r="B671" s="60"/>
      <c r="C671" s="128"/>
      <c r="D671" s="61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 x14ac:dyDescent="0.35">
      <c r="A672" s="60"/>
      <c r="B672" s="60"/>
      <c r="C672" s="128"/>
      <c r="D672" s="61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 x14ac:dyDescent="0.35">
      <c r="A673" s="60"/>
      <c r="B673" s="60"/>
      <c r="C673" s="128"/>
      <c r="D673" s="61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 x14ac:dyDescent="0.35">
      <c r="A674" s="60"/>
      <c r="B674" s="60"/>
      <c r="C674" s="128"/>
      <c r="D674" s="61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 x14ac:dyDescent="0.35">
      <c r="A675" s="60"/>
      <c r="B675" s="60"/>
      <c r="C675" s="128"/>
      <c r="D675" s="61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 x14ac:dyDescent="0.35">
      <c r="A676" s="60"/>
      <c r="B676" s="60"/>
      <c r="C676" s="128"/>
      <c r="D676" s="61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 x14ac:dyDescent="0.35">
      <c r="A677" s="60"/>
      <c r="B677" s="60"/>
      <c r="C677" s="128"/>
      <c r="D677" s="61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 x14ac:dyDescent="0.35">
      <c r="A678" s="60"/>
      <c r="B678" s="60"/>
      <c r="C678" s="128"/>
      <c r="D678" s="61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 x14ac:dyDescent="0.35">
      <c r="A679" s="60"/>
      <c r="B679" s="60"/>
      <c r="C679" s="128"/>
      <c r="D679" s="61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 x14ac:dyDescent="0.35">
      <c r="A680" s="60"/>
      <c r="B680" s="60"/>
      <c r="C680" s="128"/>
      <c r="D680" s="61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 x14ac:dyDescent="0.35">
      <c r="A681" s="60"/>
      <c r="B681" s="60"/>
      <c r="C681" s="128"/>
      <c r="D681" s="61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 x14ac:dyDescent="0.35">
      <c r="A682" s="60"/>
      <c r="B682" s="60"/>
      <c r="C682" s="128"/>
      <c r="D682" s="61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 x14ac:dyDescent="0.35">
      <c r="A683" s="60"/>
      <c r="B683" s="60"/>
      <c r="C683" s="128"/>
      <c r="D683" s="61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 x14ac:dyDescent="0.35">
      <c r="A684" s="60"/>
      <c r="B684" s="60"/>
      <c r="C684" s="128"/>
      <c r="D684" s="61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 x14ac:dyDescent="0.35">
      <c r="A685" s="60"/>
      <c r="B685" s="60"/>
      <c r="C685" s="128"/>
      <c r="D685" s="61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 x14ac:dyDescent="0.35">
      <c r="A686" s="60"/>
      <c r="B686" s="60"/>
      <c r="C686" s="128"/>
      <c r="D686" s="61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 x14ac:dyDescent="0.35">
      <c r="A687" s="60"/>
      <c r="B687" s="60"/>
      <c r="C687" s="128"/>
      <c r="D687" s="61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 x14ac:dyDescent="0.35">
      <c r="A688" s="60"/>
      <c r="B688" s="60"/>
      <c r="C688" s="128"/>
      <c r="D688" s="61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 x14ac:dyDescent="0.35">
      <c r="A689" s="60"/>
      <c r="B689" s="60"/>
      <c r="C689" s="128"/>
      <c r="D689" s="61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 x14ac:dyDescent="0.35">
      <c r="A690" s="60"/>
      <c r="B690" s="60"/>
      <c r="C690" s="128"/>
      <c r="D690" s="61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 x14ac:dyDescent="0.35">
      <c r="A691" s="60"/>
      <c r="B691" s="60"/>
      <c r="C691" s="128"/>
      <c r="D691" s="61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 x14ac:dyDescent="0.35">
      <c r="A692" s="60"/>
      <c r="B692" s="60"/>
      <c r="C692" s="128"/>
      <c r="D692" s="61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 x14ac:dyDescent="0.35">
      <c r="A693" s="60"/>
      <c r="B693" s="60"/>
      <c r="C693" s="128"/>
      <c r="D693" s="61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 x14ac:dyDescent="0.35">
      <c r="A694" s="60"/>
      <c r="B694" s="60"/>
      <c r="C694" s="128"/>
      <c r="D694" s="61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 x14ac:dyDescent="0.35">
      <c r="A695" s="60"/>
      <c r="B695" s="60"/>
      <c r="C695" s="128"/>
      <c r="D695" s="61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 x14ac:dyDescent="0.35">
      <c r="A696" s="60"/>
      <c r="B696" s="60"/>
      <c r="C696" s="128"/>
      <c r="D696" s="61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 x14ac:dyDescent="0.35">
      <c r="A697" s="60"/>
      <c r="B697" s="60"/>
      <c r="C697" s="128"/>
      <c r="D697" s="61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 x14ac:dyDescent="0.35">
      <c r="A698" s="60"/>
      <c r="B698" s="60"/>
      <c r="C698" s="128"/>
      <c r="D698" s="61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 x14ac:dyDescent="0.35">
      <c r="A699" s="60"/>
      <c r="B699" s="60"/>
      <c r="C699" s="128"/>
      <c r="D699" s="61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 x14ac:dyDescent="0.35">
      <c r="A700" s="60"/>
      <c r="B700" s="60"/>
      <c r="C700" s="128"/>
      <c r="D700" s="61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 x14ac:dyDescent="0.35">
      <c r="A701" s="60"/>
      <c r="B701" s="60"/>
      <c r="C701" s="128"/>
      <c r="D701" s="61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 x14ac:dyDescent="0.35">
      <c r="A702" s="60"/>
      <c r="B702" s="60"/>
      <c r="C702" s="128"/>
      <c r="D702" s="61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 x14ac:dyDescent="0.35">
      <c r="A703" s="60"/>
      <c r="B703" s="60"/>
      <c r="C703" s="128"/>
      <c r="D703" s="61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 x14ac:dyDescent="0.35">
      <c r="A704" s="60"/>
      <c r="B704" s="60"/>
      <c r="C704" s="128"/>
      <c r="D704" s="61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 x14ac:dyDescent="0.35">
      <c r="A705" s="60"/>
      <c r="B705" s="60"/>
      <c r="C705" s="128"/>
      <c r="D705" s="61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 x14ac:dyDescent="0.35">
      <c r="A706" s="60"/>
      <c r="B706" s="60"/>
      <c r="C706" s="128"/>
      <c r="D706" s="61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 x14ac:dyDescent="0.35">
      <c r="A707" s="60"/>
      <c r="B707" s="60"/>
      <c r="C707" s="128"/>
      <c r="D707" s="61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 x14ac:dyDescent="0.35">
      <c r="A708" s="60"/>
      <c r="B708" s="60"/>
      <c r="C708" s="128"/>
      <c r="D708" s="61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 x14ac:dyDescent="0.35">
      <c r="A709" s="60"/>
      <c r="B709" s="60"/>
      <c r="C709" s="128"/>
      <c r="D709" s="61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 x14ac:dyDescent="0.35">
      <c r="A710" s="60"/>
      <c r="B710" s="60"/>
      <c r="C710" s="128"/>
      <c r="D710" s="61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 x14ac:dyDescent="0.35">
      <c r="A711" s="60"/>
      <c r="B711" s="60"/>
      <c r="C711" s="128"/>
      <c r="D711" s="61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 x14ac:dyDescent="0.35">
      <c r="A712" s="60"/>
      <c r="B712" s="60"/>
      <c r="C712" s="128"/>
      <c r="D712" s="61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 x14ac:dyDescent="0.35">
      <c r="A713" s="60"/>
      <c r="B713" s="60"/>
      <c r="C713" s="128"/>
      <c r="D713" s="61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 x14ac:dyDescent="0.35">
      <c r="A714" s="60"/>
      <c r="B714" s="60"/>
      <c r="C714" s="128"/>
      <c r="D714" s="61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 x14ac:dyDescent="0.35">
      <c r="A715" s="60"/>
      <c r="B715" s="60"/>
      <c r="C715" s="128"/>
      <c r="D715" s="61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 x14ac:dyDescent="0.35">
      <c r="A716" s="60"/>
      <c r="B716" s="60"/>
      <c r="C716" s="128"/>
      <c r="D716" s="61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 x14ac:dyDescent="0.35">
      <c r="A717" s="60"/>
      <c r="B717" s="60"/>
      <c r="C717" s="128"/>
      <c r="D717" s="61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 x14ac:dyDescent="0.35">
      <c r="A718" s="60"/>
      <c r="B718" s="60"/>
      <c r="C718" s="128"/>
      <c r="D718" s="61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 x14ac:dyDescent="0.35">
      <c r="A719" s="60"/>
      <c r="B719" s="60"/>
      <c r="C719" s="128"/>
      <c r="D719" s="61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 x14ac:dyDescent="0.35">
      <c r="A720" s="60"/>
      <c r="B720" s="60"/>
      <c r="C720" s="128"/>
      <c r="D720" s="61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 x14ac:dyDescent="0.35">
      <c r="A721" s="60"/>
      <c r="B721" s="60"/>
      <c r="C721" s="128"/>
      <c r="D721" s="61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 x14ac:dyDescent="0.35">
      <c r="A722" s="60"/>
      <c r="B722" s="60"/>
      <c r="C722" s="128"/>
      <c r="D722" s="61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 x14ac:dyDescent="0.35">
      <c r="A723" s="60"/>
      <c r="B723" s="60"/>
      <c r="C723" s="128"/>
      <c r="D723" s="61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 x14ac:dyDescent="0.35">
      <c r="A724" s="60"/>
      <c r="B724" s="60"/>
      <c r="C724" s="128"/>
      <c r="D724" s="61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 x14ac:dyDescent="0.35">
      <c r="A725" s="60"/>
      <c r="B725" s="60"/>
      <c r="C725" s="128"/>
      <c r="D725" s="61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 x14ac:dyDescent="0.35">
      <c r="A726" s="60"/>
      <c r="B726" s="60"/>
      <c r="C726" s="128"/>
      <c r="D726" s="61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 x14ac:dyDescent="0.35">
      <c r="A727" s="60"/>
      <c r="B727" s="60"/>
      <c r="C727" s="128"/>
      <c r="D727" s="61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 x14ac:dyDescent="0.35">
      <c r="A728" s="60"/>
      <c r="B728" s="60"/>
      <c r="C728" s="128"/>
      <c r="D728" s="61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 x14ac:dyDescent="0.35">
      <c r="A729" s="60"/>
      <c r="B729" s="60"/>
      <c r="C729" s="128"/>
      <c r="D729" s="61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 x14ac:dyDescent="0.35">
      <c r="A730" s="60"/>
      <c r="B730" s="60"/>
      <c r="C730" s="128"/>
      <c r="D730" s="61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 x14ac:dyDescent="0.35">
      <c r="A731" s="60"/>
      <c r="B731" s="60"/>
      <c r="C731" s="128"/>
      <c r="D731" s="61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 x14ac:dyDescent="0.35">
      <c r="A732" s="60"/>
      <c r="B732" s="60"/>
      <c r="C732" s="128"/>
      <c r="D732" s="61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 x14ac:dyDescent="0.35">
      <c r="A733" s="60"/>
      <c r="B733" s="60"/>
      <c r="C733" s="128"/>
      <c r="D733" s="61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 x14ac:dyDescent="0.35">
      <c r="A734" s="60"/>
      <c r="B734" s="60"/>
      <c r="C734" s="128"/>
      <c r="D734" s="61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 x14ac:dyDescent="0.35">
      <c r="A735" s="60"/>
      <c r="B735" s="60"/>
      <c r="C735" s="128"/>
      <c r="D735" s="61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 x14ac:dyDescent="0.35">
      <c r="A736" s="60"/>
      <c r="B736" s="60"/>
      <c r="C736" s="128"/>
      <c r="D736" s="61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 x14ac:dyDescent="0.35">
      <c r="A737" s="60"/>
      <c r="B737" s="60"/>
      <c r="C737" s="128"/>
      <c r="D737" s="61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 x14ac:dyDescent="0.35">
      <c r="A738" s="60"/>
      <c r="B738" s="60"/>
      <c r="C738" s="128"/>
      <c r="D738" s="61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 x14ac:dyDescent="0.35">
      <c r="A739" s="60"/>
      <c r="B739" s="60"/>
      <c r="C739" s="128"/>
      <c r="D739" s="61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 x14ac:dyDescent="0.35">
      <c r="A740" s="60"/>
      <c r="B740" s="60"/>
      <c r="C740" s="128"/>
      <c r="D740" s="61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 x14ac:dyDescent="0.35">
      <c r="A741" s="60"/>
      <c r="B741" s="60"/>
      <c r="C741" s="128"/>
      <c r="D741" s="61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 x14ac:dyDescent="0.35">
      <c r="A742" s="60"/>
      <c r="B742" s="60"/>
      <c r="C742" s="128"/>
      <c r="D742" s="61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 x14ac:dyDescent="0.35">
      <c r="A743" s="60"/>
      <c r="B743" s="60"/>
      <c r="C743" s="128"/>
      <c r="D743" s="61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 x14ac:dyDescent="0.35">
      <c r="A744" s="60"/>
      <c r="B744" s="60"/>
      <c r="C744" s="128"/>
      <c r="D744" s="61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 x14ac:dyDescent="0.35">
      <c r="A745" s="60"/>
      <c r="B745" s="60"/>
      <c r="C745" s="128"/>
      <c r="D745" s="61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 x14ac:dyDescent="0.35">
      <c r="A746" s="60"/>
      <c r="B746" s="60"/>
      <c r="C746" s="128"/>
      <c r="D746" s="61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 x14ac:dyDescent="0.35">
      <c r="A747" s="60"/>
      <c r="B747" s="60"/>
      <c r="C747" s="128"/>
      <c r="D747" s="61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 x14ac:dyDescent="0.35">
      <c r="A748" s="60"/>
      <c r="B748" s="60"/>
      <c r="C748" s="128"/>
      <c r="D748" s="61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 x14ac:dyDescent="0.35">
      <c r="A749" s="60"/>
      <c r="B749" s="60"/>
      <c r="C749" s="128"/>
      <c r="D749" s="61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 x14ac:dyDescent="0.35">
      <c r="A750" s="60"/>
      <c r="B750" s="60"/>
      <c r="C750" s="128"/>
      <c r="D750" s="61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 x14ac:dyDescent="0.35">
      <c r="A751" s="60"/>
      <c r="B751" s="60"/>
      <c r="C751" s="128"/>
      <c r="D751" s="61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 x14ac:dyDescent="0.35">
      <c r="A752" s="60"/>
      <c r="B752" s="60"/>
      <c r="C752" s="128"/>
      <c r="D752" s="61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 x14ac:dyDescent="0.35">
      <c r="A753" s="60"/>
      <c r="B753" s="60"/>
      <c r="C753" s="128"/>
      <c r="D753" s="61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 x14ac:dyDescent="0.35">
      <c r="A754" s="60"/>
      <c r="B754" s="60"/>
      <c r="C754" s="128"/>
      <c r="D754" s="61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 x14ac:dyDescent="0.35">
      <c r="A755" s="60"/>
      <c r="B755" s="60"/>
      <c r="C755" s="128"/>
      <c r="D755" s="61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 x14ac:dyDescent="0.35">
      <c r="A756" s="60"/>
      <c r="B756" s="60"/>
      <c r="C756" s="128"/>
      <c r="D756" s="61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 x14ac:dyDescent="0.35">
      <c r="A757" s="60"/>
      <c r="B757" s="60"/>
      <c r="C757" s="128"/>
      <c r="D757" s="61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 x14ac:dyDescent="0.35">
      <c r="A758" s="60"/>
      <c r="B758" s="60"/>
      <c r="C758" s="128"/>
      <c r="D758" s="61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 x14ac:dyDescent="0.35">
      <c r="A759" s="60"/>
      <c r="B759" s="60"/>
      <c r="C759" s="128"/>
      <c r="D759" s="61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 x14ac:dyDescent="0.35">
      <c r="A760" s="60"/>
      <c r="B760" s="60"/>
      <c r="C760" s="128"/>
      <c r="D760" s="61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 x14ac:dyDescent="0.35">
      <c r="A761" s="60"/>
      <c r="B761" s="60"/>
      <c r="C761" s="128"/>
      <c r="D761" s="61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 x14ac:dyDescent="0.35">
      <c r="A762" s="60"/>
      <c r="B762" s="60"/>
      <c r="C762" s="128"/>
      <c r="D762" s="61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 x14ac:dyDescent="0.35">
      <c r="A763" s="60"/>
      <c r="B763" s="60"/>
      <c r="C763" s="128"/>
      <c r="D763" s="61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 x14ac:dyDescent="0.35">
      <c r="A764" s="60"/>
      <c r="B764" s="60"/>
      <c r="C764" s="128"/>
      <c r="D764" s="61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 x14ac:dyDescent="0.35">
      <c r="A765" s="60"/>
      <c r="B765" s="60"/>
      <c r="C765" s="128"/>
      <c r="D765" s="61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 x14ac:dyDescent="0.35">
      <c r="A766" s="60"/>
      <c r="B766" s="60"/>
      <c r="C766" s="128"/>
      <c r="D766" s="61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 x14ac:dyDescent="0.35">
      <c r="A767" s="60"/>
      <c r="B767" s="60"/>
      <c r="C767" s="128"/>
      <c r="D767" s="61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 x14ac:dyDescent="0.35">
      <c r="A768" s="60"/>
      <c r="B768" s="60"/>
      <c r="C768" s="128"/>
      <c r="D768" s="61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 x14ac:dyDescent="0.35">
      <c r="A769" s="60"/>
      <c r="B769" s="60"/>
      <c r="C769" s="128"/>
      <c r="D769" s="61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 x14ac:dyDescent="0.35">
      <c r="A770" s="60"/>
      <c r="B770" s="60"/>
      <c r="C770" s="128"/>
      <c r="D770" s="61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 x14ac:dyDescent="0.35">
      <c r="A771" s="60"/>
      <c r="B771" s="60"/>
      <c r="C771" s="128"/>
      <c r="D771" s="61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 x14ac:dyDescent="0.35">
      <c r="A772" s="60"/>
      <c r="B772" s="60"/>
      <c r="C772" s="128"/>
      <c r="D772" s="61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 x14ac:dyDescent="0.35">
      <c r="A773" s="60"/>
      <c r="B773" s="60"/>
      <c r="C773" s="128"/>
      <c r="D773" s="61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 x14ac:dyDescent="0.35">
      <c r="A774" s="60"/>
      <c r="B774" s="60"/>
      <c r="C774" s="128"/>
      <c r="D774" s="61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 x14ac:dyDescent="0.35">
      <c r="A775" s="60"/>
      <c r="B775" s="60"/>
      <c r="C775" s="128"/>
      <c r="D775" s="61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 x14ac:dyDescent="0.35">
      <c r="A776" s="60"/>
      <c r="B776" s="60"/>
      <c r="C776" s="128"/>
      <c r="D776" s="61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 x14ac:dyDescent="0.35">
      <c r="A777" s="60"/>
      <c r="B777" s="60"/>
      <c r="C777" s="128"/>
      <c r="D777" s="61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 x14ac:dyDescent="0.35">
      <c r="A778" s="60"/>
      <c r="B778" s="60"/>
      <c r="C778" s="128"/>
      <c r="D778" s="61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 x14ac:dyDescent="0.35">
      <c r="A779" s="60"/>
      <c r="B779" s="60"/>
      <c r="C779" s="128"/>
      <c r="D779" s="61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 x14ac:dyDescent="0.35">
      <c r="A780" s="60"/>
      <c r="B780" s="60"/>
      <c r="C780" s="128"/>
      <c r="D780" s="61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 x14ac:dyDescent="0.35">
      <c r="A781" s="60"/>
      <c r="B781" s="60"/>
      <c r="C781" s="128"/>
      <c r="D781" s="61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 x14ac:dyDescent="0.35">
      <c r="A782" s="60"/>
      <c r="B782" s="60"/>
      <c r="C782" s="128"/>
      <c r="D782" s="61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 x14ac:dyDescent="0.35">
      <c r="A783" s="60"/>
      <c r="B783" s="60"/>
      <c r="C783" s="128"/>
      <c r="D783" s="61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 x14ac:dyDescent="0.35">
      <c r="A784" s="60"/>
      <c r="B784" s="60"/>
      <c r="C784" s="128"/>
      <c r="D784" s="61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 x14ac:dyDescent="0.35">
      <c r="A785" s="60"/>
      <c r="B785" s="60"/>
      <c r="C785" s="128"/>
      <c r="D785" s="61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 x14ac:dyDescent="0.35">
      <c r="A786" s="60"/>
      <c r="B786" s="60"/>
      <c r="C786" s="128"/>
      <c r="D786" s="61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 x14ac:dyDescent="0.35">
      <c r="A787" s="60"/>
      <c r="B787" s="60"/>
      <c r="C787" s="128"/>
      <c r="D787" s="61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 x14ac:dyDescent="0.35">
      <c r="A788" s="60"/>
      <c r="B788" s="60"/>
      <c r="C788" s="128"/>
      <c r="D788" s="61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 x14ac:dyDescent="0.35">
      <c r="A789" s="60"/>
      <c r="B789" s="60"/>
      <c r="C789" s="128"/>
      <c r="D789" s="61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 x14ac:dyDescent="0.35">
      <c r="A790" s="60"/>
      <c r="B790" s="60"/>
      <c r="C790" s="128"/>
      <c r="D790" s="61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 x14ac:dyDescent="0.35">
      <c r="A791" s="60"/>
      <c r="B791" s="60"/>
      <c r="C791" s="128"/>
      <c r="D791" s="61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 x14ac:dyDescent="0.35">
      <c r="A792" s="60"/>
      <c r="B792" s="60"/>
      <c r="C792" s="128"/>
      <c r="D792" s="61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 x14ac:dyDescent="0.35">
      <c r="A793" s="60"/>
      <c r="B793" s="60"/>
      <c r="C793" s="128"/>
      <c r="D793" s="61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 x14ac:dyDescent="0.35">
      <c r="A794" s="60"/>
      <c r="B794" s="60"/>
      <c r="C794" s="128"/>
      <c r="D794" s="61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 x14ac:dyDescent="0.35">
      <c r="A795" s="60"/>
      <c r="B795" s="60"/>
      <c r="C795" s="128"/>
      <c r="D795" s="61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 x14ac:dyDescent="0.35">
      <c r="A796" s="60"/>
      <c r="B796" s="60"/>
      <c r="C796" s="128"/>
      <c r="D796" s="61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 x14ac:dyDescent="0.35">
      <c r="A797" s="60"/>
      <c r="B797" s="60"/>
      <c r="C797" s="128"/>
      <c r="D797" s="61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 x14ac:dyDescent="0.35">
      <c r="A798" s="60"/>
      <c r="B798" s="60"/>
      <c r="C798" s="128"/>
      <c r="D798" s="61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 x14ac:dyDescent="0.35">
      <c r="A799" s="60"/>
      <c r="B799" s="60"/>
      <c r="C799" s="128"/>
      <c r="D799" s="61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 x14ac:dyDescent="0.35">
      <c r="A800" s="60"/>
      <c r="B800" s="60"/>
      <c r="C800" s="128"/>
      <c r="D800" s="61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 x14ac:dyDescent="0.35">
      <c r="A801" s="60"/>
      <c r="B801" s="60"/>
      <c r="C801" s="128"/>
      <c r="D801" s="61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 x14ac:dyDescent="0.35">
      <c r="A802" s="60"/>
      <c r="B802" s="60"/>
      <c r="C802" s="128"/>
      <c r="D802" s="61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 x14ac:dyDescent="0.35">
      <c r="A803" s="60"/>
      <c r="B803" s="60"/>
      <c r="C803" s="128"/>
      <c r="D803" s="61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 x14ac:dyDescent="0.35">
      <c r="A804" s="60"/>
      <c r="B804" s="60"/>
      <c r="C804" s="128"/>
      <c r="D804" s="61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 x14ac:dyDescent="0.35">
      <c r="A805" s="60"/>
      <c r="B805" s="60"/>
      <c r="C805" s="128"/>
      <c r="D805" s="61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 x14ac:dyDescent="0.35">
      <c r="A806" s="60"/>
      <c r="B806" s="60"/>
      <c r="C806" s="128"/>
      <c r="D806" s="61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 x14ac:dyDescent="0.35">
      <c r="A807" s="60"/>
      <c r="B807" s="60"/>
      <c r="C807" s="128"/>
      <c r="D807" s="61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 x14ac:dyDescent="0.35">
      <c r="A808" s="60"/>
      <c r="B808" s="60"/>
      <c r="C808" s="128"/>
      <c r="D808" s="61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 x14ac:dyDescent="0.35">
      <c r="A809" s="60"/>
      <c r="B809" s="60"/>
      <c r="C809" s="128"/>
      <c r="D809" s="61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 x14ac:dyDescent="0.35">
      <c r="A810" s="60"/>
      <c r="B810" s="60"/>
      <c r="C810" s="128"/>
      <c r="D810" s="61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 x14ac:dyDescent="0.35">
      <c r="A811" s="60"/>
      <c r="B811" s="60"/>
      <c r="C811" s="128"/>
      <c r="D811" s="61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 x14ac:dyDescent="0.35">
      <c r="A812" s="60"/>
      <c r="B812" s="60"/>
      <c r="C812" s="128"/>
      <c r="D812" s="61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 x14ac:dyDescent="0.35">
      <c r="A813" s="60"/>
      <c r="B813" s="60"/>
      <c r="C813" s="128"/>
      <c r="D813" s="61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 x14ac:dyDescent="0.35">
      <c r="A814" s="60"/>
      <c r="B814" s="60"/>
      <c r="C814" s="128"/>
      <c r="D814" s="61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 x14ac:dyDescent="0.35">
      <c r="A815" s="60"/>
      <c r="B815" s="60"/>
      <c r="C815" s="128"/>
      <c r="D815" s="61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 x14ac:dyDescent="0.35">
      <c r="A816" s="60"/>
      <c r="B816" s="60"/>
      <c r="C816" s="128"/>
      <c r="D816" s="61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 x14ac:dyDescent="0.35">
      <c r="A817" s="60"/>
      <c r="B817" s="60"/>
      <c r="C817" s="128"/>
      <c r="D817" s="61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 x14ac:dyDescent="0.35">
      <c r="A818" s="60"/>
      <c r="B818" s="60"/>
      <c r="C818" s="128"/>
      <c r="D818" s="61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 x14ac:dyDescent="0.35">
      <c r="A819" s="60"/>
      <c r="B819" s="60"/>
      <c r="C819" s="128"/>
      <c r="D819" s="61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 x14ac:dyDescent="0.35">
      <c r="A820" s="60"/>
      <c r="B820" s="60"/>
      <c r="C820" s="128"/>
      <c r="D820" s="61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 x14ac:dyDescent="0.35">
      <c r="A821" s="60"/>
      <c r="B821" s="60"/>
      <c r="C821" s="128"/>
      <c r="D821" s="61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 x14ac:dyDescent="0.35">
      <c r="A822" s="60"/>
      <c r="B822" s="60"/>
      <c r="C822" s="128"/>
      <c r="D822" s="61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 x14ac:dyDescent="0.35">
      <c r="A823" s="60"/>
      <c r="B823" s="60"/>
      <c r="C823" s="128"/>
      <c r="D823" s="61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 x14ac:dyDescent="0.35">
      <c r="A824" s="60"/>
      <c r="B824" s="60"/>
      <c r="C824" s="128"/>
      <c r="D824" s="61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 x14ac:dyDescent="0.35">
      <c r="A825" s="60"/>
      <c r="B825" s="60"/>
      <c r="C825" s="128"/>
      <c r="D825" s="61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 x14ac:dyDescent="0.35">
      <c r="A826" s="60"/>
      <c r="B826" s="60"/>
      <c r="C826" s="128"/>
      <c r="D826" s="61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 x14ac:dyDescent="0.35">
      <c r="A827" s="60"/>
      <c r="B827" s="60"/>
      <c r="C827" s="128"/>
      <c r="D827" s="61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 x14ac:dyDescent="0.35">
      <c r="A828" s="60"/>
      <c r="B828" s="60"/>
      <c r="C828" s="128"/>
      <c r="D828" s="61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 x14ac:dyDescent="0.35">
      <c r="A829" s="60"/>
      <c r="B829" s="60"/>
      <c r="C829" s="128"/>
      <c r="D829" s="61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 x14ac:dyDescent="0.35">
      <c r="A830" s="60"/>
      <c r="B830" s="60"/>
      <c r="C830" s="128"/>
      <c r="D830" s="61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 x14ac:dyDescent="0.35">
      <c r="A831" s="60"/>
      <c r="B831" s="60"/>
      <c r="C831" s="128"/>
      <c r="D831" s="61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 x14ac:dyDescent="0.35">
      <c r="A832" s="60"/>
      <c r="B832" s="60"/>
      <c r="C832" s="128"/>
      <c r="D832" s="61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 x14ac:dyDescent="0.35">
      <c r="A833" s="60"/>
      <c r="B833" s="60"/>
      <c r="C833" s="128"/>
      <c r="D833" s="61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 x14ac:dyDescent="0.35">
      <c r="A834" s="60"/>
      <c r="B834" s="60"/>
      <c r="C834" s="128"/>
      <c r="D834" s="61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 x14ac:dyDescent="0.35">
      <c r="A835" s="60"/>
      <c r="B835" s="60"/>
      <c r="C835" s="128"/>
      <c r="D835" s="61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 x14ac:dyDescent="0.35">
      <c r="A836" s="60"/>
      <c r="B836" s="60"/>
      <c r="C836" s="128"/>
      <c r="D836" s="61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 x14ac:dyDescent="0.35">
      <c r="A837" s="60"/>
      <c r="B837" s="60"/>
      <c r="C837" s="128"/>
      <c r="D837" s="61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 x14ac:dyDescent="0.35">
      <c r="A838" s="60"/>
      <c r="B838" s="60"/>
      <c r="C838" s="128"/>
      <c r="D838" s="61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 x14ac:dyDescent="0.35">
      <c r="A839" s="60"/>
      <c r="B839" s="60"/>
      <c r="C839" s="128"/>
      <c r="D839" s="61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 x14ac:dyDescent="0.35">
      <c r="A840" s="60"/>
      <c r="B840" s="60"/>
      <c r="C840" s="128"/>
      <c r="D840" s="61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 x14ac:dyDescent="0.35">
      <c r="A841" s="60"/>
      <c r="B841" s="60"/>
      <c r="C841" s="128"/>
      <c r="D841" s="61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 x14ac:dyDescent="0.35">
      <c r="A842" s="60"/>
      <c r="B842" s="60"/>
      <c r="C842" s="128"/>
      <c r="D842" s="61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 x14ac:dyDescent="0.35">
      <c r="A843" s="60"/>
      <c r="B843" s="60"/>
      <c r="C843" s="128"/>
      <c r="D843" s="61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 x14ac:dyDescent="0.35">
      <c r="A844" s="60"/>
      <c r="B844" s="60"/>
      <c r="C844" s="128"/>
      <c r="D844" s="61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 x14ac:dyDescent="0.35">
      <c r="A845" s="60"/>
      <c r="B845" s="60"/>
      <c r="C845" s="128"/>
      <c r="D845" s="61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 x14ac:dyDescent="0.35">
      <c r="A846" s="60"/>
      <c r="B846" s="60"/>
      <c r="C846" s="128"/>
      <c r="D846" s="61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 x14ac:dyDescent="0.35">
      <c r="A847" s="60"/>
      <c r="B847" s="60"/>
      <c r="C847" s="128"/>
      <c r="D847" s="61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 x14ac:dyDescent="0.35">
      <c r="A848" s="60"/>
      <c r="B848" s="60"/>
      <c r="C848" s="128"/>
      <c r="D848" s="61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 x14ac:dyDescent="0.35">
      <c r="A849" s="60"/>
      <c r="B849" s="60"/>
      <c r="C849" s="128"/>
      <c r="D849" s="61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 x14ac:dyDescent="0.35">
      <c r="A850" s="60"/>
      <c r="B850" s="60"/>
      <c r="C850" s="128"/>
      <c r="D850" s="61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 x14ac:dyDescent="0.35">
      <c r="A851" s="60"/>
      <c r="B851" s="60"/>
      <c r="C851" s="128"/>
      <c r="D851" s="61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 x14ac:dyDescent="0.35">
      <c r="A852" s="60"/>
      <c r="B852" s="60"/>
      <c r="C852" s="128"/>
      <c r="D852" s="61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 x14ac:dyDescent="0.35">
      <c r="A853" s="60"/>
      <c r="B853" s="60"/>
      <c r="C853" s="128"/>
      <c r="D853" s="61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 x14ac:dyDescent="0.35">
      <c r="A854" s="60"/>
      <c r="B854" s="60"/>
      <c r="C854" s="128"/>
      <c r="D854" s="61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 x14ac:dyDescent="0.35">
      <c r="A855" s="60"/>
      <c r="B855" s="60"/>
      <c r="C855" s="128"/>
      <c r="D855" s="61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 x14ac:dyDescent="0.35">
      <c r="A856" s="60"/>
      <c r="B856" s="60"/>
      <c r="C856" s="128"/>
      <c r="D856" s="61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 x14ac:dyDescent="0.35">
      <c r="A857" s="60"/>
      <c r="B857" s="60"/>
      <c r="C857" s="128"/>
      <c r="D857" s="61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 x14ac:dyDescent="0.35">
      <c r="A858" s="60"/>
      <c r="B858" s="60"/>
      <c r="C858" s="128"/>
      <c r="D858" s="61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 x14ac:dyDescent="0.35">
      <c r="A859" s="60"/>
      <c r="B859" s="60"/>
      <c r="C859" s="128"/>
      <c r="D859" s="61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 x14ac:dyDescent="0.35">
      <c r="A860" s="60"/>
      <c r="B860" s="60"/>
      <c r="C860" s="128"/>
      <c r="D860" s="61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 x14ac:dyDescent="0.35">
      <c r="A861" s="60"/>
      <c r="B861" s="60"/>
      <c r="C861" s="128"/>
      <c r="D861" s="61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 x14ac:dyDescent="0.35">
      <c r="A862" s="60"/>
      <c r="B862" s="60"/>
      <c r="C862" s="128"/>
      <c r="D862" s="61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 x14ac:dyDescent="0.35">
      <c r="A863" s="60"/>
      <c r="B863" s="60"/>
      <c r="C863" s="128"/>
      <c r="D863" s="61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 x14ac:dyDescent="0.35">
      <c r="A864" s="60"/>
      <c r="B864" s="60"/>
      <c r="C864" s="128"/>
      <c r="D864" s="61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 x14ac:dyDescent="0.35">
      <c r="A865" s="60"/>
      <c r="B865" s="60"/>
      <c r="C865" s="128"/>
      <c r="D865" s="61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 x14ac:dyDescent="0.35">
      <c r="A866" s="60"/>
      <c r="B866" s="60"/>
      <c r="C866" s="128"/>
      <c r="D866" s="61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 x14ac:dyDescent="0.35">
      <c r="A867" s="60"/>
      <c r="B867" s="60"/>
      <c r="C867" s="128"/>
      <c r="D867" s="61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 x14ac:dyDescent="0.35">
      <c r="A868" s="60"/>
      <c r="B868" s="60"/>
      <c r="C868" s="128"/>
      <c r="D868" s="61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 x14ac:dyDescent="0.35">
      <c r="A869" s="60"/>
      <c r="B869" s="60"/>
      <c r="C869" s="128"/>
      <c r="D869" s="61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 x14ac:dyDescent="0.35">
      <c r="A870" s="60"/>
      <c r="B870" s="60"/>
      <c r="C870" s="128"/>
      <c r="D870" s="61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 x14ac:dyDescent="0.35">
      <c r="A871" s="60"/>
      <c r="B871" s="60"/>
      <c r="C871" s="128"/>
      <c r="D871" s="61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 x14ac:dyDescent="0.35">
      <c r="A872" s="60"/>
      <c r="B872" s="60"/>
      <c r="C872" s="128"/>
      <c r="D872" s="61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 x14ac:dyDescent="0.35">
      <c r="A873" s="60"/>
      <c r="B873" s="60"/>
      <c r="C873" s="128"/>
      <c r="D873" s="61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 x14ac:dyDescent="0.35">
      <c r="A874" s="60"/>
      <c r="B874" s="60"/>
      <c r="C874" s="128"/>
      <c r="D874" s="61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 x14ac:dyDescent="0.35">
      <c r="A875" s="60"/>
      <c r="B875" s="60"/>
      <c r="C875" s="128"/>
      <c r="D875" s="61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 x14ac:dyDescent="0.35">
      <c r="A876" s="60"/>
      <c r="B876" s="60"/>
      <c r="C876" s="128"/>
      <c r="D876" s="61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 x14ac:dyDescent="0.35">
      <c r="A877" s="60"/>
      <c r="B877" s="60"/>
      <c r="C877" s="128"/>
      <c r="D877" s="61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 x14ac:dyDescent="0.35">
      <c r="A878" s="60"/>
      <c r="B878" s="60"/>
      <c r="C878" s="128"/>
      <c r="D878" s="61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 x14ac:dyDescent="0.35">
      <c r="A879" s="60"/>
      <c r="B879" s="60"/>
      <c r="C879" s="128"/>
      <c r="D879" s="61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 x14ac:dyDescent="0.35">
      <c r="A880" s="60"/>
      <c r="B880" s="60"/>
      <c r="C880" s="128"/>
      <c r="D880" s="61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 x14ac:dyDescent="0.35">
      <c r="A881" s="60"/>
      <c r="B881" s="60"/>
      <c r="C881" s="128"/>
      <c r="D881" s="61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 x14ac:dyDescent="0.35">
      <c r="A882" s="60"/>
      <c r="B882" s="60"/>
      <c r="C882" s="128"/>
      <c r="D882" s="61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 x14ac:dyDescent="0.35">
      <c r="A883" s="60"/>
      <c r="B883" s="60"/>
      <c r="C883" s="128"/>
      <c r="D883" s="61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 x14ac:dyDescent="0.35">
      <c r="A884" s="60"/>
      <c r="B884" s="60"/>
      <c r="C884" s="128"/>
      <c r="D884" s="61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 x14ac:dyDescent="0.35">
      <c r="A885" s="60"/>
      <c r="B885" s="60"/>
      <c r="C885" s="128"/>
      <c r="D885" s="61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 x14ac:dyDescent="0.35">
      <c r="A886" s="60"/>
      <c r="B886" s="60"/>
      <c r="C886" s="128"/>
      <c r="D886" s="61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 x14ac:dyDescent="0.35">
      <c r="A887" s="60"/>
      <c r="B887" s="60"/>
      <c r="C887" s="128"/>
      <c r="D887" s="61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 x14ac:dyDescent="0.35">
      <c r="A888" s="60"/>
      <c r="B888" s="60"/>
      <c r="C888" s="128"/>
      <c r="D888" s="61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 x14ac:dyDescent="0.35">
      <c r="A889" s="60"/>
      <c r="B889" s="60"/>
      <c r="C889" s="128"/>
      <c r="D889" s="61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 x14ac:dyDescent="0.35">
      <c r="A890" s="60"/>
      <c r="B890" s="60"/>
      <c r="C890" s="128"/>
      <c r="D890" s="61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 x14ac:dyDescent="0.35">
      <c r="A891" s="60"/>
      <c r="B891" s="60"/>
      <c r="C891" s="128"/>
      <c r="D891" s="61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 x14ac:dyDescent="0.35">
      <c r="A892" s="60"/>
      <c r="B892" s="60"/>
      <c r="C892" s="128"/>
      <c r="D892" s="61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 x14ac:dyDescent="0.35">
      <c r="A893" s="60"/>
      <c r="B893" s="60"/>
      <c r="C893" s="128"/>
      <c r="D893" s="61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 x14ac:dyDescent="0.35">
      <c r="A894" s="60"/>
      <c r="B894" s="60"/>
      <c r="C894" s="128"/>
      <c r="D894" s="61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 x14ac:dyDescent="0.35">
      <c r="A895" s="60"/>
      <c r="B895" s="60"/>
      <c r="C895" s="128"/>
      <c r="D895" s="61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 x14ac:dyDescent="0.35">
      <c r="A896" s="60"/>
      <c r="B896" s="60"/>
      <c r="C896" s="128"/>
      <c r="D896" s="61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 x14ac:dyDescent="0.35">
      <c r="A897" s="60"/>
      <c r="B897" s="60"/>
      <c r="C897" s="128"/>
      <c r="D897" s="61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 x14ac:dyDescent="0.35">
      <c r="A898" s="60"/>
      <c r="B898" s="60"/>
      <c r="C898" s="128"/>
      <c r="D898" s="61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 x14ac:dyDescent="0.35">
      <c r="A899" s="60"/>
      <c r="B899" s="60"/>
      <c r="C899" s="128"/>
      <c r="D899" s="61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 x14ac:dyDescent="0.35">
      <c r="A900" s="60"/>
      <c r="B900" s="60"/>
      <c r="C900" s="128"/>
      <c r="D900" s="61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 x14ac:dyDescent="0.35">
      <c r="A901" s="60"/>
      <c r="B901" s="60"/>
      <c r="C901" s="128"/>
      <c r="D901" s="61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 x14ac:dyDescent="0.35">
      <c r="A902" s="60"/>
      <c r="B902" s="60"/>
      <c r="C902" s="128"/>
      <c r="D902" s="61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 x14ac:dyDescent="0.35">
      <c r="A903" s="60"/>
      <c r="B903" s="60"/>
      <c r="C903" s="128"/>
      <c r="D903" s="61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 x14ac:dyDescent="0.35">
      <c r="A904" s="60"/>
      <c r="B904" s="60"/>
      <c r="C904" s="128"/>
      <c r="D904" s="61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 x14ac:dyDescent="0.35">
      <c r="A905" s="60"/>
      <c r="B905" s="60"/>
      <c r="C905" s="128"/>
      <c r="D905" s="61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 x14ac:dyDescent="0.35">
      <c r="A906" s="60"/>
      <c r="B906" s="60"/>
      <c r="C906" s="128"/>
      <c r="D906" s="61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 x14ac:dyDescent="0.35">
      <c r="A907" s="60"/>
      <c r="B907" s="60"/>
      <c r="C907" s="128"/>
      <c r="D907" s="61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 x14ac:dyDescent="0.35">
      <c r="A908" s="60"/>
      <c r="B908" s="60"/>
      <c r="C908" s="128"/>
      <c r="D908" s="61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 x14ac:dyDescent="0.35">
      <c r="A909" s="60"/>
      <c r="B909" s="60"/>
      <c r="C909" s="128"/>
      <c r="D909" s="61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 x14ac:dyDescent="0.35">
      <c r="A910" s="60"/>
      <c r="B910" s="60"/>
      <c r="C910" s="128"/>
      <c r="D910" s="61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 x14ac:dyDescent="0.35">
      <c r="A911" s="60"/>
      <c r="B911" s="60"/>
      <c r="C911" s="128"/>
      <c r="D911" s="61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 x14ac:dyDescent="0.35">
      <c r="A912" s="60"/>
      <c r="B912" s="60"/>
      <c r="C912" s="128"/>
      <c r="D912" s="61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 x14ac:dyDescent="0.35">
      <c r="A913" s="60"/>
      <c r="B913" s="60"/>
      <c r="C913" s="128"/>
      <c r="D913" s="61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 x14ac:dyDescent="0.35">
      <c r="A914" s="60"/>
      <c r="B914" s="60"/>
      <c r="C914" s="128"/>
      <c r="D914" s="61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 x14ac:dyDescent="0.35">
      <c r="A915" s="60"/>
      <c r="B915" s="60"/>
      <c r="C915" s="128"/>
      <c r="D915" s="61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 x14ac:dyDescent="0.35">
      <c r="A916" s="60"/>
      <c r="B916" s="60"/>
      <c r="C916" s="128"/>
      <c r="D916" s="61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 x14ac:dyDescent="0.35">
      <c r="A917" s="60"/>
      <c r="B917" s="60"/>
      <c r="C917" s="128"/>
      <c r="D917" s="61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 x14ac:dyDescent="0.35">
      <c r="A918" s="60"/>
      <c r="B918" s="60"/>
      <c r="C918" s="128"/>
      <c r="D918" s="61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 x14ac:dyDescent="0.35">
      <c r="A919" s="60"/>
      <c r="B919" s="60"/>
      <c r="C919" s="128"/>
      <c r="D919" s="61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 x14ac:dyDescent="0.35">
      <c r="A920" s="60"/>
      <c r="B920" s="60"/>
      <c r="C920" s="128"/>
      <c r="D920" s="61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 x14ac:dyDescent="0.35">
      <c r="A921" s="60"/>
      <c r="B921" s="60"/>
      <c r="C921" s="128"/>
      <c r="D921" s="61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 x14ac:dyDescent="0.35">
      <c r="A922" s="60"/>
      <c r="B922" s="60"/>
      <c r="C922" s="128"/>
      <c r="D922" s="61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 x14ac:dyDescent="0.35">
      <c r="A923" s="60"/>
      <c r="B923" s="60"/>
      <c r="C923" s="128"/>
      <c r="D923" s="61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 x14ac:dyDescent="0.35">
      <c r="A924" s="60"/>
      <c r="B924" s="60"/>
      <c r="C924" s="128"/>
      <c r="D924" s="61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 x14ac:dyDescent="0.35">
      <c r="A925" s="60"/>
      <c r="B925" s="60"/>
      <c r="C925" s="128"/>
      <c r="D925" s="61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 x14ac:dyDescent="0.35">
      <c r="A926" s="60"/>
      <c r="B926" s="60"/>
      <c r="C926" s="128"/>
      <c r="D926" s="61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 x14ac:dyDescent="0.35">
      <c r="A927" s="60"/>
      <c r="B927" s="60"/>
      <c r="C927" s="128"/>
      <c r="D927" s="61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 x14ac:dyDescent="0.35">
      <c r="A928" s="60"/>
      <c r="B928" s="60"/>
      <c r="C928" s="128"/>
      <c r="D928" s="61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 x14ac:dyDescent="0.35">
      <c r="A929" s="60"/>
      <c r="B929" s="60"/>
      <c r="C929" s="128"/>
      <c r="D929" s="61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 x14ac:dyDescent="0.35">
      <c r="A930" s="60"/>
      <c r="B930" s="60"/>
      <c r="C930" s="128"/>
      <c r="D930" s="61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 x14ac:dyDescent="0.35">
      <c r="A931" s="60"/>
      <c r="B931" s="60"/>
      <c r="C931" s="128"/>
      <c r="D931" s="61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 x14ac:dyDescent="0.35">
      <c r="A932" s="60"/>
      <c r="B932" s="60"/>
      <c r="C932" s="128"/>
      <c r="D932" s="61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 x14ac:dyDescent="0.35">
      <c r="A933" s="60"/>
      <c r="B933" s="60"/>
      <c r="C933" s="128"/>
      <c r="D933" s="61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 x14ac:dyDescent="0.35">
      <c r="A934" s="60"/>
      <c r="B934" s="60"/>
      <c r="C934" s="128"/>
      <c r="D934" s="61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 x14ac:dyDescent="0.35">
      <c r="A935" s="60"/>
      <c r="B935" s="60"/>
      <c r="C935" s="128"/>
      <c r="D935" s="61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 x14ac:dyDescent="0.35">
      <c r="A936" s="60"/>
      <c r="B936" s="60"/>
      <c r="C936" s="128"/>
      <c r="D936" s="61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 x14ac:dyDescent="0.35">
      <c r="A937" s="60"/>
      <c r="B937" s="60"/>
      <c r="C937" s="128"/>
      <c r="D937" s="61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 x14ac:dyDescent="0.35">
      <c r="A938" s="60"/>
      <c r="B938" s="60"/>
      <c r="C938" s="128"/>
      <c r="D938" s="61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 x14ac:dyDescent="0.35">
      <c r="A939" s="60"/>
      <c r="B939" s="60"/>
      <c r="C939" s="128"/>
      <c r="D939" s="61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 x14ac:dyDescent="0.35">
      <c r="A940" s="60"/>
      <c r="B940" s="60"/>
      <c r="C940" s="128"/>
      <c r="D940" s="61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 x14ac:dyDescent="0.35">
      <c r="A941" s="60"/>
      <c r="B941" s="60"/>
      <c r="C941" s="128"/>
      <c r="D941" s="61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 x14ac:dyDescent="0.35">
      <c r="A942" s="60"/>
      <c r="B942" s="60"/>
      <c r="C942" s="128"/>
      <c r="D942" s="61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 x14ac:dyDescent="0.35">
      <c r="A943" s="60"/>
      <c r="B943" s="60"/>
      <c r="C943" s="128"/>
      <c r="D943" s="61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 x14ac:dyDescent="0.35">
      <c r="A944" s="60"/>
      <c r="B944" s="60"/>
      <c r="C944" s="128"/>
      <c r="D944" s="61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 x14ac:dyDescent="0.35">
      <c r="A945" s="60"/>
      <c r="B945" s="60"/>
      <c r="C945" s="128"/>
      <c r="D945" s="61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 x14ac:dyDescent="0.35">
      <c r="A946" s="60"/>
      <c r="B946" s="60"/>
      <c r="C946" s="128"/>
      <c r="D946" s="61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 x14ac:dyDescent="0.35">
      <c r="A947" s="60"/>
      <c r="B947" s="60"/>
      <c r="C947" s="128"/>
      <c r="D947" s="61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 x14ac:dyDescent="0.35">
      <c r="A948" s="60"/>
      <c r="B948" s="60"/>
      <c r="C948" s="128"/>
      <c r="D948" s="61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 x14ac:dyDescent="0.35">
      <c r="A949" s="60"/>
      <c r="B949" s="60"/>
      <c r="C949" s="128"/>
      <c r="D949" s="61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 x14ac:dyDescent="0.35">
      <c r="A950" s="60"/>
      <c r="B950" s="60"/>
      <c r="C950" s="128"/>
      <c r="D950" s="61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 x14ac:dyDescent="0.35">
      <c r="A951" s="60"/>
      <c r="B951" s="60"/>
      <c r="C951" s="128"/>
      <c r="D951" s="61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 x14ac:dyDescent="0.35">
      <c r="A952" s="60"/>
      <c r="B952" s="60"/>
      <c r="C952" s="128"/>
      <c r="D952" s="61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 x14ac:dyDescent="0.35">
      <c r="A953" s="60"/>
      <c r="B953" s="60"/>
      <c r="C953" s="128"/>
      <c r="D953" s="61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 x14ac:dyDescent="0.35">
      <c r="A954" s="60"/>
      <c r="B954" s="60"/>
      <c r="C954" s="128"/>
      <c r="D954" s="61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 x14ac:dyDescent="0.35">
      <c r="A955" s="60"/>
      <c r="B955" s="60"/>
      <c r="C955" s="128"/>
      <c r="D955" s="61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 x14ac:dyDescent="0.35">
      <c r="A956" s="60"/>
      <c r="B956" s="60"/>
      <c r="C956" s="128"/>
      <c r="D956" s="61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 x14ac:dyDescent="0.35">
      <c r="A957" s="60"/>
      <c r="B957" s="60"/>
      <c r="C957" s="128"/>
      <c r="D957" s="61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 x14ac:dyDescent="0.35">
      <c r="A958" s="60"/>
      <c r="B958" s="60"/>
      <c r="C958" s="128"/>
      <c r="D958" s="61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 x14ac:dyDescent="0.35">
      <c r="A959" s="60"/>
      <c r="B959" s="60"/>
      <c r="C959" s="128"/>
      <c r="D959" s="61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 x14ac:dyDescent="0.35">
      <c r="A960" s="60"/>
      <c r="B960" s="60"/>
      <c r="C960" s="128"/>
      <c r="D960" s="61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 x14ac:dyDescent="0.35">
      <c r="A961" s="60"/>
      <c r="B961" s="60"/>
      <c r="C961" s="128"/>
      <c r="D961" s="61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 x14ac:dyDescent="0.35">
      <c r="A962" s="60"/>
      <c r="B962" s="60"/>
      <c r="C962" s="128"/>
      <c r="D962" s="61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 x14ac:dyDescent="0.35">
      <c r="A963" s="60"/>
      <c r="B963" s="60"/>
      <c r="C963" s="128"/>
      <c r="D963" s="61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 x14ac:dyDescent="0.35">
      <c r="A964" s="60"/>
      <c r="B964" s="60"/>
      <c r="C964" s="128"/>
      <c r="D964" s="61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 x14ac:dyDescent="0.35">
      <c r="A965" s="60"/>
      <c r="B965" s="60"/>
      <c r="C965" s="128"/>
      <c r="D965" s="61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 x14ac:dyDescent="0.35">
      <c r="A966" s="60"/>
      <c r="B966" s="60"/>
      <c r="C966" s="128"/>
      <c r="D966" s="61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 x14ac:dyDescent="0.35">
      <c r="A967" s="60"/>
      <c r="B967" s="60"/>
      <c r="C967" s="128"/>
      <c r="D967" s="61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 x14ac:dyDescent="0.35">
      <c r="A968" s="60"/>
      <c r="B968" s="60"/>
      <c r="C968" s="128"/>
      <c r="D968" s="61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 x14ac:dyDescent="0.35">
      <c r="A969" s="60"/>
      <c r="B969" s="60"/>
      <c r="C969" s="128"/>
      <c r="D969" s="61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 x14ac:dyDescent="0.35">
      <c r="A970" s="60"/>
      <c r="B970" s="60"/>
      <c r="C970" s="128"/>
      <c r="D970" s="61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 x14ac:dyDescent="0.35">
      <c r="A971" s="60"/>
      <c r="B971" s="60"/>
      <c r="C971" s="128"/>
      <c r="D971" s="61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 x14ac:dyDescent="0.35">
      <c r="A972" s="60"/>
      <c r="B972" s="60"/>
      <c r="C972" s="128"/>
      <c r="D972" s="61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 x14ac:dyDescent="0.35">
      <c r="A973" s="60"/>
      <c r="B973" s="60"/>
      <c r="C973" s="128"/>
      <c r="D973" s="61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 x14ac:dyDescent="0.35">
      <c r="A974" s="60"/>
      <c r="B974" s="60"/>
      <c r="C974" s="128"/>
      <c r="D974" s="61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 x14ac:dyDescent="0.35">
      <c r="A975" s="60"/>
      <c r="B975" s="60"/>
      <c r="C975" s="128"/>
      <c r="D975" s="61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 x14ac:dyDescent="0.35">
      <c r="A976" s="60"/>
      <c r="B976" s="60"/>
      <c r="C976" s="128"/>
      <c r="D976" s="61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 x14ac:dyDescent="0.35">
      <c r="A977" s="60"/>
      <c r="B977" s="60"/>
      <c r="C977" s="128"/>
      <c r="D977" s="61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 x14ac:dyDescent="0.35">
      <c r="A978" s="60"/>
      <c r="B978" s="60"/>
      <c r="C978" s="128"/>
      <c r="D978" s="61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 x14ac:dyDescent="0.35">
      <c r="A979" s="60"/>
      <c r="B979" s="60"/>
      <c r="C979" s="128"/>
      <c r="D979" s="61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 x14ac:dyDescent="0.35">
      <c r="A980" s="60"/>
      <c r="B980" s="60"/>
      <c r="C980" s="128"/>
      <c r="D980" s="61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 x14ac:dyDescent="0.35">
      <c r="A981" s="60"/>
      <c r="B981" s="60"/>
      <c r="C981" s="128"/>
      <c r="D981" s="61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 x14ac:dyDescent="0.35">
      <c r="A982" s="60"/>
      <c r="B982" s="60"/>
      <c r="C982" s="128"/>
      <c r="D982" s="61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 x14ac:dyDescent="0.35">
      <c r="A983" s="60"/>
      <c r="B983" s="60"/>
      <c r="C983" s="128"/>
      <c r="D983" s="61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 x14ac:dyDescent="0.35">
      <c r="A984" s="60"/>
      <c r="B984" s="60"/>
      <c r="C984" s="128"/>
      <c r="D984" s="61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 x14ac:dyDescent="0.35">
      <c r="A985" s="60"/>
      <c r="B985" s="60"/>
      <c r="C985" s="128"/>
      <c r="D985" s="61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 x14ac:dyDescent="0.35">
      <c r="A986" s="60"/>
      <c r="B986" s="60"/>
      <c r="C986" s="128"/>
      <c r="D986" s="61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 x14ac:dyDescent="0.35">
      <c r="A987" s="60"/>
      <c r="B987" s="60"/>
      <c r="C987" s="128"/>
      <c r="D987" s="61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 x14ac:dyDescent="0.35">
      <c r="A988" s="60"/>
      <c r="B988" s="60"/>
      <c r="C988" s="128"/>
      <c r="D988" s="61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 x14ac:dyDescent="0.35">
      <c r="A989" s="60"/>
      <c r="B989" s="60"/>
      <c r="C989" s="128"/>
      <c r="D989" s="61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 x14ac:dyDescent="0.35">
      <c r="A990" s="60"/>
      <c r="B990" s="60"/>
      <c r="C990" s="128"/>
      <c r="D990" s="61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 x14ac:dyDescent="0.35">
      <c r="A991" s="60"/>
      <c r="B991" s="60"/>
      <c r="C991" s="128"/>
      <c r="D991" s="61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 x14ac:dyDescent="0.35">
      <c r="A992" s="60"/>
      <c r="B992" s="60"/>
      <c r="C992" s="128"/>
      <c r="D992" s="61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 x14ac:dyDescent="0.35">
      <c r="A993" s="60"/>
      <c r="B993" s="60"/>
      <c r="C993" s="128"/>
      <c r="D993" s="61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 x14ac:dyDescent="0.35">
      <c r="A994" s="60"/>
      <c r="B994" s="60"/>
      <c r="C994" s="128"/>
      <c r="D994" s="61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 x14ac:dyDescent="0.35">
      <c r="A995" s="60"/>
      <c r="B995" s="60"/>
      <c r="C995" s="128"/>
      <c r="D995" s="61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 x14ac:dyDescent="0.35">
      <c r="A996" s="60"/>
      <c r="B996" s="60"/>
      <c r="C996" s="128"/>
      <c r="D996" s="61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 x14ac:dyDescent="0.35">
      <c r="A997" s="60"/>
      <c r="B997" s="60"/>
      <c r="C997" s="128"/>
      <c r="D997" s="61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 x14ac:dyDescent="0.35">
      <c r="A998" s="60"/>
      <c r="B998" s="60"/>
      <c r="C998" s="128"/>
      <c r="D998" s="61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 x14ac:dyDescent="0.35">
      <c r="A999" s="60"/>
      <c r="B999" s="60"/>
      <c r="C999" s="128"/>
      <c r="D999" s="61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 x14ac:dyDescent="0.35">
      <c r="A1000" s="60"/>
      <c r="B1000" s="60"/>
      <c r="C1000" s="128"/>
      <c r="D1000" s="61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conditionalFormatting sqref="D7:D19">
    <cfRule type="containsText" dxfId="2" priority="1" operator="containsText" text="ERROR">
      <formula>NOT(ISERROR(SEARCH(("ERROR"),(D7))))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C1D8"/>
  </sheetPr>
  <dimension ref="A1:Z1000"/>
  <sheetViews>
    <sheetView zoomScale="130" zoomScaleNormal="130" workbookViewId="0"/>
  </sheetViews>
  <sheetFormatPr defaultColWidth="14.453125" defaultRowHeight="15" customHeight="1" x14ac:dyDescent="0.35"/>
  <cols>
    <col min="1" max="1" width="37.08984375" customWidth="1"/>
    <col min="2" max="2" width="10.08984375" customWidth="1"/>
    <col min="3" max="3" width="13.54296875" customWidth="1"/>
    <col min="4" max="4" width="21.54296875" customWidth="1"/>
    <col min="5" max="26" width="9.08984375" customWidth="1"/>
  </cols>
  <sheetData>
    <row r="1" spans="1:26" ht="14.25" customHeight="1" x14ac:dyDescent="0.5">
      <c r="A1" s="105"/>
      <c r="B1" s="105"/>
      <c r="C1" s="106"/>
      <c r="D1" s="107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 x14ac:dyDescent="0.45">
      <c r="A2" s="108" t="s">
        <v>913</v>
      </c>
      <c r="B2" s="108"/>
      <c r="C2" s="109"/>
      <c r="D2" s="11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25" customHeight="1" x14ac:dyDescent="0.35">
      <c r="A3" s="111"/>
      <c r="B3" s="111"/>
      <c r="C3" s="112"/>
      <c r="D3" s="113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 x14ac:dyDescent="0.35">
      <c r="A4" s="114"/>
      <c r="B4" s="114"/>
      <c r="C4" s="112"/>
      <c r="D4" s="113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 x14ac:dyDescent="0.35">
      <c r="A5" s="111"/>
      <c r="B5" s="111"/>
      <c r="C5" s="112"/>
      <c r="D5" s="113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 x14ac:dyDescent="0.35">
      <c r="A6" s="115" t="s">
        <v>3</v>
      </c>
      <c r="B6" s="115" t="s">
        <v>8</v>
      </c>
      <c r="C6" s="116" t="s">
        <v>914</v>
      </c>
      <c r="D6" s="117" t="s">
        <v>915</v>
      </c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 x14ac:dyDescent="0.35">
      <c r="A7" s="118" t="s">
        <v>916</v>
      </c>
      <c r="B7" s="119">
        <v>-7857</v>
      </c>
      <c r="C7" s="120">
        <v>13.6</v>
      </c>
      <c r="D7" s="121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 x14ac:dyDescent="0.35">
      <c r="A8" s="122" t="s">
        <v>917</v>
      </c>
      <c r="B8" s="123">
        <v>8673</v>
      </c>
      <c r="C8" s="124">
        <v>0</v>
      </c>
      <c r="D8" s="121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 x14ac:dyDescent="0.35">
      <c r="A9" s="122" t="s">
        <v>918</v>
      </c>
      <c r="B9" s="123">
        <v>883</v>
      </c>
      <c r="C9" s="124">
        <v>19.54</v>
      </c>
      <c r="D9" s="121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 x14ac:dyDescent="0.35">
      <c r="A10" s="122" t="s">
        <v>919</v>
      </c>
      <c r="B10" s="123">
        <v>7832</v>
      </c>
      <c r="C10" s="124">
        <v>0</v>
      </c>
      <c r="D10" s="121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 x14ac:dyDescent="0.35">
      <c r="A11" s="122" t="s">
        <v>920</v>
      </c>
      <c r="B11" s="123">
        <v>7799</v>
      </c>
      <c r="C11" s="124">
        <v>12.23</v>
      </c>
      <c r="D11" s="121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 x14ac:dyDescent="0.35">
      <c r="A12" s="122" t="s">
        <v>921</v>
      </c>
      <c r="B12" s="123">
        <v>7593</v>
      </c>
      <c r="C12" s="124">
        <v>51.29</v>
      </c>
      <c r="D12" s="121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 x14ac:dyDescent="0.35">
      <c r="A13" s="122" t="s">
        <v>922</v>
      </c>
      <c r="B13" s="123">
        <v>1667</v>
      </c>
      <c r="C13" s="124">
        <v>31.75</v>
      </c>
      <c r="D13" s="121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 x14ac:dyDescent="0.35">
      <c r="A14" s="122" t="s">
        <v>923</v>
      </c>
      <c r="B14" s="123">
        <v>5839</v>
      </c>
      <c r="C14" s="124">
        <v>31.78</v>
      </c>
      <c r="D14" s="121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 x14ac:dyDescent="0.35">
      <c r="A15" s="122" t="s">
        <v>924</v>
      </c>
      <c r="B15" s="123">
        <v>4338</v>
      </c>
      <c r="C15" s="124">
        <v>0</v>
      </c>
      <c r="D15" s="121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 x14ac:dyDescent="0.35">
      <c r="A16" s="122" t="s">
        <v>925</v>
      </c>
      <c r="B16" s="123">
        <v>4586</v>
      </c>
      <c r="C16" s="124">
        <v>24.37</v>
      </c>
      <c r="D16" s="121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 x14ac:dyDescent="0.35">
      <c r="A17" s="122" t="s">
        <v>926</v>
      </c>
      <c r="B17" s="123">
        <v>2899</v>
      </c>
      <c r="C17" s="124">
        <v>54.74</v>
      </c>
      <c r="D17" s="121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 x14ac:dyDescent="0.35">
      <c r="A18" s="122" t="s">
        <v>927</v>
      </c>
      <c r="B18" s="123">
        <v>3865</v>
      </c>
      <c r="C18" s="124">
        <v>0</v>
      </c>
      <c r="D18" s="121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 x14ac:dyDescent="0.35">
      <c r="A19" s="125" t="s">
        <v>928</v>
      </c>
      <c r="B19" s="126">
        <v>5747</v>
      </c>
      <c r="C19" s="127">
        <v>9.8699999999999992</v>
      </c>
      <c r="D19" s="121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 x14ac:dyDescent="0.35">
      <c r="A20" s="60"/>
      <c r="B20" s="60"/>
      <c r="C20" s="128"/>
      <c r="D20" s="61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 x14ac:dyDescent="0.35">
      <c r="A21" s="60"/>
      <c r="B21" s="60"/>
      <c r="C21" s="128"/>
      <c r="D21" s="61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 x14ac:dyDescent="0.35">
      <c r="A22" s="60"/>
      <c r="B22" s="60"/>
      <c r="C22" s="128"/>
      <c r="D22" s="61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 x14ac:dyDescent="0.35">
      <c r="A23" s="60"/>
      <c r="B23" s="60"/>
      <c r="C23" s="128"/>
      <c r="D23" s="61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 x14ac:dyDescent="0.35">
      <c r="A24" s="60"/>
      <c r="B24" s="60"/>
      <c r="C24" s="128"/>
      <c r="D24" s="61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 x14ac:dyDescent="0.35">
      <c r="A25" s="60"/>
      <c r="B25" s="60"/>
      <c r="C25" s="128"/>
      <c r="D25" s="61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 x14ac:dyDescent="0.35">
      <c r="A26" s="60"/>
      <c r="B26" s="60"/>
      <c r="C26" s="128"/>
      <c r="D26" s="61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 x14ac:dyDescent="0.35">
      <c r="A27" s="60"/>
      <c r="B27" s="60"/>
      <c r="C27" s="128"/>
      <c r="D27" s="61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 x14ac:dyDescent="0.35">
      <c r="A28" s="60"/>
      <c r="B28" s="60"/>
      <c r="C28" s="128"/>
      <c r="D28" s="61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 x14ac:dyDescent="0.35">
      <c r="A29" s="60"/>
      <c r="B29" s="60"/>
      <c r="C29" s="128"/>
      <c r="D29" s="61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 x14ac:dyDescent="0.35">
      <c r="A30" s="60"/>
      <c r="B30" s="60"/>
      <c r="C30" s="128"/>
      <c r="D30" s="61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 x14ac:dyDescent="0.35">
      <c r="A31" s="60"/>
      <c r="B31" s="60"/>
      <c r="C31" s="128"/>
      <c r="D31" s="61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 x14ac:dyDescent="0.35">
      <c r="A32" s="60"/>
      <c r="B32" s="60"/>
      <c r="C32" s="128"/>
      <c r="D32" s="61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 x14ac:dyDescent="0.35">
      <c r="A33" s="60"/>
      <c r="B33" s="60"/>
      <c r="C33" s="128"/>
      <c r="D33" s="61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 x14ac:dyDescent="0.35">
      <c r="A34" s="60"/>
      <c r="B34" s="60"/>
      <c r="C34" s="128"/>
      <c r="D34" s="61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 x14ac:dyDescent="0.35">
      <c r="A35" s="60"/>
      <c r="B35" s="60"/>
      <c r="C35" s="128"/>
      <c r="D35" s="61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 x14ac:dyDescent="0.35">
      <c r="A36" s="60"/>
      <c r="B36" s="60"/>
      <c r="C36" s="128"/>
      <c r="D36" s="61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 x14ac:dyDescent="0.35">
      <c r="A37" s="60"/>
      <c r="B37" s="60"/>
      <c r="C37" s="128"/>
      <c r="D37" s="61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 x14ac:dyDescent="0.35">
      <c r="A38" s="60"/>
      <c r="B38" s="60"/>
      <c r="C38" s="128"/>
      <c r="D38" s="61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 x14ac:dyDescent="0.35">
      <c r="A39" s="60"/>
      <c r="B39" s="60"/>
      <c r="C39" s="128"/>
      <c r="D39" s="61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 x14ac:dyDescent="0.35">
      <c r="A40" s="60"/>
      <c r="B40" s="60"/>
      <c r="C40" s="128"/>
      <c r="D40" s="61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 x14ac:dyDescent="0.35">
      <c r="A41" s="60"/>
      <c r="B41" s="60"/>
      <c r="C41" s="128"/>
      <c r="D41" s="61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 x14ac:dyDescent="0.35">
      <c r="A42" s="60"/>
      <c r="B42" s="60"/>
      <c r="C42" s="128"/>
      <c r="D42" s="61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 x14ac:dyDescent="0.35">
      <c r="A43" s="60"/>
      <c r="B43" s="60"/>
      <c r="C43" s="128"/>
      <c r="D43" s="61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 x14ac:dyDescent="0.35">
      <c r="A44" s="60"/>
      <c r="B44" s="60"/>
      <c r="C44" s="128"/>
      <c r="D44" s="61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 x14ac:dyDescent="0.35">
      <c r="A45" s="60"/>
      <c r="B45" s="60"/>
      <c r="C45" s="128"/>
      <c r="D45" s="61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 x14ac:dyDescent="0.35">
      <c r="A46" s="60"/>
      <c r="B46" s="60"/>
      <c r="C46" s="128"/>
      <c r="D46" s="61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 x14ac:dyDescent="0.35">
      <c r="A47" s="60"/>
      <c r="B47" s="60"/>
      <c r="C47" s="128"/>
      <c r="D47" s="61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 x14ac:dyDescent="0.35">
      <c r="A48" s="60"/>
      <c r="B48" s="60"/>
      <c r="C48" s="128"/>
      <c r="D48" s="61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 x14ac:dyDescent="0.35">
      <c r="A49" s="60"/>
      <c r="B49" s="60"/>
      <c r="C49" s="128"/>
      <c r="D49" s="61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 x14ac:dyDescent="0.35">
      <c r="A50" s="60"/>
      <c r="B50" s="60"/>
      <c r="C50" s="128"/>
      <c r="D50" s="61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 x14ac:dyDescent="0.35">
      <c r="A51" s="60"/>
      <c r="B51" s="60"/>
      <c r="C51" s="128"/>
      <c r="D51" s="61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 x14ac:dyDescent="0.35">
      <c r="A52" s="60"/>
      <c r="B52" s="60"/>
      <c r="C52" s="128"/>
      <c r="D52" s="61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 x14ac:dyDescent="0.35">
      <c r="A53" s="60"/>
      <c r="B53" s="60"/>
      <c r="C53" s="128"/>
      <c r="D53" s="61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 x14ac:dyDescent="0.35">
      <c r="A54" s="60"/>
      <c r="B54" s="60"/>
      <c r="C54" s="128"/>
      <c r="D54" s="61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 x14ac:dyDescent="0.35">
      <c r="A55" s="60"/>
      <c r="B55" s="60"/>
      <c r="C55" s="128"/>
      <c r="D55" s="61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 x14ac:dyDescent="0.35">
      <c r="A56" s="60"/>
      <c r="B56" s="60"/>
      <c r="C56" s="128"/>
      <c r="D56" s="61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 x14ac:dyDescent="0.35">
      <c r="A57" s="60"/>
      <c r="B57" s="60"/>
      <c r="C57" s="128"/>
      <c r="D57" s="61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 x14ac:dyDescent="0.35">
      <c r="A58" s="60"/>
      <c r="B58" s="60"/>
      <c r="C58" s="128"/>
      <c r="D58" s="61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 x14ac:dyDescent="0.35">
      <c r="A59" s="60"/>
      <c r="B59" s="60"/>
      <c r="C59" s="128"/>
      <c r="D59" s="61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 x14ac:dyDescent="0.35">
      <c r="A60" s="60"/>
      <c r="B60" s="60"/>
      <c r="C60" s="128"/>
      <c r="D60" s="61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 x14ac:dyDescent="0.35">
      <c r="A61" s="60"/>
      <c r="B61" s="60"/>
      <c r="C61" s="128"/>
      <c r="D61" s="61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 x14ac:dyDescent="0.35">
      <c r="A62" s="60"/>
      <c r="B62" s="60"/>
      <c r="C62" s="128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 x14ac:dyDescent="0.35">
      <c r="A63" s="60"/>
      <c r="B63" s="60"/>
      <c r="C63" s="128"/>
      <c r="D63" s="61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 x14ac:dyDescent="0.35">
      <c r="A64" s="60"/>
      <c r="B64" s="60"/>
      <c r="C64" s="128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 x14ac:dyDescent="0.35">
      <c r="A65" s="60"/>
      <c r="B65" s="60"/>
      <c r="C65" s="128"/>
      <c r="D65" s="61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 x14ac:dyDescent="0.35">
      <c r="A66" s="60"/>
      <c r="B66" s="60"/>
      <c r="C66" s="128"/>
      <c r="D66" s="61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 x14ac:dyDescent="0.35">
      <c r="A67" s="60"/>
      <c r="B67" s="60"/>
      <c r="C67" s="128"/>
      <c r="D67" s="61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 x14ac:dyDescent="0.35">
      <c r="A68" s="60"/>
      <c r="B68" s="60"/>
      <c r="C68" s="128"/>
      <c r="D68" s="61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 x14ac:dyDescent="0.35">
      <c r="A69" s="60"/>
      <c r="B69" s="60"/>
      <c r="C69" s="128"/>
      <c r="D69" s="61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 x14ac:dyDescent="0.35">
      <c r="A70" s="60"/>
      <c r="B70" s="60"/>
      <c r="C70" s="128"/>
      <c r="D70" s="61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 x14ac:dyDescent="0.35">
      <c r="A71" s="60"/>
      <c r="B71" s="60"/>
      <c r="C71" s="128"/>
      <c r="D71" s="61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 x14ac:dyDescent="0.35">
      <c r="A72" s="60"/>
      <c r="B72" s="60"/>
      <c r="C72" s="128"/>
      <c r="D72" s="61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 x14ac:dyDescent="0.35">
      <c r="A73" s="60"/>
      <c r="B73" s="60"/>
      <c r="C73" s="128"/>
      <c r="D73" s="61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 x14ac:dyDescent="0.35">
      <c r="A74" s="60"/>
      <c r="B74" s="60"/>
      <c r="C74" s="128"/>
      <c r="D74" s="61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 x14ac:dyDescent="0.35">
      <c r="A75" s="60"/>
      <c r="B75" s="60"/>
      <c r="C75" s="128"/>
      <c r="D75" s="61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 x14ac:dyDescent="0.35">
      <c r="A76" s="60"/>
      <c r="B76" s="60"/>
      <c r="C76" s="128"/>
      <c r="D76" s="61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 x14ac:dyDescent="0.35">
      <c r="A77" s="60"/>
      <c r="B77" s="60"/>
      <c r="C77" s="128"/>
      <c r="D77" s="61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 x14ac:dyDescent="0.35">
      <c r="A78" s="60"/>
      <c r="B78" s="60"/>
      <c r="C78" s="128"/>
      <c r="D78" s="61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 x14ac:dyDescent="0.35">
      <c r="A79" s="60"/>
      <c r="B79" s="60"/>
      <c r="C79" s="128"/>
      <c r="D79" s="61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 x14ac:dyDescent="0.35">
      <c r="A80" s="60"/>
      <c r="B80" s="60"/>
      <c r="C80" s="128"/>
      <c r="D80" s="61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 x14ac:dyDescent="0.35">
      <c r="A81" s="60"/>
      <c r="B81" s="60"/>
      <c r="C81" s="128"/>
      <c r="D81" s="61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 x14ac:dyDescent="0.35">
      <c r="A82" s="60"/>
      <c r="B82" s="60"/>
      <c r="C82" s="128"/>
      <c r="D82" s="61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 x14ac:dyDescent="0.35">
      <c r="A83" s="60"/>
      <c r="B83" s="60"/>
      <c r="C83" s="128"/>
      <c r="D83" s="61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 x14ac:dyDescent="0.35">
      <c r="A84" s="60"/>
      <c r="B84" s="60"/>
      <c r="C84" s="128"/>
      <c r="D84" s="61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 x14ac:dyDescent="0.35">
      <c r="A85" s="60"/>
      <c r="B85" s="60"/>
      <c r="C85" s="128"/>
      <c r="D85" s="61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 x14ac:dyDescent="0.35">
      <c r="A86" s="60"/>
      <c r="B86" s="60"/>
      <c r="C86" s="128"/>
      <c r="D86" s="61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 x14ac:dyDescent="0.35">
      <c r="A87" s="60"/>
      <c r="B87" s="60"/>
      <c r="C87" s="128"/>
      <c r="D87" s="61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 x14ac:dyDescent="0.35">
      <c r="A88" s="60"/>
      <c r="B88" s="60"/>
      <c r="C88" s="128"/>
      <c r="D88" s="61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 x14ac:dyDescent="0.35">
      <c r="A89" s="60"/>
      <c r="B89" s="60"/>
      <c r="C89" s="128"/>
      <c r="D89" s="61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 x14ac:dyDescent="0.35">
      <c r="A90" s="60"/>
      <c r="B90" s="60"/>
      <c r="C90" s="128"/>
      <c r="D90" s="61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 x14ac:dyDescent="0.35">
      <c r="A91" s="60"/>
      <c r="B91" s="60"/>
      <c r="C91" s="128"/>
      <c r="D91" s="61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 x14ac:dyDescent="0.35">
      <c r="A92" s="60"/>
      <c r="B92" s="60"/>
      <c r="C92" s="128"/>
      <c r="D92" s="61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 x14ac:dyDescent="0.35">
      <c r="A93" s="60"/>
      <c r="B93" s="60"/>
      <c r="C93" s="128"/>
      <c r="D93" s="61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 x14ac:dyDescent="0.35">
      <c r="A94" s="60"/>
      <c r="B94" s="60"/>
      <c r="C94" s="128"/>
      <c r="D94" s="61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 x14ac:dyDescent="0.35">
      <c r="A95" s="60"/>
      <c r="B95" s="60"/>
      <c r="C95" s="128"/>
      <c r="D95" s="61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 x14ac:dyDescent="0.35">
      <c r="A96" s="60"/>
      <c r="B96" s="60"/>
      <c r="C96" s="128"/>
      <c r="D96" s="61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 x14ac:dyDescent="0.35">
      <c r="A97" s="60"/>
      <c r="B97" s="60"/>
      <c r="C97" s="128"/>
      <c r="D97" s="61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 x14ac:dyDescent="0.35">
      <c r="A98" s="60"/>
      <c r="B98" s="60"/>
      <c r="C98" s="128"/>
      <c r="D98" s="61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 x14ac:dyDescent="0.35">
      <c r="A99" s="60"/>
      <c r="B99" s="60"/>
      <c r="C99" s="128"/>
      <c r="D99" s="61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 x14ac:dyDescent="0.35">
      <c r="A100" s="60"/>
      <c r="B100" s="60"/>
      <c r="C100" s="128"/>
      <c r="D100" s="61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 x14ac:dyDescent="0.35">
      <c r="A101" s="60"/>
      <c r="B101" s="60"/>
      <c r="C101" s="128"/>
      <c r="D101" s="61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 x14ac:dyDescent="0.35">
      <c r="A102" s="60"/>
      <c r="B102" s="60"/>
      <c r="C102" s="128"/>
      <c r="D102" s="61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 x14ac:dyDescent="0.35">
      <c r="A103" s="60"/>
      <c r="B103" s="60"/>
      <c r="C103" s="128"/>
      <c r="D103" s="61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 x14ac:dyDescent="0.35">
      <c r="A104" s="60"/>
      <c r="B104" s="60"/>
      <c r="C104" s="128"/>
      <c r="D104" s="61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 x14ac:dyDescent="0.35">
      <c r="A105" s="60"/>
      <c r="B105" s="60"/>
      <c r="C105" s="128"/>
      <c r="D105" s="61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 x14ac:dyDescent="0.35">
      <c r="A106" s="60"/>
      <c r="B106" s="60"/>
      <c r="C106" s="128"/>
      <c r="D106" s="61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 x14ac:dyDescent="0.35">
      <c r="A107" s="60"/>
      <c r="B107" s="60"/>
      <c r="C107" s="128"/>
      <c r="D107" s="61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 x14ac:dyDescent="0.35">
      <c r="A108" s="60"/>
      <c r="B108" s="60"/>
      <c r="C108" s="128"/>
      <c r="D108" s="61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 x14ac:dyDescent="0.35">
      <c r="A109" s="60"/>
      <c r="B109" s="60"/>
      <c r="C109" s="128"/>
      <c r="D109" s="61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 x14ac:dyDescent="0.35">
      <c r="A110" s="60"/>
      <c r="B110" s="60"/>
      <c r="C110" s="128"/>
      <c r="D110" s="61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 x14ac:dyDescent="0.35">
      <c r="A111" s="60"/>
      <c r="B111" s="60"/>
      <c r="C111" s="128"/>
      <c r="D111" s="61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 x14ac:dyDescent="0.35">
      <c r="A112" s="60"/>
      <c r="B112" s="60"/>
      <c r="C112" s="128"/>
      <c r="D112" s="61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 x14ac:dyDescent="0.35">
      <c r="A113" s="60"/>
      <c r="B113" s="60"/>
      <c r="C113" s="128"/>
      <c r="D113" s="61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 x14ac:dyDescent="0.35">
      <c r="A114" s="60"/>
      <c r="B114" s="60"/>
      <c r="C114" s="128"/>
      <c r="D114" s="61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 x14ac:dyDescent="0.35">
      <c r="A115" s="60"/>
      <c r="B115" s="60"/>
      <c r="C115" s="128"/>
      <c r="D115" s="61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 x14ac:dyDescent="0.35">
      <c r="A116" s="60"/>
      <c r="B116" s="60"/>
      <c r="C116" s="128"/>
      <c r="D116" s="61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 x14ac:dyDescent="0.35">
      <c r="A117" s="60"/>
      <c r="B117" s="60"/>
      <c r="C117" s="128"/>
      <c r="D117" s="61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 x14ac:dyDescent="0.35">
      <c r="A118" s="60"/>
      <c r="B118" s="60"/>
      <c r="C118" s="128"/>
      <c r="D118" s="61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 x14ac:dyDescent="0.35">
      <c r="A119" s="60"/>
      <c r="B119" s="60"/>
      <c r="C119" s="128"/>
      <c r="D119" s="61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 x14ac:dyDescent="0.35">
      <c r="A120" s="60"/>
      <c r="B120" s="60"/>
      <c r="C120" s="128"/>
      <c r="D120" s="61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 x14ac:dyDescent="0.35">
      <c r="A121" s="60"/>
      <c r="B121" s="60"/>
      <c r="C121" s="128"/>
      <c r="D121" s="61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 x14ac:dyDescent="0.35">
      <c r="A122" s="60"/>
      <c r="B122" s="60"/>
      <c r="C122" s="128"/>
      <c r="D122" s="61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 x14ac:dyDescent="0.35">
      <c r="A123" s="60"/>
      <c r="B123" s="60"/>
      <c r="C123" s="128"/>
      <c r="D123" s="61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 x14ac:dyDescent="0.35">
      <c r="A124" s="60"/>
      <c r="B124" s="60"/>
      <c r="C124" s="128"/>
      <c r="D124" s="61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 x14ac:dyDescent="0.35">
      <c r="A125" s="60"/>
      <c r="B125" s="60"/>
      <c r="C125" s="128"/>
      <c r="D125" s="61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 x14ac:dyDescent="0.35">
      <c r="A126" s="60"/>
      <c r="B126" s="60"/>
      <c r="C126" s="128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 x14ac:dyDescent="0.35">
      <c r="A127" s="60"/>
      <c r="B127" s="60"/>
      <c r="C127" s="128"/>
      <c r="D127" s="61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 x14ac:dyDescent="0.35">
      <c r="A128" s="60"/>
      <c r="B128" s="60"/>
      <c r="C128" s="128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 x14ac:dyDescent="0.35">
      <c r="A129" s="60"/>
      <c r="B129" s="60"/>
      <c r="C129" s="128"/>
      <c r="D129" s="61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 x14ac:dyDescent="0.35">
      <c r="A130" s="60"/>
      <c r="B130" s="60"/>
      <c r="C130" s="128"/>
      <c r="D130" s="61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 x14ac:dyDescent="0.35">
      <c r="A131" s="60"/>
      <c r="B131" s="60"/>
      <c r="C131" s="128"/>
      <c r="D131" s="61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 x14ac:dyDescent="0.35">
      <c r="A132" s="60"/>
      <c r="B132" s="60"/>
      <c r="C132" s="128"/>
      <c r="D132" s="61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 x14ac:dyDescent="0.35">
      <c r="A133" s="60"/>
      <c r="B133" s="60"/>
      <c r="C133" s="128"/>
      <c r="D133" s="61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 x14ac:dyDescent="0.35">
      <c r="A134" s="60"/>
      <c r="B134" s="60"/>
      <c r="C134" s="128"/>
      <c r="D134" s="61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 x14ac:dyDescent="0.35">
      <c r="A135" s="60"/>
      <c r="B135" s="60"/>
      <c r="C135" s="128"/>
      <c r="D135" s="61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 x14ac:dyDescent="0.35">
      <c r="A136" s="60"/>
      <c r="B136" s="60"/>
      <c r="C136" s="128"/>
      <c r="D136" s="61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 x14ac:dyDescent="0.35">
      <c r="A137" s="60"/>
      <c r="B137" s="60"/>
      <c r="C137" s="128"/>
      <c r="D137" s="61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 x14ac:dyDescent="0.35">
      <c r="A138" s="60"/>
      <c r="B138" s="60"/>
      <c r="C138" s="128"/>
      <c r="D138" s="61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 x14ac:dyDescent="0.35">
      <c r="A139" s="60"/>
      <c r="B139" s="60"/>
      <c r="C139" s="128"/>
      <c r="D139" s="61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 x14ac:dyDescent="0.35">
      <c r="A140" s="60"/>
      <c r="B140" s="60"/>
      <c r="C140" s="128"/>
      <c r="D140" s="61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 x14ac:dyDescent="0.35">
      <c r="A141" s="60"/>
      <c r="B141" s="60"/>
      <c r="C141" s="128"/>
      <c r="D141" s="61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 x14ac:dyDescent="0.35">
      <c r="A142" s="60"/>
      <c r="B142" s="60"/>
      <c r="C142" s="128"/>
      <c r="D142" s="61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 x14ac:dyDescent="0.35">
      <c r="A143" s="60"/>
      <c r="B143" s="60"/>
      <c r="C143" s="128"/>
      <c r="D143" s="61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 x14ac:dyDescent="0.35">
      <c r="A144" s="60"/>
      <c r="B144" s="60"/>
      <c r="C144" s="128"/>
      <c r="D144" s="61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 x14ac:dyDescent="0.35">
      <c r="A145" s="60"/>
      <c r="B145" s="60"/>
      <c r="C145" s="128"/>
      <c r="D145" s="61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 x14ac:dyDescent="0.35">
      <c r="A146" s="60"/>
      <c r="B146" s="60"/>
      <c r="C146" s="128"/>
      <c r="D146" s="61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 x14ac:dyDescent="0.35">
      <c r="A147" s="60"/>
      <c r="B147" s="60"/>
      <c r="C147" s="128"/>
      <c r="D147" s="61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 x14ac:dyDescent="0.35">
      <c r="A148" s="60"/>
      <c r="B148" s="60"/>
      <c r="C148" s="128"/>
      <c r="D148" s="61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 x14ac:dyDescent="0.35">
      <c r="A149" s="60"/>
      <c r="B149" s="60"/>
      <c r="C149" s="128"/>
      <c r="D149" s="61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 x14ac:dyDescent="0.35">
      <c r="A150" s="60"/>
      <c r="B150" s="60"/>
      <c r="C150" s="128"/>
      <c r="D150" s="61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 x14ac:dyDescent="0.35">
      <c r="A151" s="60"/>
      <c r="B151" s="60"/>
      <c r="C151" s="128"/>
      <c r="D151" s="61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 x14ac:dyDescent="0.35">
      <c r="A152" s="60"/>
      <c r="B152" s="60"/>
      <c r="C152" s="128"/>
      <c r="D152" s="61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 x14ac:dyDescent="0.35">
      <c r="A153" s="60"/>
      <c r="B153" s="60"/>
      <c r="C153" s="128"/>
      <c r="D153" s="61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 x14ac:dyDescent="0.35">
      <c r="A154" s="60"/>
      <c r="B154" s="60"/>
      <c r="C154" s="128"/>
      <c r="D154" s="61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 x14ac:dyDescent="0.35">
      <c r="A155" s="60"/>
      <c r="B155" s="60"/>
      <c r="C155" s="128"/>
      <c r="D155" s="61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 x14ac:dyDescent="0.35">
      <c r="A156" s="60"/>
      <c r="B156" s="60"/>
      <c r="C156" s="128"/>
      <c r="D156" s="61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 x14ac:dyDescent="0.35">
      <c r="A157" s="60"/>
      <c r="B157" s="60"/>
      <c r="C157" s="128"/>
      <c r="D157" s="61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 x14ac:dyDescent="0.35">
      <c r="A158" s="60"/>
      <c r="B158" s="60"/>
      <c r="C158" s="128"/>
      <c r="D158" s="61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 x14ac:dyDescent="0.35">
      <c r="A159" s="60"/>
      <c r="B159" s="60"/>
      <c r="C159" s="128"/>
      <c r="D159" s="61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 x14ac:dyDescent="0.35">
      <c r="A160" s="60"/>
      <c r="B160" s="60"/>
      <c r="C160" s="128"/>
      <c r="D160" s="61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 x14ac:dyDescent="0.35">
      <c r="A161" s="60"/>
      <c r="B161" s="60"/>
      <c r="C161" s="128"/>
      <c r="D161" s="61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 x14ac:dyDescent="0.35">
      <c r="A162" s="60"/>
      <c r="B162" s="60"/>
      <c r="C162" s="128"/>
      <c r="D162" s="61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 x14ac:dyDescent="0.35">
      <c r="A163" s="60"/>
      <c r="B163" s="60"/>
      <c r="C163" s="128"/>
      <c r="D163" s="61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 x14ac:dyDescent="0.35">
      <c r="A164" s="60"/>
      <c r="B164" s="60"/>
      <c r="C164" s="128"/>
      <c r="D164" s="61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 x14ac:dyDescent="0.35">
      <c r="A165" s="60"/>
      <c r="B165" s="60"/>
      <c r="C165" s="128"/>
      <c r="D165" s="61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 x14ac:dyDescent="0.35">
      <c r="A166" s="60"/>
      <c r="B166" s="60"/>
      <c r="C166" s="128"/>
      <c r="D166" s="61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 x14ac:dyDescent="0.35">
      <c r="A167" s="60"/>
      <c r="B167" s="60"/>
      <c r="C167" s="128"/>
      <c r="D167" s="61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 x14ac:dyDescent="0.35">
      <c r="A168" s="60"/>
      <c r="B168" s="60"/>
      <c r="C168" s="128"/>
      <c r="D168" s="61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 x14ac:dyDescent="0.35">
      <c r="A169" s="60"/>
      <c r="B169" s="60"/>
      <c r="C169" s="128"/>
      <c r="D169" s="61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 x14ac:dyDescent="0.35">
      <c r="A170" s="60"/>
      <c r="B170" s="60"/>
      <c r="C170" s="128"/>
      <c r="D170" s="61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 x14ac:dyDescent="0.35">
      <c r="A171" s="60"/>
      <c r="B171" s="60"/>
      <c r="C171" s="128"/>
      <c r="D171" s="61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 x14ac:dyDescent="0.35">
      <c r="A172" s="60"/>
      <c r="B172" s="60"/>
      <c r="C172" s="128"/>
      <c r="D172" s="61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 x14ac:dyDescent="0.35">
      <c r="A173" s="60"/>
      <c r="B173" s="60"/>
      <c r="C173" s="128"/>
      <c r="D173" s="61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 x14ac:dyDescent="0.35">
      <c r="A174" s="60"/>
      <c r="B174" s="60"/>
      <c r="C174" s="128"/>
      <c r="D174" s="61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 x14ac:dyDescent="0.35">
      <c r="A175" s="60"/>
      <c r="B175" s="60"/>
      <c r="C175" s="128"/>
      <c r="D175" s="61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 x14ac:dyDescent="0.35">
      <c r="A176" s="60"/>
      <c r="B176" s="60"/>
      <c r="C176" s="128"/>
      <c r="D176" s="61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 x14ac:dyDescent="0.35">
      <c r="A177" s="60"/>
      <c r="B177" s="60"/>
      <c r="C177" s="128"/>
      <c r="D177" s="61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 x14ac:dyDescent="0.35">
      <c r="A178" s="60"/>
      <c r="B178" s="60"/>
      <c r="C178" s="128"/>
      <c r="D178" s="61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 x14ac:dyDescent="0.35">
      <c r="A179" s="60"/>
      <c r="B179" s="60"/>
      <c r="C179" s="128"/>
      <c r="D179" s="61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 x14ac:dyDescent="0.35">
      <c r="A180" s="60"/>
      <c r="B180" s="60"/>
      <c r="C180" s="128"/>
      <c r="D180" s="61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 x14ac:dyDescent="0.35">
      <c r="A181" s="60"/>
      <c r="B181" s="60"/>
      <c r="C181" s="128"/>
      <c r="D181" s="61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 x14ac:dyDescent="0.35">
      <c r="A182" s="60"/>
      <c r="B182" s="60"/>
      <c r="C182" s="128"/>
      <c r="D182" s="61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 x14ac:dyDescent="0.35">
      <c r="A183" s="60"/>
      <c r="B183" s="60"/>
      <c r="C183" s="128"/>
      <c r="D183" s="61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 x14ac:dyDescent="0.35">
      <c r="A184" s="60"/>
      <c r="B184" s="60"/>
      <c r="C184" s="128"/>
      <c r="D184" s="61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 x14ac:dyDescent="0.35">
      <c r="A185" s="60"/>
      <c r="B185" s="60"/>
      <c r="C185" s="128"/>
      <c r="D185" s="61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 x14ac:dyDescent="0.35">
      <c r="A186" s="60"/>
      <c r="B186" s="60"/>
      <c r="C186" s="128"/>
      <c r="D186" s="61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 x14ac:dyDescent="0.35">
      <c r="A187" s="60"/>
      <c r="B187" s="60"/>
      <c r="C187" s="128"/>
      <c r="D187" s="61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 x14ac:dyDescent="0.35">
      <c r="A188" s="60"/>
      <c r="B188" s="60"/>
      <c r="C188" s="128"/>
      <c r="D188" s="61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 x14ac:dyDescent="0.35">
      <c r="A189" s="60"/>
      <c r="B189" s="60"/>
      <c r="C189" s="128"/>
      <c r="D189" s="61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 x14ac:dyDescent="0.35">
      <c r="A190" s="60"/>
      <c r="B190" s="60"/>
      <c r="C190" s="128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 x14ac:dyDescent="0.35">
      <c r="A191" s="60"/>
      <c r="B191" s="60"/>
      <c r="C191" s="128"/>
      <c r="D191" s="61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 x14ac:dyDescent="0.35">
      <c r="A192" s="60"/>
      <c r="B192" s="60"/>
      <c r="C192" s="128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 x14ac:dyDescent="0.35">
      <c r="A193" s="60"/>
      <c r="B193" s="60"/>
      <c r="C193" s="128"/>
      <c r="D193" s="61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 x14ac:dyDescent="0.35">
      <c r="A194" s="60"/>
      <c r="B194" s="60"/>
      <c r="C194" s="128"/>
      <c r="D194" s="61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 x14ac:dyDescent="0.35">
      <c r="A195" s="60"/>
      <c r="B195" s="60"/>
      <c r="C195" s="128"/>
      <c r="D195" s="61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 x14ac:dyDescent="0.35">
      <c r="A196" s="60"/>
      <c r="B196" s="60"/>
      <c r="C196" s="128"/>
      <c r="D196" s="61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 x14ac:dyDescent="0.35">
      <c r="A197" s="60"/>
      <c r="B197" s="60"/>
      <c r="C197" s="128"/>
      <c r="D197" s="61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 x14ac:dyDescent="0.35">
      <c r="A198" s="60"/>
      <c r="B198" s="60"/>
      <c r="C198" s="128"/>
      <c r="D198" s="61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 x14ac:dyDescent="0.35">
      <c r="A199" s="60"/>
      <c r="B199" s="60"/>
      <c r="C199" s="128"/>
      <c r="D199" s="61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 x14ac:dyDescent="0.35">
      <c r="A200" s="60"/>
      <c r="B200" s="60"/>
      <c r="C200" s="128"/>
      <c r="D200" s="61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 x14ac:dyDescent="0.35">
      <c r="A201" s="60"/>
      <c r="B201" s="60"/>
      <c r="C201" s="128"/>
      <c r="D201" s="61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 x14ac:dyDescent="0.35">
      <c r="A202" s="60"/>
      <c r="B202" s="60"/>
      <c r="C202" s="128"/>
      <c r="D202" s="61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 x14ac:dyDescent="0.35">
      <c r="A203" s="60"/>
      <c r="B203" s="60"/>
      <c r="C203" s="128"/>
      <c r="D203" s="61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 x14ac:dyDescent="0.35">
      <c r="A204" s="60"/>
      <c r="B204" s="60"/>
      <c r="C204" s="128"/>
      <c r="D204" s="61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 x14ac:dyDescent="0.35">
      <c r="A205" s="60"/>
      <c r="B205" s="60"/>
      <c r="C205" s="128"/>
      <c r="D205" s="61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 x14ac:dyDescent="0.35">
      <c r="A206" s="60"/>
      <c r="B206" s="60"/>
      <c r="C206" s="128"/>
      <c r="D206" s="61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 x14ac:dyDescent="0.35">
      <c r="A207" s="60"/>
      <c r="B207" s="60"/>
      <c r="C207" s="128"/>
      <c r="D207" s="61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 x14ac:dyDescent="0.35">
      <c r="A208" s="60"/>
      <c r="B208" s="60"/>
      <c r="C208" s="128"/>
      <c r="D208" s="61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 x14ac:dyDescent="0.35">
      <c r="A209" s="60"/>
      <c r="B209" s="60"/>
      <c r="C209" s="128"/>
      <c r="D209" s="61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 x14ac:dyDescent="0.35">
      <c r="A210" s="60"/>
      <c r="B210" s="60"/>
      <c r="C210" s="128"/>
      <c r="D210" s="61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 x14ac:dyDescent="0.35">
      <c r="A211" s="60"/>
      <c r="B211" s="60"/>
      <c r="C211" s="128"/>
      <c r="D211" s="61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 x14ac:dyDescent="0.35">
      <c r="A212" s="60"/>
      <c r="B212" s="60"/>
      <c r="C212" s="128"/>
      <c r="D212" s="61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 x14ac:dyDescent="0.35">
      <c r="A213" s="60"/>
      <c r="B213" s="60"/>
      <c r="C213" s="128"/>
      <c r="D213" s="61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 x14ac:dyDescent="0.35">
      <c r="A214" s="60"/>
      <c r="B214" s="60"/>
      <c r="C214" s="128"/>
      <c r="D214" s="61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 x14ac:dyDescent="0.35">
      <c r="A215" s="60"/>
      <c r="B215" s="60"/>
      <c r="C215" s="128"/>
      <c r="D215" s="61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 x14ac:dyDescent="0.35">
      <c r="A216" s="60"/>
      <c r="B216" s="60"/>
      <c r="C216" s="128"/>
      <c r="D216" s="61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 x14ac:dyDescent="0.35">
      <c r="A217" s="60"/>
      <c r="B217" s="60"/>
      <c r="C217" s="128"/>
      <c r="D217" s="61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 x14ac:dyDescent="0.35">
      <c r="A218" s="60"/>
      <c r="B218" s="60"/>
      <c r="C218" s="128"/>
      <c r="D218" s="61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 x14ac:dyDescent="0.35">
      <c r="A219" s="60"/>
      <c r="B219" s="60"/>
      <c r="C219" s="128"/>
      <c r="D219" s="61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 x14ac:dyDescent="0.35">
      <c r="A220" s="60"/>
      <c r="B220" s="60"/>
      <c r="C220" s="128"/>
      <c r="D220" s="61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 x14ac:dyDescent="0.35">
      <c r="A221" s="60"/>
      <c r="B221" s="60"/>
      <c r="C221" s="128"/>
      <c r="D221" s="61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 x14ac:dyDescent="0.35">
      <c r="A222" s="60"/>
      <c r="B222" s="60"/>
      <c r="C222" s="128"/>
      <c r="D222" s="61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 x14ac:dyDescent="0.35">
      <c r="A223" s="60"/>
      <c r="B223" s="60"/>
      <c r="C223" s="128"/>
      <c r="D223" s="61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 x14ac:dyDescent="0.35">
      <c r="A224" s="60"/>
      <c r="B224" s="60"/>
      <c r="C224" s="128"/>
      <c r="D224" s="61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 x14ac:dyDescent="0.35">
      <c r="A225" s="60"/>
      <c r="B225" s="60"/>
      <c r="C225" s="128"/>
      <c r="D225" s="61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 x14ac:dyDescent="0.35">
      <c r="A226" s="60"/>
      <c r="B226" s="60"/>
      <c r="C226" s="128"/>
      <c r="D226" s="61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 x14ac:dyDescent="0.35">
      <c r="A227" s="60"/>
      <c r="B227" s="60"/>
      <c r="C227" s="128"/>
      <c r="D227" s="61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 x14ac:dyDescent="0.35">
      <c r="A228" s="60"/>
      <c r="B228" s="60"/>
      <c r="C228" s="128"/>
      <c r="D228" s="61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 x14ac:dyDescent="0.35">
      <c r="A229" s="60"/>
      <c r="B229" s="60"/>
      <c r="C229" s="128"/>
      <c r="D229" s="61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 x14ac:dyDescent="0.35">
      <c r="A230" s="60"/>
      <c r="B230" s="60"/>
      <c r="C230" s="128"/>
      <c r="D230" s="61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 x14ac:dyDescent="0.35">
      <c r="A231" s="60"/>
      <c r="B231" s="60"/>
      <c r="C231" s="128"/>
      <c r="D231" s="61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 x14ac:dyDescent="0.35">
      <c r="A232" s="60"/>
      <c r="B232" s="60"/>
      <c r="C232" s="128"/>
      <c r="D232" s="61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 x14ac:dyDescent="0.35">
      <c r="A233" s="60"/>
      <c r="B233" s="60"/>
      <c r="C233" s="128"/>
      <c r="D233" s="61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 x14ac:dyDescent="0.35">
      <c r="A234" s="60"/>
      <c r="B234" s="60"/>
      <c r="C234" s="128"/>
      <c r="D234" s="61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 x14ac:dyDescent="0.35">
      <c r="A235" s="60"/>
      <c r="B235" s="60"/>
      <c r="C235" s="128"/>
      <c r="D235" s="61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 x14ac:dyDescent="0.35">
      <c r="A236" s="60"/>
      <c r="B236" s="60"/>
      <c r="C236" s="128"/>
      <c r="D236" s="61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 x14ac:dyDescent="0.35">
      <c r="A237" s="60"/>
      <c r="B237" s="60"/>
      <c r="C237" s="128"/>
      <c r="D237" s="61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 x14ac:dyDescent="0.35">
      <c r="A238" s="60"/>
      <c r="B238" s="60"/>
      <c r="C238" s="128"/>
      <c r="D238" s="61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 x14ac:dyDescent="0.35">
      <c r="A239" s="60"/>
      <c r="B239" s="60"/>
      <c r="C239" s="128"/>
      <c r="D239" s="61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 x14ac:dyDescent="0.35">
      <c r="A240" s="60"/>
      <c r="B240" s="60"/>
      <c r="C240" s="128"/>
      <c r="D240" s="61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 x14ac:dyDescent="0.35">
      <c r="A241" s="60"/>
      <c r="B241" s="60"/>
      <c r="C241" s="128"/>
      <c r="D241" s="61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 x14ac:dyDescent="0.35">
      <c r="A242" s="60"/>
      <c r="B242" s="60"/>
      <c r="C242" s="128"/>
      <c r="D242" s="61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 x14ac:dyDescent="0.35">
      <c r="A243" s="60"/>
      <c r="B243" s="60"/>
      <c r="C243" s="128"/>
      <c r="D243" s="61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 x14ac:dyDescent="0.35">
      <c r="A244" s="60"/>
      <c r="B244" s="60"/>
      <c r="C244" s="128"/>
      <c r="D244" s="61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 x14ac:dyDescent="0.35">
      <c r="A245" s="60"/>
      <c r="B245" s="60"/>
      <c r="C245" s="128"/>
      <c r="D245" s="61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 x14ac:dyDescent="0.35">
      <c r="A246" s="60"/>
      <c r="B246" s="60"/>
      <c r="C246" s="128"/>
      <c r="D246" s="61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 x14ac:dyDescent="0.35">
      <c r="A247" s="60"/>
      <c r="B247" s="60"/>
      <c r="C247" s="128"/>
      <c r="D247" s="61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 x14ac:dyDescent="0.35">
      <c r="A248" s="60"/>
      <c r="B248" s="60"/>
      <c r="C248" s="128"/>
      <c r="D248" s="61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 x14ac:dyDescent="0.35">
      <c r="A249" s="60"/>
      <c r="B249" s="60"/>
      <c r="C249" s="128"/>
      <c r="D249" s="61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 x14ac:dyDescent="0.35">
      <c r="A250" s="60"/>
      <c r="B250" s="60"/>
      <c r="C250" s="128"/>
      <c r="D250" s="61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 x14ac:dyDescent="0.35">
      <c r="A251" s="60"/>
      <c r="B251" s="60"/>
      <c r="C251" s="128"/>
      <c r="D251" s="61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 x14ac:dyDescent="0.35">
      <c r="A252" s="60"/>
      <c r="B252" s="60"/>
      <c r="C252" s="128"/>
      <c r="D252" s="61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 x14ac:dyDescent="0.35">
      <c r="A253" s="60"/>
      <c r="B253" s="60"/>
      <c r="C253" s="128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 x14ac:dyDescent="0.35">
      <c r="A254" s="60"/>
      <c r="B254" s="60"/>
      <c r="C254" s="128"/>
      <c r="D254" s="61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 x14ac:dyDescent="0.35">
      <c r="A255" s="60"/>
      <c r="B255" s="60"/>
      <c r="C255" s="128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 x14ac:dyDescent="0.35">
      <c r="A256" s="60"/>
      <c r="B256" s="60"/>
      <c r="C256" s="128"/>
      <c r="D256" s="61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 x14ac:dyDescent="0.35">
      <c r="A257" s="60"/>
      <c r="B257" s="60"/>
      <c r="C257" s="128"/>
      <c r="D257" s="61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 x14ac:dyDescent="0.35">
      <c r="A258" s="60"/>
      <c r="B258" s="60"/>
      <c r="C258" s="128"/>
      <c r="D258" s="61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 x14ac:dyDescent="0.35">
      <c r="A259" s="60"/>
      <c r="B259" s="60"/>
      <c r="C259" s="128"/>
      <c r="D259" s="61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 x14ac:dyDescent="0.35">
      <c r="A260" s="60"/>
      <c r="B260" s="60"/>
      <c r="C260" s="128"/>
      <c r="D260" s="61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 x14ac:dyDescent="0.35">
      <c r="A261" s="60"/>
      <c r="B261" s="60"/>
      <c r="C261" s="128"/>
      <c r="D261" s="61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 x14ac:dyDescent="0.35">
      <c r="A262" s="60"/>
      <c r="B262" s="60"/>
      <c r="C262" s="128"/>
      <c r="D262" s="61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 x14ac:dyDescent="0.35">
      <c r="A263" s="60"/>
      <c r="B263" s="60"/>
      <c r="C263" s="128"/>
      <c r="D263" s="61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 x14ac:dyDescent="0.35">
      <c r="A264" s="60"/>
      <c r="B264" s="60"/>
      <c r="C264" s="128"/>
      <c r="D264" s="61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 x14ac:dyDescent="0.35">
      <c r="A265" s="60"/>
      <c r="B265" s="60"/>
      <c r="C265" s="128"/>
      <c r="D265" s="61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 x14ac:dyDescent="0.35">
      <c r="A266" s="60"/>
      <c r="B266" s="60"/>
      <c r="C266" s="128"/>
      <c r="D266" s="61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 x14ac:dyDescent="0.35">
      <c r="A267" s="60"/>
      <c r="B267" s="60"/>
      <c r="C267" s="128"/>
      <c r="D267" s="61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 x14ac:dyDescent="0.35">
      <c r="A268" s="60"/>
      <c r="B268" s="60"/>
      <c r="C268" s="128"/>
      <c r="D268" s="61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 x14ac:dyDescent="0.35">
      <c r="A269" s="60"/>
      <c r="B269" s="60"/>
      <c r="C269" s="128"/>
      <c r="D269" s="61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 x14ac:dyDescent="0.35">
      <c r="A270" s="60"/>
      <c r="B270" s="60"/>
      <c r="C270" s="128"/>
      <c r="D270" s="61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 x14ac:dyDescent="0.35">
      <c r="A271" s="60"/>
      <c r="B271" s="60"/>
      <c r="C271" s="128"/>
      <c r="D271" s="61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 x14ac:dyDescent="0.35">
      <c r="A272" s="60"/>
      <c r="B272" s="60"/>
      <c r="C272" s="128"/>
      <c r="D272" s="61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 x14ac:dyDescent="0.35">
      <c r="A273" s="60"/>
      <c r="B273" s="60"/>
      <c r="C273" s="128"/>
      <c r="D273" s="61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 x14ac:dyDescent="0.35">
      <c r="A274" s="60"/>
      <c r="B274" s="60"/>
      <c r="C274" s="128"/>
      <c r="D274" s="61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 x14ac:dyDescent="0.35">
      <c r="A275" s="60"/>
      <c r="B275" s="60"/>
      <c r="C275" s="128"/>
      <c r="D275" s="61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 x14ac:dyDescent="0.35">
      <c r="A276" s="60"/>
      <c r="B276" s="60"/>
      <c r="C276" s="128"/>
      <c r="D276" s="61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 x14ac:dyDescent="0.35">
      <c r="A277" s="60"/>
      <c r="B277" s="60"/>
      <c r="C277" s="128"/>
      <c r="D277" s="61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 x14ac:dyDescent="0.35">
      <c r="A278" s="60"/>
      <c r="B278" s="60"/>
      <c r="C278" s="128"/>
      <c r="D278" s="61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 x14ac:dyDescent="0.35">
      <c r="A279" s="60"/>
      <c r="B279" s="60"/>
      <c r="C279" s="128"/>
      <c r="D279" s="61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 x14ac:dyDescent="0.35">
      <c r="A280" s="60"/>
      <c r="B280" s="60"/>
      <c r="C280" s="128"/>
      <c r="D280" s="61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 x14ac:dyDescent="0.35">
      <c r="A281" s="60"/>
      <c r="B281" s="60"/>
      <c r="C281" s="128"/>
      <c r="D281" s="61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 x14ac:dyDescent="0.35">
      <c r="A282" s="60"/>
      <c r="B282" s="60"/>
      <c r="C282" s="128"/>
      <c r="D282" s="61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 x14ac:dyDescent="0.35">
      <c r="A283" s="60"/>
      <c r="B283" s="60"/>
      <c r="C283" s="128"/>
      <c r="D283" s="61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 x14ac:dyDescent="0.35">
      <c r="A284" s="60"/>
      <c r="B284" s="60"/>
      <c r="C284" s="128"/>
      <c r="D284" s="61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 x14ac:dyDescent="0.35">
      <c r="A285" s="60"/>
      <c r="B285" s="60"/>
      <c r="C285" s="128"/>
      <c r="D285" s="61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 x14ac:dyDescent="0.35">
      <c r="A286" s="60"/>
      <c r="B286" s="60"/>
      <c r="C286" s="128"/>
      <c r="D286" s="61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 x14ac:dyDescent="0.35">
      <c r="A287" s="60"/>
      <c r="B287" s="60"/>
      <c r="C287" s="128"/>
      <c r="D287" s="61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 x14ac:dyDescent="0.35">
      <c r="A288" s="60"/>
      <c r="B288" s="60"/>
      <c r="C288" s="128"/>
      <c r="D288" s="61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 x14ac:dyDescent="0.35">
      <c r="A289" s="60"/>
      <c r="B289" s="60"/>
      <c r="C289" s="128"/>
      <c r="D289" s="61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 x14ac:dyDescent="0.35">
      <c r="A290" s="60"/>
      <c r="B290" s="60"/>
      <c r="C290" s="128"/>
      <c r="D290" s="61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 x14ac:dyDescent="0.35">
      <c r="A291" s="60"/>
      <c r="B291" s="60"/>
      <c r="C291" s="128"/>
      <c r="D291" s="61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 x14ac:dyDescent="0.35">
      <c r="A292" s="60"/>
      <c r="B292" s="60"/>
      <c r="C292" s="128"/>
      <c r="D292" s="61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 x14ac:dyDescent="0.35">
      <c r="A293" s="60"/>
      <c r="B293" s="60"/>
      <c r="C293" s="128"/>
      <c r="D293" s="61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 x14ac:dyDescent="0.35">
      <c r="A294" s="60"/>
      <c r="B294" s="60"/>
      <c r="C294" s="128"/>
      <c r="D294" s="61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 x14ac:dyDescent="0.35">
      <c r="A295" s="60"/>
      <c r="B295" s="60"/>
      <c r="C295" s="128"/>
      <c r="D295" s="61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 x14ac:dyDescent="0.35">
      <c r="A296" s="60"/>
      <c r="B296" s="60"/>
      <c r="C296" s="128"/>
      <c r="D296" s="61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 x14ac:dyDescent="0.35">
      <c r="A297" s="60"/>
      <c r="B297" s="60"/>
      <c r="C297" s="128"/>
      <c r="D297" s="61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 x14ac:dyDescent="0.35">
      <c r="A298" s="60"/>
      <c r="B298" s="60"/>
      <c r="C298" s="128"/>
      <c r="D298" s="61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 x14ac:dyDescent="0.35">
      <c r="A299" s="60"/>
      <c r="B299" s="60"/>
      <c r="C299" s="128"/>
      <c r="D299" s="61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 x14ac:dyDescent="0.35">
      <c r="A300" s="60"/>
      <c r="B300" s="60"/>
      <c r="C300" s="128"/>
      <c r="D300" s="61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 x14ac:dyDescent="0.35">
      <c r="A301" s="60"/>
      <c r="B301" s="60"/>
      <c r="C301" s="128"/>
      <c r="D301" s="61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 x14ac:dyDescent="0.35">
      <c r="A302" s="60"/>
      <c r="B302" s="60"/>
      <c r="C302" s="128"/>
      <c r="D302" s="61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 x14ac:dyDescent="0.35">
      <c r="A303" s="60"/>
      <c r="B303" s="60"/>
      <c r="C303" s="128"/>
      <c r="D303" s="61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 x14ac:dyDescent="0.35">
      <c r="A304" s="60"/>
      <c r="B304" s="60"/>
      <c r="C304" s="128"/>
      <c r="D304" s="61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 x14ac:dyDescent="0.35">
      <c r="A305" s="60"/>
      <c r="B305" s="60"/>
      <c r="C305" s="128"/>
      <c r="D305" s="61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 x14ac:dyDescent="0.35">
      <c r="A306" s="60"/>
      <c r="B306" s="60"/>
      <c r="C306" s="128"/>
      <c r="D306" s="61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 x14ac:dyDescent="0.35">
      <c r="A307" s="60"/>
      <c r="B307" s="60"/>
      <c r="C307" s="128"/>
      <c r="D307" s="61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 x14ac:dyDescent="0.35">
      <c r="A308" s="60"/>
      <c r="B308" s="60"/>
      <c r="C308" s="128"/>
      <c r="D308" s="61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 x14ac:dyDescent="0.35">
      <c r="A309" s="60"/>
      <c r="B309" s="60"/>
      <c r="C309" s="128"/>
      <c r="D309" s="61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 x14ac:dyDescent="0.35">
      <c r="A310" s="60"/>
      <c r="B310" s="60"/>
      <c r="C310" s="128"/>
      <c r="D310" s="61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 x14ac:dyDescent="0.35">
      <c r="A311" s="60"/>
      <c r="B311" s="60"/>
      <c r="C311" s="128"/>
      <c r="D311" s="61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 x14ac:dyDescent="0.35">
      <c r="A312" s="60"/>
      <c r="B312" s="60"/>
      <c r="C312" s="128"/>
      <c r="D312" s="61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 x14ac:dyDescent="0.35">
      <c r="A313" s="60"/>
      <c r="B313" s="60"/>
      <c r="C313" s="128"/>
      <c r="D313" s="61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 x14ac:dyDescent="0.35">
      <c r="A314" s="60"/>
      <c r="B314" s="60"/>
      <c r="C314" s="128"/>
      <c r="D314" s="61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 x14ac:dyDescent="0.35">
      <c r="A315" s="60"/>
      <c r="B315" s="60"/>
      <c r="C315" s="128"/>
      <c r="D315" s="61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 x14ac:dyDescent="0.35">
      <c r="A316" s="60"/>
      <c r="B316" s="60"/>
      <c r="C316" s="128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 x14ac:dyDescent="0.35">
      <c r="A317" s="60"/>
      <c r="B317" s="60"/>
      <c r="C317" s="128"/>
      <c r="D317" s="61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 x14ac:dyDescent="0.35">
      <c r="A318" s="60"/>
      <c r="B318" s="60"/>
      <c r="C318" s="128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 x14ac:dyDescent="0.35">
      <c r="A319" s="60"/>
      <c r="B319" s="60"/>
      <c r="C319" s="128"/>
      <c r="D319" s="61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 x14ac:dyDescent="0.35">
      <c r="A320" s="60"/>
      <c r="B320" s="60"/>
      <c r="C320" s="128"/>
      <c r="D320" s="61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 x14ac:dyDescent="0.35">
      <c r="A321" s="60"/>
      <c r="B321" s="60"/>
      <c r="C321" s="128"/>
      <c r="D321" s="61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 x14ac:dyDescent="0.35">
      <c r="A322" s="60"/>
      <c r="B322" s="60"/>
      <c r="C322" s="128"/>
      <c r="D322" s="61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 x14ac:dyDescent="0.35">
      <c r="A323" s="60"/>
      <c r="B323" s="60"/>
      <c r="C323" s="128"/>
      <c r="D323" s="61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 x14ac:dyDescent="0.35">
      <c r="A324" s="60"/>
      <c r="B324" s="60"/>
      <c r="C324" s="128"/>
      <c r="D324" s="61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 x14ac:dyDescent="0.35">
      <c r="A325" s="60"/>
      <c r="B325" s="60"/>
      <c r="C325" s="128"/>
      <c r="D325" s="61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 x14ac:dyDescent="0.35">
      <c r="A326" s="60"/>
      <c r="B326" s="60"/>
      <c r="C326" s="128"/>
      <c r="D326" s="61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 x14ac:dyDescent="0.35">
      <c r="A327" s="60"/>
      <c r="B327" s="60"/>
      <c r="C327" s="128"/>
      <c r="D327" s="61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 x14ac:dyDescent="0.35">
      <c r="A328" s="60"/>
      <c r="B328" s="60"/>
      <c r="C328" s="128"/>
      <c r="D328" s="61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 x14ac:dyDescent="0.35">
      <c r="A329" s="60"/>
      <c r="B329" s="60"/>
      <c r="C329" s="128"/>
      <c r="D329" s="61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 x14ac:dyDescent="0.35">
      <c r="A330" s="60"/>
      <c r="B330" s="60"/>
      <c r="C330" s="128"/>
      <c r="D330" s="61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 x14ac:dyDescent="0.35">
      <c r="A331" s="60"/>
      <c r="B331" s="60"/>
      <c r="C331" s="128"/>
      <c r="D331" s="61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 x14ac:dyDescent="0.35">
      <c r="A332" s="60"/>
      <c r="B332" s="60"/>
      <c r="C332" s="128"/>
      <c r="D332" s="61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 x14ac:dyDescent="0.35">
      <c r="A333" s="60"/>
      <c r="B333" s="60"/>
      <c r="C333" s="128"/>
      <c r="D333" s="61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 x14ac:dyDescent="0.35">
      <c r="A334" s="60"/>
      <c r="B334" s="60"/>
      <c r="C334" s="128"/>
      <c r="D334" s="61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 x14ac:dyDescent="0.35">
      <c r="A335" s="60"/>
      <c r="B335" s="60"/>
      <c r="C335" s="128"/>
      <c r="D335" s="61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 x14ac:dyDescent="0.35">
      <c r="A336" s="60"/>
      <c r="B336" s="60"/>
      <c r="C336" s="128"/>
      <c r="D336" s="61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 x14ac:dyDescent="0.35">
      <c r="A337" s="60"/>
      <c r="B337" s="60"/>
      <c r="C337" s="128"/>
      <c r="D337" s="61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 x14ac:dyDescent="0.35">
      <c r="A338" s="60"/>
      <c r="B338" s="60"/>
      <c r="C338" s="128"/>
      <c r="D338" s="61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 x14ac:dyDescent="0.35">
      <c r="A339" s="60"/>
      <c r="B339" s="60"/>
      <c r="C339" s="128"/>
      <c r="D339" s="61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 x14ac:dyDescent="0.35">
      <c r="A340" s="60"/>
      <c r="B340" s="60"/>
      <c r="C340" s="128"/>
      <c r="D340" s="61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 x14ac:dyDescent="0.35">
      <c r="A341" s="60"/>
      <c r="B341" s="60"/>
      <c r="C341" s="128"/>
      <c r="D341" s="61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 x14ac:dyDescent="0.35">
      <c r="A342" s="60"/>
      <c r="B342" s="60"/>
      <c r="C342" s="128"/>
      <c r="D342" s="61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 x14ac:dyDescent="0.35">
      <c r="A343" s="60"/>
      <c r="B343" s="60"/>
      <c r="C343" s="128"/>
      <c r="D343" s="61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 x14ac:dyDescent="0.35">
      <c r="A344" s="60"/>
      <c r="B344" s="60"/>
      <c r="C344" s="128"/>
      <c r="D344" s="61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 x14ac:dyDescent="0.35">
      <c r="A345" s="60"/>
      <c r="B345" s="60"/>
      <c r="C345" s="128"/>
      <c r="D345" s="61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 x14ac:dyDescent="0.35">
      <c r="A346" s="60"/>
      <c r="B346" s="60"/>
      <c r="C346" s="128"/>
      <c r="D346" s="61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 x14ac:dyDescent="0.35">
      <c r="A347" s="60"/>
      <c r="B347" s="60"/>
      <c r="C347" s="128"/>
      <c r="D347" s="61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 x14ac:dyDescent="0.35">
      <c r="A348" s="60"/>
      <c r="B348" s="60"/>
      <c r="C348" s="128"/>
      <c r="D348" s="61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 x14ac:dyDescent="0.35">
      <c r="A349" s="60"/>
      <c r="B349" s="60"/>
      <c r="C349" s="128"/>
      <c r="D349" s="61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 x14ac:dyDescent="0.35">
      <c r="A350" s="60"/>
      <c r="B350" s="60"/>
      <c r="C350" s="128"/>
      <c r="D350" s="61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 x14ac:dyDescent="0.35">
      <c r="A351" s="60"/>
      <c r="B351" s="60"/>
      <c r="C351" s="128"/>
      <c r="D351" s="61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 x14ac:dyDescent="0.35">
      <c r="A352" s="60"/>
      <c r="B352" s="60"/>
      <c r="C352" s="128"/>
      <c r="D352" s="61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 x14ac:dyDescent="0.35">
      <c r="A353" s="60"/>
      <c r="B353" s="60"/>
      <c r="C353" s="128"/>
      <c r="D353" s="61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 x14ac:dyDescent="0.35">
      <c r="A354" s="60"/>
      <c r="B354" s="60"/>
      <c r="C354" s="128"/>
      <c r="D354" s="61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 x14ac:dyDescent="0.35">
      <c r="A355" s="60"/>
      <c r="B355" s="60"/>
      <c r="C355" s="128"/>
      <c r="D355" s="61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 x14ac:dyDescent="0.35">
      <c r="A356" s="60"/>
      <c r="B356" s="60"/>
      <c r="C356" s="128"/>
      <c r="D356" s="61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 x14ac:dyDescent="0.35">
      <c r="A357" s="60"/>
      <c r="B357" s="60"/>
      <c r="C357" s="128"/>
      <c r="D357" s="61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 x14ac:dyDescent="0.35">
      <c r="A358" s="60"/>
      <c r="B358" s="60"/>
      <c r="C358" s="128"/>
      <c r="D358" s="61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 x14ac:dyDescent="0.35">
      <c r="A359" s="60"/>
      <c r="B359" s="60"/>
      <c r="C359" s="128"/>
      <c r="D359" s="61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 x14ac:dyDescent="0.35">
      <c r="A360" s="60"/>
      <c r="B360" s="60"/>
      <c r="C360" s="128"/>
      <c r="D360" s="61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 x14ac:dyDescent="0.35">
      <c r="A361" s="60"/>
      <c r="B361" s="60"/>
      <c r="C361" s="128"/>
      <c r="D361" s="61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 x14ac:dyDescent="0.35">
      <c r="A362" s="60"/>
      <c r="B362" s="60"/>
      <c r="C362" s="128"/>
      <c r="D362" s="61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 x14ac:dyDescent="0.35">
      <c r="A363" s="60"/>
      <c r="B363" s="60"/>
      <c r="C363" s="128"/>
      <c r="D363" s="61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 x14ac:dyDescent="0.35">
      <c r="A364" s="60"/>
      <c r="B364" s="60"/>
      <c r="C364" s="128"/>
      <c r="D364" s="61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 x14ac:dyDescent="0.35">
      <c r="A365" s="60"/>
      <c r="B365" s="60"/>
      <c r="C365" s="128"/>
      <c r="D365" s="61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 x14ac:dyDescent="0.35">
      <c r="A366" s="60"/>
      <c r="B366" s="60"/>
      <c r="C366" s="128"/>
      <c r="D366" s="61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 x14ac:dyDescent="0.35">
      <c r="A367" s="60"/>
      <c r="B367" s="60"/>
      <c r="C367" s="128"/>
      <c r="D367" s="61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 x14ac:dyDescent="0.35">
      <c r="A368" s="60"/>
      <c r="B368" s="60"/>
      <c r="C368" s="128"/>
      <c r="D368" s="61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 x14ac:dyDescent="0.35">
      <c r="A369" s="60"/>
      <c r="B369" s="60"/>
      <c r="C369" s="128"/>
      <c r="D369" s="61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 x14ac:dyDescent="0.35">
      <c r="A370" s="60"/>
      <c r="B370" s="60"/>
      <c r="C370" s="128"/>
      <c r="D370" s="61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 x14ac:dyDescent="0.35">
      <c r="A371" s="60"/>
      <c r="B371" s="60"/>
      <c r="C371" s="128"/>
      <c r="D371" s="61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 x14ac:dyDescent="0.35">
      <c r="A372" s="60"/>
      <c r="B372" s="60"/>
      <c r="C372" s="128"/>
      <c r="D372" s="61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 x14ac:dyDescent="0.35">
      <c r="A373" s="60"/>
      <c r="B373" s="60"/>
      <c r="C373" s="128"/>
      <c r="D373" s="61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 x14ac:dyDescent="0.35">
      <c r="A374" s="60"/>
      <c r="B374" s="60"/>
      <c r="C374" s="128"/>
      <c r="D374" s="61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 x14ac:dyDescent="0.35">
      <c r="A375" s="60"/>
      <c r="B375" s="60"/>
      <c r="C375" s="128"/>
      <c r="D375" s="61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 x14ac:dyDescent="0.35">
      <c r="A376" s="60"/>
      <c r="B376" s="60"/>
      <c r="C376" s="128"/>
      <c r="D376" s="61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 x14ac:dyDescent="0.35">
      <c r="A377" s="60"/>
      <c r="B377" s="60"/>
      <c r="C377" s="128"/>
      <c r="D377" s="61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 x14ac:dyDescent="0.35">
      <c r="A378" s="60"/>
      <c r="B378" s="60"/>
      <c r="C378" s="128"/>
      <c r="D378" s="61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 x14ac:dyDescent="0.35">
      <c r="A379" s="60"/>
      <c r="B379" s="60"/>
      <c r="C379" s="128"/>
      <c r="D379" s="61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 x14ac:dyDescent="0.35">
      <c r="A380" s="60"/>
      <c r="B380" s="60"/>
      <c r="C380" s="128"/>
      <c r="D380" s="61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 x14ac:dyDescent="0.35">
      <c r="A381" s="60"/>
      <c r="B381" s="60"/>
      <c r="C381" s="128"/>
      <c r="D381" s="61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 x14ac:dyDescent="0.35">
      <c r="A382" s="60"/>
      <c r="B382" s="60"/>
      <c r="C382" s="128"/>
      <c r="D382" s="61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 x14ac:dyDescent="0.35">
      <c r="A383" s="60"/>
      <c r="B383" s="60"/>
      <c r="C383" s="128"/>
      <c r="D383" s="61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 x14ac:dyDescent="0.35">
      <c r="A384" s="60"/>
      <c r="B384" s="60"/>
      <c r="C384" s="128"/>
      <c r="D384" s="61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 x14ac:dyDescent="0.35">
      <c r="A385" s="60"/>
      <c r="B385" s="60"/>
      <c r="C385" s="128"/>
      <c r="D385" s="61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 x14ac:dyDescent="0.35">
      <c r="A386" s="60"/>
      <c r="B386" s="60"/>
      <c r="C386" s="128"/>
      <c r="D386" s="61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 x14ac:dyDescent="0.35">
      <c r="A387" s="60"/>
      <c r="B387" s="60"/>
      <c r="C387" s="128"/>
      <c r="D387" s="61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 x14ac:dyDescent="0.35">
      <c r="A388" s="60"/>
      <c r="B388" s="60"/>
      <c r="C388" s="128"/>
      <c r="D388" s="61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 x14ac:dyDescent="0.35">
      <c r="A389" s="60"/>
      <c r="B389" s="60"/>
      <c r="C389" s="128"/>
      <c r="D389" s="61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 x14ac:dyDescent="0.35">
      <c r="A390" s="60"/>
      <c r="B390" s="60"/>
      <c r="C390" s="128"/>
      <c r="D390" s="61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 x14ac:dyDescent="0.35">
      <c r="A391" s="60"/>
      <c r="B391" s="60"/>
      <c r="C391" s="128"/>
      <c r="D391" s="61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 x14ac:dyDescent="0.35">
      <c r="A392" s="60"/>
      <c r="B392" s="60"/>
      <c r="C392" s="128"/>
      <c r="D392" s="61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 x14ac:dyDescent="0.35">
      <c r="A393" s="60"/>
      <c r="B393" s="60"/>
      <c r="C393" s="128"/>
      <c r="D393" s="61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 x14ac:dyDescent="0.35">
      <c r="A394" s="60"/>
      <c r="B394" s="60"/>
      <c r="C394" s="128"/>
      <c r="D394" s="61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 x14ac:dyDescent="0.35">
      <c r="A395" s="60"/>
      <c r="B395" s="60"/>
      <c r="C395" s="128"/>
      <c r="D395" s="61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 x14ac:dyDescent="0.35">
      <c r="A396" s="60"/>
      <c r="B396" s="60"/>
      <c r="C396" s="128"/>
      <c r="D396" s="61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 x14ac:dyDescent="0.35">
      <c r="A397" s="60"/>
      <c r="B397" s="60"/>
      <c r="C397" s="128"/>
      <c r="D397" s="61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 x14ac:dyDescent="0.35">
      <c r="A398" s="60"/>
      <c r="B398" s="60"/>
      <c r="C398" s="128"/>
      <c r="D398" s="61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 x14ac:dyDescent="0.35">
      <c r="A399" s="60"/>
      <c r="B399" s="60"/>
      <c r="C399" s="128"/>
      <c r="D399" s="61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 x14ac:dyDescent="0.35">
      <c r="A400" s="60"/>
      <c r="B400" s="60"/>
      <c r="C400" s="128"/>
      <c r="D400" s="61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 x14ac:dyDescent="0.35">
      <c r="A401" s="60"/>
      <c r="B401" s="60"/>
      <c r="C401" s="128"/>
      <c r="D401" s="61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 x14ac:dyDescent="0.35">
      <c r="A402" s="60"/>
      <c r="B402" s="60"/>
      <c r="C402" s="128"/>
      <c r="D402" s="61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 x14ac:dyDescent="0.35">
      <c r="A403" s="60"/>
      <c r="B403" s="60"/>
      <c r="C403" s="128"/>
      <c r="D403" s="61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 x14ac:dyDescent="0.35">
      <c r="A404" s="60"/>
      <c r="B404" s="60"/>
      <c r="C404" s="128"/>
      <c r="D404" s="61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 x14ac:dyDescent="0.35">
      <c r="A405" s="60"/>
      <c r="B405" s="60"/>
      <c r="C405" s="128"/>
      <c r="D405" s="61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 x14ac:dyDescent="0.35">
      <c r="A406" s="60"/>
      <c r="B406" s="60"/>
      <c r="C406" s="128"/>
      <c r="D406" s="61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 x14ac:dyDescent="0.35">
      <c r="A407" s="60"/>
      <c r="B407" s="60"/>
      <c r="C407" s="128"/>
      <c r="D407" s="61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 x14ac:dyDescent="0.35">
      <c r="A408" s="60"/>
      <c r="B408" s="60"/>
      <c r="C408" s="128"/>
      <c r="D408" s="61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 x14ac:dyDescent="0.35">
      <c r="A409" s="60"/>
      <c r="B409" s="60"/>
      <c r="C409" s="128"/>
      <c r="D409" s="61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 x14ac:dyDescent="0.35">
      <c r="A410" s="60"/>
      <c r="B410" s="60"/>
      <c r="C410" s="128"/>
      <c r="D410" s="61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 x14ac:dyDescent="0.35">
      <c r="A411" s="60"/>
      <c r="B411" s="60"/>
      <c r="C411" s="128"/>
      <c r="D411" s="61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 x14ac:dyDescent="0.35">
      <c r="A412" s="60"/>
      <c r="B412" s="60"/>
      <c r="C412" s="128"/>
      <c r="D412" s="61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 x14ac:dyDescent="0.35">
      <c r="A413" s="60"/>
      <c r="B413" s="60"/>
      <c r="C413" s="128"/>
      <c r="D413" s="61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 x14ac:dyDescent="0.35">
      <c r="A414" s="60"/>
      <c r="B414" s="60"/>
      <c r="C414" s="128"/>
      <c r="D414" s="61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 x14ac:dyDescent="0.35">
      <c r="A415" s="60"/>
      <c r="B415" s="60"/>
      <c r="C415" s="128"/>
      <c r="D415" s="61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 x14ac:dyDescent="0.35">
      <c r="A416" s="60"/>
      <c r="B416" s="60"/>
      <c r="C416" s="128"/>
      <c r="D416" s="61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 x14ac:dyDescent="0.35">
      <c r="A417" s="60"/>
      <c r="B417" s="60"/>
      <c r="C417" s="128"/>
      <c r="D417" s="61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 x14ac:dyDescent="0.35">
      <c r="A418" s="60"/>
      <c r="B418" s="60"/>
      <c r="C418" s="128"/>
      <c r="D418" s="61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 x14ac:dyDescent="0.35">
      <c r="A419" s="60"/>
      <c r="B419" s="60"/>
      <c r="C419" s="128"/>
      <c r="D419" s="61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 x14ac:dyDescent="0.35">
      <c r="A420" s="60"/>
      <c r="B420" s="60"/>
      <c r="C420" s="128"/>
      <c r="D420" s="61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 x14ac:dyDescent="0.35">
      <c r="A421" s="60"/>
      <c r="B421" s="60"/>
      <c r="C421" s="128"/>
      <c r="D421" s="61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 x14ac:dyDescent="0.35">
      <c r="A422" s="60"/>
      <c r="B422" s="60"/>
      <c r="C422" s="128"/>
      <c r="D422" s="61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 x14ac:dyDescent="0.35">
      <c r="A423" s="60"/>
      <c r="B423" s="60"/>
      <c r="C423" s="128"/>
      <c r="D423" s="61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 x14ac:dyDescent="0.35">
      <c r="A424" s="60"/>
      <c r="B424" s="60"/>
      <c r="C424" s="128"/>
      <c r="D424" s="61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 x14ac:dyDescent="0.35">
      <c r="A425" s="60"/>
      <c r="B425" s="60"/>
      <c r="C425" s="128"/>
      <c r="D425" s="61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 x14ac:dyDescent="0.35">
      <c r="A426" s="60"/>
      <c r="B426" s="60"/>
      <c r="C426" s="128"/>
      <c r="D426" s="61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 x14ac:dyDescent="0.35">
      <c r="A427" s="60"/>
      <c r="B427" s="60"/>
      <c r="C427" s="128"/>
      <c r="D427" s="61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 x14ac:dyDescent="0.35">
      <c r="A428" s="60"/>
      <c r="B428" s="60"/>
      <c r="C428" s="128"/>
      <c r="D428" s="61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 x14ac:dyDescent="0.35">
      <c r="A429" s="60"/>
      <c r="B429" s="60"/>
      <c r="C429" s="128"/>
      <c r="D429" s="61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 x14ac:dyDescent="0.35">
      <c r="A430" s="60"/>
      <c r="B430" s="60"/>
      <c r="C430" s="128"/>
      <c r="D430" s="61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 x14ac:dyDescent="0.35">
      <c r="A431" s="60"/>
      <c r="B431" s="60"/>
      <c r="C431" s="128"/>
      <c r="D431" s="61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 x14ac:dyDescent="0.35">
      <c r="A432" s="60"/>
      <c r="B432" s="60"/>
      <c r="C432" s="128"/>
      <c r="D432" s="61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 x14ac:dyDescent="0.35">
      <c r="A433" s="60"/>
      <c r="B433" s="60"/>
      <c r="C433" s="128"/>
      <c r="D433" s="61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 x14ac:dyDescent="0.35">
      <c r="A434" s="60"/>
      <c r="B434" s="60"/>
      <c r="C434" s="128"/>
      <c r="D434" s="61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 x14ac:dyDescent="0.35">
      <c r="A435" s="60"/>
      <c r="B435" s="60"/>
      <c r="C435" s="128"/>
      <c r="D435" s="61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 x14ac:dyDescent="0.35">
      <c r="A436" s="60"/>
      <c r="B436" s="60"/>
      <c r="C436" s="128"/>
      <c r="D436" s="61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 x14ac:dyDescent="0.35">
      <c r="A437" s="60"/>
      <c r="B437" s="60"/>
      <c r="C437" s="128"/>
      <c r="D437" s="61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 x14ac:dyDescent="0.35">
      <c r="A438" s="60"/>
      <c r="B438" s="60"/>
      <c r="C438" s="128"/>
      <c r="D438" s="61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 x14ac:dyDescent="0.35">
      <c r="A439" s="60"/>
      <c r="B439" s="60"/>
      <c r="C439" s="128"/>
      <c r="D439" s="61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 x14ac:dyDescent="0.35">
      <c r="A440" s="60"/>
      <c r="B440" s="60"/>
      <c r="C440" s="128"/>
      <c r="D440" s="61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 x14ac:dyDescent="0.35">
      <c r="A441" s="60"/>
      <c r="B441" s="60"/>
      <c r="C441" s="128"/>
      <c r="D441" s="61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 x14ac:dyDescent="0.35">
      <c r="A442" s="60"/>
      <c r="B442" s="60"/>
      <c r="C442" s="128"/>
      <c r="D442" s="61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 x14ac:dyDescent="0.35">
      <c r="A443" s="60"/>
      <c r="B443" s="60"/>
      <c r="C443" s="128"/>
      <c r="D443" s="61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 x14ac:dyDescent="0.35">
      <c r="A444" s="60"/>
      <c r="B444" s="60"/>
      <c r="C444" s="128"/>
      <c r="D444" s="61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 x14ac:dyDescent="0.35">
      <c r="A445" s="60"/>
      <c r="B445" s="60"/>
      <c r="C445" s="128"/>
      <c r="D445" s="61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 x14ac:dyDescent="0.35">
      <c r="A446" s="60"/>
      <c r="B446" s="60"/>
      <c r="C446" s="128"/>
      <c r="D446" s="61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 x14ac:dyDescent="0.35">
      <c r="A447" s="60"/>
      <c r="B447" s="60"/>
      <c r="C447" s="128"/>
      <c r="D447" s="61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 x14ac:dyDescent="0.35">
      <c r="A448" s="60"/>
      <c r="B448" s="60"/>
      <c r="C448" s="128"/>
      <c r="D448" s="61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 x14ac:dyDescent="0.35">
      <c r="A449" s="60"/>
      <c r="B449" s="60"/>
      <c r="C449" s="128"/>
      <c r="D449" s="61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 x14ac:dyDescent="0.35">
      <c r="A450" s="60"/>
      <c r="B450" s="60"/>
      <c r="C450" s="128"/>
      <c r="D450" s="61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 x14ac:dyDescent="0.35">
      <c r="A451" s="60"/>
      <c r="B451" s="60"/>
      <c r="C451" s="128"/>
      <c r="D451" s="61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 x14ac:dyDescent="0.35">
      <c r="A452" s="60"/>
      <c r="B452" s="60"/>
      <c r="C452" s="128"/>
      <c r="D452" s="61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 x14ac:dyDescent="0.35">
      <c r="A453" s="60"/>
      <c r="B453" s="60"/>
      <c r="C453" s="128"/>
      <c r="D453" s="61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 x14ac:dyDescent="0.35">
      <c r="A454" s="60"/>
      <c r="B454" s="60"/>
      <c r="C454" s="128"/>
      <c r="D454" s="61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 x14ac:dyDescent="0.35">
      <c r="A455" s="60"/>
      <c r="B455" s="60"/>
      <c r="C455" s="128"/>
      <c r="D455" s="61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 x14ac:dyDescent="0.35">
      <c r="A456" s="60"/>
      <c r="B456" s="60"/>
      <c r="C456" s="128"/>
      <c r="D456" s="61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 x14ac:dyDescent="0.35">
      <c r="A457" s="60"/>
      <c r="B457" s="60"/>
      <c r="C457" s="128"/>
      <c r="D457" s="61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 x14ac:dyDescent="0.35">
      <c r="A458" s="60"/>
      <c r="B458" s="60"/>
      <c r="C458" s="128"/>
      <c r="D458" s="61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 x14ac:dyDescent="0.35">
      <c r="A459" s="60"/>
      <c r="B459" s="60"/>
      <c r="C459" s="128"/>
      <c r="D459" s="61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 x14ac:dyDescent="0.35">
      <c r="A460" s="60"/>
      <c r="B460" s="60"/>
      <c r="C460" s="128"/>
      <c r="D460" s="61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 x14ac:dyDescent="0.35">
      <c r="A461" s="60"/>
      <c r="B461" s="60"/>
      <c r="C461" s="128"/>
      <c r="D461" s="61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 x14ac:dyDescent="0.35">
      <c r="A462" s="60"/>
      <c r="B462" s="60"/>
      <c r="C462" s="128"/>
      <c r="D462" s="61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 x14ac:dyDescent="0.35">
      <c r="A463" s="60"/>
      <c r="B463" s="60"/>
      <c r="C463" s="128"/>
      <c r="D463" s="61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 x14ac:dyDescent="0.35">
      <c r="A464" s="60"/>
      <c r="B464" s="60"/>
      <c r="C464" s="128"/>
      <c r="D464" s="61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 x14ac:dyDescent="0.35">
      <c r="A465" s="60"/>
      <c r="B465" s="60"/>
      <c r="C465" s="128"/>
      <c r="D465" s="61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 x14ac:dyDescent="0.35">
      <c r="A466" s="60"/>
      <c r="B466" s="60"/>
      <c r="C466" s="128"/>
      <c r="D466" s="61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 x14ac:dyDescent="0.35">
      <c r="A467" s="60"/>
      <c r="B467" s="60"/>
      <c r="C467" s="128"/>
      <c r="D467" s="61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 x14ac:dyDescent="0.35">
      <c r="A468" s="60"/>
      <c r="B468" s="60"/>
      <c r="C468" s="128"/>
      <c r="D468" s="61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 x14ac:dyDescent="0.35">
      <c r="A469" s="60"/>
      <c r="B469" s="60"/>
      <c r="C469" s="128"/>
      <c r="D469" s="61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 x14ac:dyDescent="0.35">
      <c r="A470" s="60"/>
      <c r="B470" s="60"/>
      <c r="C470" s="128"/>
      <c r="D470" s="61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 x14ac:dyDescent="0.35">
      <c r="A471" s="60"/>
      <c r="B471" s="60"/>
      <c r="C471" s="128"/>
      <c r="D471" s="61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 x14ac:dyDescent="0.35">
      <c r="A472" s="60"/>
      <c r="B472" s="60"/>
      <c r="C472" s="128"/>
      <c r="D472" s="61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 x14ac:dyDescent="0.35">
      <c r="A473" s="60"/>
      <c r="B473" s="60"/>
      <c r="C473" s="128"/>
      <c r="D473" s="61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 x14ac:dyDescent="0.35">
      <c r="A474" s="60"/>
      <c r="B474" s="60"/>
      <c r="C474" s="128"/>
      <c r="D474" s="61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 x14ac:dyDescent="0.35">
      <c r="A475" s="60"/>
      <c r="B475" s="60"/>
      <c r="C475" s="128"/>
      <c r="D475" s="61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 x14ac:dyDescent="0.35">
      <c r="A476" s="60"/>
      <c r="B476" s="60"/>
      <c r="C476" s="128"/>
      <c r="D476" s="61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 x14ac:dyDescent="0.35">
      <c r="A477" s="60"/>
      <c r="B477" s="60"/>
      <c r="C477" s="128"/>
      <c r="D477" s="61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 x14ac:dyDescent="0.35">
      <c r="A478" s="60"/>
      <c r="B478" s="60"/>
      <c r="C478" s="128"/>
      <c r="D478" s="61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 x14ac:dyDescent="0.35">
      <c r="A479" s="60"/>
      <c r="B479" s="60"/>
      <c r="C479" s="128"/>
      <c r="D479" s="61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 x14ac:dyDescent="0.35">
      <c r="A480" s="60"/>
      <c r="B480" s="60"/>
      <c r="C480" s="128"/>
      <c r="D480" s="61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 x14ac:dyDescent="0.35">
      <c r="A481" s="60"/>
      <c r="B481" s="60"/>
      <c r="C481" s="128"/>
      <c r="D481" s="61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 x14ac:dyDescent="0.35">
      <c r="A482" s="60"/>
      <c r="B482" s="60"/>
      <c r="C482" s="128"/>
      <c r="D482" s="61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 x14ac:dyDescent="0.35">
      <c r="A483" s="60"/>
      <c r="B483" s="60"/>
      <c r="C483" s="128"/>
      <c r="D483" s="61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 x14ac:dyDescent="0.35">
      <c r="A484" s="60"/>
      <c r="B484" s="60"/>
      <c r="C484" s="128"/>
      <c r="D484" s="61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 x14ac:dyDescent="0.35">
      <c r="A485" s="60"/>
      <c r="B485" s="60"/>
      <c r="C485" s="128"/>
      <c r="D485" s="61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 x14ac:dyDescent="0.35">
      <c r="A486" s="60"/>
      <c r="B486" s="60"/>
      <c r="C486" s="128"/>
      <c r="D486" s="61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 x14ac:dyDescent="0.35">
      <c r="A487" s="60"/>
      <c r="B487" s="60"/>
      <c r="C487" s="128"/>
      <c r="D487" s="61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 x14ac:dyDescent="0.35">
      <c r="A488" s="60"/>
      <c r="B488" s="60"/>
      <c r="C488" s="128"/>
      <c r="D488" s="61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 x14ac:dyDescent="0.35">
      <c r="A489" s="60"/>
      <c r="B489" s="60"/>
      <c r="C489" s="128"/>
      <c r="D489" s="61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 x14ac:dyDescent="0.35">
      <c r="A490" s="60"/>
      <c r="B490" s="60"/>
      <c r="C490" s="128"/>
      <c r="D490" s="61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 x14ac:dyDescent="0.35">
      <c r="A491" s="60"/>
      <c r="B491" s="60"/>
      <c r="C491" s="128"/>
      <c r="D491" s="61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 x14ac:dyDescent="0.35">
      <c r="A492" s="60"/>
      <c r="B492" s="60"/>
      <c r="C492" s="128"/>
      <c r="D492" s="61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 x14ac:dyDescent="0.35">
      <c r="A493" s="60"/>
      <c r="B493" s="60"/>
      <c r="C493" s="128"/>
      <c r="D493" s="61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 x14ac:dyDescent="0.35">
      <c r="A494" s="60"/>
      <c r="B494" s="60"/>
      <c r="C494" s="128"/>
      <c r="D494" s="61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 x14ac:dyDescent="0.35">
      <c r="A495" s="60"/>
      <c r="B495" s="60"/>
      <c r="C495" s="128"/>
      <c r="D495" s="61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 x14ac:dyDescent="0.35">
      <c r="A496" s="60"/>
      <c r="B496" s="60"/>
      <c r="C496" s="128"/>
      <c r="D496" s="61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 x14ac:dyDescent="0.35">
      <c r="A497" s="60"/>
      <c r="B497" s="60"/>
      <c r="C497" s="128"/>
      <c r="D497" s="61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 x14ac:dyDescent="0.35">
      <c r="A498" s="60"/>
      <c r="B498" s="60"/>
      <c r="C498" s="128"/>
      <c r="D498" s="61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 x14ac:dyDescent="0.35">
      <c r="A499" s="60"/>
      <c r="B499" s="60"/>
      <c r="C499" s="128"/>
      <c r="D499" s="61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 x14ac:dyDescent="0.35">
      <c r="A500" s="60"/>
      <c r="B500" s="60"/>
      <c r="C500" s="128"/>
      <c r="D500" s="61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 x14ac:dyDescent="0.35">
      <c r="A501" s="60"/>
      <c r="B501" s="60"/>
      <c r="C501" s="128"/>
      <c r="D501" s="61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 x14ac:dyDescent="0.35">
      <c r="A502" s="60"/>
      <c r="B502" s="60"/>
      <c r="C502" s="128"/>
      <c r="D502" s="61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 x14ac:dyDescent="0.35">
      <c r="A503" s="60"/>
      <c r="B503" s="60"/>
      <c r="C503" s="128"/>
      <c r="D503" s="61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 x14ac:dyDescent="0.35">
      <c r="A504" s="60"/>
      <c r="B504" s="60"/>
      <c r="C504" s="128"/>
      <c r="D504" s="61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 x14ac:dyDescent="0.35">
      <c r="A505" s="60"/>
      <c r="B505" s="60"/>
      <c r="C505" s="128"/>
      <c r="D505" s="61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 x14ac:dyDescent="0.35">
      <c r="A506" s="60"/>
      <c r="B506" s="60"/>
      <c r="C506" s="128"/>
      <c r="D506" s="61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 x14ac:dyDescent="0.35">
      <c r="A507" s="60"/>
      <c r="B507" s="60"/>
      <c r="C507" s="128"/>
      <c r="D507" s="61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 x14ac:dyDescent="0.35">
      <c r="A508" s="60"/>
      <c r="B508" s="60"/>
      <c r="C508" s="128"/>
      <c r="D508" s="61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 x14ac:dyDescent="0.35">
      <c r="A509" s="60"/>
      <c r="B509" s="60"/>
      <c r="C509" s="128"/>
      <c r="D509" s="61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 x14ac:dyDescent="0.35">
      <c r="A510" s="60"/>
      <c r="B510" s="60"/>
      <c r="C510" s="128"/>
      <c r="D510" s="61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 x14ac:dyDescent="0.35">
      <c r="A511" s="60"/>
      <c r="B511" s="60"/>
      <c r="C511" s="128"/>
      <c r="D511" s="61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 x14ac:dyDescent="0.35">
      <c r="A512" s="60"/>
      <c r="B512" s="60"/>
      <c r="C512" s="128"/>
      <c r="D512" s="61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 x14ac:dyDescent="0.35">
      <c r="A513" s="60"/>
      <c r="B513" s="60"/>
      <c r="C513" s="128"/>
      <c r="D513" s="61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 x14ac:dyDescent="0.35">
      <c r="A514" s="60"/>
      <c r="B514" s="60"/>
      <c r="C514" s="128"/>
      <c r="D514" s="61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 x14ac:dyDescent="0.35">
      <c r="A515" s="60"/>
      <c r="B515" s="60"/>
      <c r="C515" s="128"/>
      <c r="D515" s="61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 x14ac:dyDescent="0.35">
      <c r="A516" s="60"/>
      <c r="B516" s="60"/>
      <c r="C516" s="128"/>
      <c r="D516" s="61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 x14ac:dyDescent="0.35">
      <c r="A517" s="60"/>
      <c r="B517" s="60"/>
      <c r="C517" s="128"/>
      <c r="D517" s="61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 x14ac:dyDescent="0.35">
      <c r="A518" s="60"/>
      <c r="B518" s="60"/>
      <c r="C518" s="128"/>
      <c r="D518" s="61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 x14ac:dyDescent="0.35">
      <c r="A519" s="60"/>
      <c r="B519" s="60"/>
      <c r="C519" s="128"/>
      <c r="D519" s="61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 x14ac:dyDescent="0.35">
      <c r="A520" s="60"/>
      <c r="B520" s="60"/>
      <c r="C520" s="128"/>
      <c r="D520" s="61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 x14ac:dyDescent="0.35">
      <c r="A521" s="60"/>
      <c r="B521" s="60"/>
      <c r="C521" s="128"/>
      <c r="D521" s="61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 x14ac:dyDescent="0.35">
      <c r="A522" s="60"/>
      <c r="B522" s="60"/>
      <c r="C522" s="128"/>
      <c r="D522" s="61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 x14ac:dyDescent="0.35">
      <c r="A523" s="60"/>
      <c r="B523" s="60"/>
      <c r="C523" s="128"/>
      <c r="D523" s="61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 x14ac:dyDescent="0.35">
      <c r="A524" s="60"/>
      <c r="B524" s="60"/>
      <c r="C524" s="128"/>
      <c r="D524" s="61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 x14ac:dyDescent="0.35">
      <c r="A525" s="60"/>
      <c r="B525" s="60"/>
      <c r="C525" s="128"/>
      <c r="D525" s="61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 x14ac:dyDescent="0.35">
      <c r="A526" s="60"/>
      <c r="B526" s="60"/>
      <c r="C526" s="128"/>
      <c r="D526" s="61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 x14ac:dyDescent="0.35">
      <c r="A527" s="60"/>
      <c r="B527" s="60"/>
      <c r="C527" s="128"/>
      <c r="D527" s="61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 x14ac:dyDescent="0.35">
      <c r="A528" s="60"/>
      <c r="B528" s="60"/>
      <c r="C528" s="128"/>
      <c r="D528" s="61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 x14ac:dyDescent="0.35">
      <c r="A529" s="60"/>
      <c r="B529" s="60"/>
      <c r="C529" s="128"/>
      <c r="D529" s="61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 x14ac:dyDescent="0.35">
      <c r="A530" s="60"/>
      <c r="B530" s="60"/>
      <c r="C530" s="128"/>
      <c r="D530" s="61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 x14ac:dyDescent="0.35">
      <c r="A531" s="60"/>
      <c r="B531" s="60"/>
      <c r="C531" s="128"/>
      <c r="D531" s="61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 x14ac:dyDescent="0.35">
      <c r="A532" s="60"/>
      <c r="B532" s="60"/>
      <c r="C532" s="128"/>
      <c r="D532" s="61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 x14ac:dyDescent="0.35">
      <c r="A533" s="60"/>
      <c r="B533" s="60"/>
      <c r="C533" s="128"/>
      <c r="D533" s="61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 x14ac:dyDescent="0.35">
      <c r="A534" s="60"/>
      <c r="B534" s="60"/>
      <c r="C534" s="128"/>
      <c r="D534" s="61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 x14ac:dyDescent="0.35">
      <c r="A535" s="60"/>
      <c r="B535" s="60"/>
      <c r="C535" s="128"/>
      <c r="D535" s="61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 x14ac:dyDescent="0.35">
      <c r="A536" s="60"/>
      <c r="B536" s="60"/>
      <c r="C536" s="128"/>
      <c r="D536" s="61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 x14ac:dyDescent="0.35">
      <c r="A537" s="60"/>
      <c r="B537" s="60"/>
      <c r="C537" s="128"/>
      <c r="D537" s="61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 x14ac:dyDescent="0.35">
      <c r="A538" s="60"/>
      <c r="B538" s="60"/>
      <c r="C538" s="128"/>
      <c r="D538" s="61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 x14ac:dyDescent="0.35">
      <c r="A539" s="60"/>
      <c r="B539" s="60"/>
      <c r="C539" s="128"/>
      <c r="D539" s="61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 x14ac:dyDescent="0.35">
      <c r="A540" s="60"/>
      <c r="B540" s="60"/>
      <c r="C540" s="128"/>
      <c r="D540" s="61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 x14ac:dyDescent="0.35">
      <c r="A541" s="60"/>
      <c r="B541" s="60"/>
      <c r="C541" s="128"/>
      <c r="D541" s="61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 x14ac:dyDescent="0.35">
      <c r="A542" s="60"/>
      <c r="B542" s="60"/>
      <c r="C542" s="128"/>
      <c r="D542" s="61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 x14ac:dyDescent="0.35">
      <c r="A543" s="60"/>
      <c r="B543" s="60"/>
      <c r="C543" s="128"/>
      <c r="D543" s="61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 x14ac:dyDescent="0.35">
      <c r="A544" s="60"/>
      <c r="B544" s="60"/>
      <c r="C544" s="128"/>
      <c r="D544" s="61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 x14ac:dyDescent="0.35">
      <c r="A545" s="60"/>
      <c r="B545" s="60"/>
      <c r="C545" s="128"/>
      <c r="D545" s="61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 x14ac:dyDescent="0.35">
      <c r="A546" s="60"/>
      <c r="B546" s="60"/>
      <c r="C546" s="128"/>
      <c r="D546" s="61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 x14ac:dyDescent="0.35">
      <c r="A547" s="60"/>
      <c r="B547" s="60"/>
      <c r="C547" s="128"/>
      <c r="D547" s="61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 x14ac:dyDescent="0.35">
      <c r="A548" s="60"/>
      <c r="B548" s="60"/>
      <c r="C548" s="128"/>
      <c r="D548" s="61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 x14ac:dyDescent="0.35">
      <c r="A549" s="60"/>
      <c r="B549" s="60"/>
      <c r="C549" s="128"/>
      <c r="D549" s="61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 x14ac:dyDescent="0.35">
      <c r="A550" s="60"/>
      <c r="B550" s="60"/>
      <c r="C550" s="128"/>
      <c r="D550" s="61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 x14ac:dyDescent="0.35">
      <c r="A551" s="60"/>
      <c r="B551" s="60"/>
      <c r="C551" s="128"/>
      <c r="D551" s="61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 x14ac:dyDescent="0.35">
      <c r="A552" s="60"/>
      <c r="B552" s="60"/>
      <c r="C552" s="128"/>
      <c r="D552" s="61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 x14ac:dyDescent="0.35">
      <c r="A553" s="60"/>
      <c r="B553" s="60"/>
      <c r="C553" s="128"/>
      <c r="D553" s="61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 x14ac:dyDescent="0.35">
      <c r="A554" s="60"/>
      <c r="B554" s="60"/>
      <c r="C554" s="128"/>
      <c r="D554" s="61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 x14ac:dyDescent="0.35">
      <c r="A555" s="60"/>
      <c r="B555" s="60"/>
      <c r="C555" s="128"/>
      <c r="D555" s="61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 x14ac:dyDescent="0.35">
      <c r="A556" s="60"/>
      <c r="B556" s="60"/>
      <c r="C556" s="128"/>
      <c r="D556" s="61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 x14ac:dyDescent="0.35">
      <c r="A557" s="60"/>
      <c r="B557" s="60"/>
      <c r="C557" s="128"/>
      <c r="D557" s="61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 x14ac:dyDescent="0.35">
      <c r="A558" s="60"/>
      <c r="B558" s="60"/>
      <c r="C558" s="128"/>
      <c r="D558" s="61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 x14ac:dyDescent="0.35">
      <c r="A559" s="60"/>
      <c r="B559" s="60"/>
      <c r="C559" s="128"/>
      <c r="D559" s="61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 x14ac:dyDescent="0.35">
      <c r="A560" s="60"/>
      <c r="B560" s="60"/>
      <c r="C560" s="128"/>
      <c r="D560" s="61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 x14ac:dyDescent="0.35">
      <c r="A561" s="60"/>
      <c r="B561" s="60"/>
      <c r="C561" s="128"/>
      <c r="D561" s="61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 x14ac:dyDescent="0.35">
      <c r="A562" s="60"/>
      <c r="B562" s="60"/>
      <c r="C562" s="128"/>
      <c r="D562" s="61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 x14ac:dyDescent="0.35">
      <c r="A563" s="60"/>
      <c r="B563" s="60"/>
      <c r="C563" s="128"/>
      <c r="D563" s="61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 x14ac:dyDescent="0.35">
      <c r="A564" s="60"/>
      <c r="B564" s="60"/>
      <c r="C564" s="128"/>
      <c r="D564" s="61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 x14ac:dyDescent="0.35">
      <c r="A565" s="60"/>
      <c r="B565" s="60"/>
      <c r="C565" s="128"/>
      <c r="D565" s="61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 x14ac:dyDescent="0.35">
      <c r="A566" s="60"/>
      <c r="B566" s="60"/>
      <c r="C566" s="128"/>
      <c r="D566" s="61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 x14ac:dyDescent="0.35">
      <c r="A567" s="60"/>
      <c r="B567" s="60"/>
      <c r="C567" s="128"/>
      <c r="D567" s="61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 x14ac:dyDescent="0.35">
      <c r="A568" s="60"/>
      <c r="B568" s="60"/>
      <c r="C568" s="128"/>
      <c r="D568" s="61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 x14ac:dyDescent="0.35">
      <c r="A569" s="60"/>
      <c r="B569" s="60"/>
      <c r="C569" s="128"/>
      <c r="D569" s="61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 x14ac:dyDescent="0.35">
      <c r="A570" s="60"/>
      <c r="B570" s="60"/>
      <c r="C570" s="128"/>
      <c r="D570" s="61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 x14ac:dyDescent="0.35">
      <c r="A571" s="60"/>
      <c r="B571" s="60"/>
      <c r="C571" s="128"/>
      <c r="D571" s="61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 x14ac:dyDescent="0.35">
      <c r="A572" s="60"/>
      <c r="B572" s="60"/>
      <c r="C572" s="128"/>
      <c r="D572" s="61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 x14ac:dyDescent="0.35">
      <c r="A573" s="60"/>
      <c r="B573" s="60"/>
      <c r="C573" s="128"/>
      <c r="D573" s="61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 x14ac:dyDescent="0.35">
      <c r="A574" s="60"/>
      <c r="B574" s="60"/>
      <c r="C574" s="128"/>
      <c r="D574" s="61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 x14ac:dyDescent="0.35">
      <c r="A575" s="60"/>
      <c r="B575" s="60"/>
      <c r="C575" s="128"/>
      <c r="D575" s="61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 x14ac:dyDescent="0.35">
      <c r="A576" s="60"/>
      <c r="B576" s="60"/>
      <c r="C576" s="128"/>
      <c r="D576" s="61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 x14ac:dyDescent="0.35">
      <c r="A577" s="60"/>
      <c r="B577" s="60"/>
      <c r="C577" s="128"/>
      <c r="D577" s="61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 x14ac:dyDescent="0.35">
      <c r="A578" s="60"/>
      <c r="B578" s="60"/>
      <c r="C578" s="128"/>
      <c r="D578" s="61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 x14ac:dyDescent="0.35">
      <c r="A579" s="60"/>
      <c r="B579" s="60"/>
      <c r="C579" s="128"/>
      <c r="D579" s="61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 x14ac:dyDescent="0.35">
      <c r="A580" s="60"/>
      <c r="B580" s="60"/>
      <c r="C580" s="128"/>
      <c r="D580" s="61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 x14ac:dyDescent="0.35">
      <c r="A581" s="60"/>
      <c r="B581" s="60"/>
      <c r="C581" s="128"/>
      <c r="D581" s="61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 x14ac:dyDescent="0.35">
      <c r="A582" s="60"/>
      <c r="B582" s="60"/>
      <c r="C582" s="128"/>
      <c r="D582" s="61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 x14ac:dyDescent="0.35">
      <c r="A583" s="60"/>
      <c r="B583" s="60"/>
      <c r="C583" s="128"/>
      <c r="D583" s="61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 x14ac:dyDescent="0.35">
      <c r="A584" s="60"/>
      <c r="B584" s="60"/>
      <c r="C584" s="128"/>
      <c r="D584" s="61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 x14ac:dyDescent="0.35">
      <c r="A585" s="60"/>
      <c r="B585" s="60"/>
      <c r="C585" s="128"/>
      <c r="D585" s="61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 x14ac:dyDescent="0.35">
      <c r="A586" s="60"/>
      <c r="B586" s="60"/>
      <c r="C586" s="128"/>
      <c r="D586" s="61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 x14ac:dyDescent="0.35">
      <c r="A587" s="60"/>
      <c r="B587" s="60"/>
      <c r="C587" s="128"/>
      <c r="D587" s="61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 x14ac:dyDescent="0.35">
      <c r="A588" s="60"/>
      <c r="B588" s="60"/>
      <c r="C588" s="128"/>
      <c r="D588" s="61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 x14ac:dyDescent="0.35">
      <c r="A589" s="60"/>
      <c r="B589" s="60"/>
      <c r="C589" s="128"/>
      <c r="D589" s="61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 x14ac:dyDescent="0.35">
      <c r="A590" s="60"/>
      <c r="B590" s="60"/>
      <c r="C590" s="128"/>
      <c r="D590" s="61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 x14ac:dyDescent="0.35">
      <c r="A591" s="60"/>
      <c r="B591" s="60"/>
      <c r="C591" s="128"/>
      <c r="D591" s="61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 x14ac:dyDescent="0.35">
      <c r="A592" s="60"/>
      <c r="B592" s="60"/>
      <c r="C592" s="128"/>
      <c r="D592" s="61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 x14ac:dyDescent="0.35">
      <c r="A593" s="60"/>
      <c r="B593" s="60"/>
      <c r="C593" s="128"/>
      <c r="D593" s="61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 x14ac:dyDescent="0.35">
      <c r="A594" s="60"/>
      <c r="B594" s="60"/>
      <c r="C594" s="128"/>
      <c r="D594" s="61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 x14ac:dyDescent="0.35">
      <c r="A595" s="60"/>
      <c r="B595" s="60"/>
      <c r="C595" s="128"/>
      <c r="D595" s="61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 x14ac:dyDescent="0.35">
      <c r="A596" s="60"/>
      <c r="B596" s="60"/>
      <c r="C596" s="128"/>
      <c r="D596" s="61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 x14ac:dyDescent="0.35">
      <c r="A597" s="60"/>
      <c r="B597" s="60"/>
      <c r="C597" s="128"/>
      <c r="D597" s="61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 x14ac:dyDescent="0.35">
      <c r="A598" s="60"/>
      <c r="B598" s="60"/>
      <c r="C598" s="128"/>
      <c r="D598" s="61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 x14ac:dyDescent="0.35">
      <c r="A599" s="60"/>
      <c r="B599" s="60"/>
      <c r="C599" s="128"/>
      <c r="D599" s="61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 x14ac:dyDescent="0.35">
      <c r="A600" s="60"/>
      <c r="B600" s="60"/>
      <c r="C600" s="128"/>
      <c r="D600" s="61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 x14ac:dyDescent="0.35">
      <c r="A601" s="60"/>
      <c r="B601" s="60"/>
      <c r="C601" s="128"/>
      <c r="D601" s="61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 x14ac:dyDescent="0.35">
      <c r="A602" s="60"/>
      <c r="B602" s="60"/>
      <c r="C602" s="128"/>
      <c r="D602" s="61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 x14ac:dyDescent="0.35">
      <c r="A603" s="60"/>
      <c r="B603" s="60"/>
      <c r="C603" s="128"/>
      <c r="D603" s="61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 x14ac:dyDescent="0.35">
      <c r="A604" s="60"/>
      <c r="B604" s="60"/>
      <c r="C604" s="128"/>
      <c r="D604" s="61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 x14ac:dyDescent="0.35">
      <c r="A605" s="60"/>
      <c r="B605" s="60"/>
      <c r="C605" s="128"/>
      <c r="D605" s="61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 x14ac:dyDescent="0.35">
      <c r="A606" s="60"/>
      <c r="B606" s="60"/>
      <c r="C606" s="128"/>
      <c r="D606" s="61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 x14ac:dyDescent="0.35">
      <c r="A607" s="60"/>
      <c r="B607" s="60"/>
      <c r="C607" s="128"/>
      <c r="D607" s="61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 x14ac:dyDescent="0.35">
      <c r="A608" s="60"/>
      <c r="B608" s="60"/>
      <c r="C608" s="128"/>
      <c r="D608" s="61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 x14ac:dyDescent="0.35">
      <c r="A609" s="60"/>
      <c r="B609" s="60"/>
      <c r="C609" s="128"/>
      <c r="D609" s="61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 x14ac:dyDescent="0.35">
      <c r="A610" s="60"/>
      <c r="B610" s="60"/>
      <c r="C610" s="128"/>
      <c r="D610" s="61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 x14ac:dyDescent="0.35">
      <c r="A611" s="60"/>
      <c r="B611" s="60"/>
      <c r="C611" s="128"/>
      <c r="D611" s="61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 x14ac:dyDescent="0.35">
      <c r="A612" s="60"/>
      <c r="B612" s="60"/>
      <c r="C612" s="128"/>
      <c r="D612" s="61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 x14ac:dyDescent="0.35">
      <c r="A613" s="60"/>
      <c r="B613" s="60"/>
      <c r="C613" s="128"/>
      <c r="D613" s="61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 x14ac:dyDescent="0.35">
      <c r="A614" s="60"/>
      <c r="B614" s="60"/>
      <c r="C614" s="128"/>
      <c r="D614" s="61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 x14ac:dyDescent="0.35">
      <c r="A615" s="60"/>
      <c r="B615" s="60"/>
      <c r="C615" s="128"/>
      <c r="D615" s="61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 x14ac:dyDescent="0.35">
      <c r="A616" s="60"/>
      <c r="B616" s="60"/>
      <c r="C616" s="128"/>
      <c r="D616" s="61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 x14ac:dyDescent="0.35">
      <c r="A617" s="60"/>
      <c r="B617" s="60"/>
      <c r="C617" s="128"/>
      <c r="D617" s="61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 x14ac:dyDescent="0.35">
      <c r="A618" s="60"/>
      <c r="B618" s="60"/>
      <c r="C618" s="128"/>
      <c r="D618" s="61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 x14ac:dyDescent="0.35">
      <c r="A619" s="60"/>
      <c r="B619" s="60"/>
      <c r="C619" s="128"/>
      <c r="D619" s="61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 x14ac:dyDescent="0.35">
      <c r="A620" s="60"/>
      <c r="B620" s="60"/>
      <c r="C620" s="128"/>
      <c r="D620" s="61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 x14ac:dyDescent="0.35">
      <c r="A621" s="60"/>
      <c r="B621" s="60"/>
      <c r="C621" s="128"/>
      <c r="D621" s="61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 x14ac:dyDescent="0.35">
      <c r="A622" s="60"/>
      <c r="B622" s="60"/>
      <c r="C622" s="128"/>
      <c r="D622" s="61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 x14ac:dyDescent="0.35">
      <c r="A623" s="60"/>
      <c r="B623" s="60"/>
      <c r="C623" s="128"/>
      <c r="D623" s="61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 x14ac:dyDescent="0.35">
      <c r="A624" s="60"/>
      <c r="B624" s="60"/>
      <c r="C624" s="128"/>
      <c r="D624" s="61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 x14ac:dyDescent="0.35">
      <c r="A625" s="60"/>
      <c r="B625" s="60"/>
      <c r="C625" s="128"/>
      <c r="D625" s="61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 x14ac:dyDescent="0.35">
      <c r="A626" s="60"/>
      <c r="B626" s="60"/>
      <c r="C626" s="128"/>
      <c r="D626" s="61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 x14ac:dyDescent="0.35">
      <c r="A627" s="60"/>
      <c r="B627" s="60"/>
      <c r="C627" s="128"/>
      <c r="D627" s="61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 x14ac:dyDescent="0.35">
      <c r="A628" s="60"/>
      <c r="B628" s="60"/>
      <c r="C628" s="128"/>
      <c r="D628" s="61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 x14ac:dyDescent="0.35">
      <c r="A629" s="60"/>
      <c r="B629" s="60"/>
      <c r="C629" s="128"/>
      <c r="D629" s="61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 x14ac:dyDescent="0.35">
      <c r="A630" s="60"/>
      <c r="B630" s="60"/>
      <c r="C630" s="128"/>
      <c r="D630" s="61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 x14ac:dyDescent="0.35">
      <c r="A631" s="60"/>
      <c r="B631" s="60"/>
      <c r="C631" s="128"/>
      <c r="D631" s="61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 x14ac:dyDescent="0.35">
      <c r="A632" s="60"/>
      <c r="B632" s="60"/>
      <c r="C632" s="128"/>
      <c r="D632" s="61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 x14ac:dyDescent="0.35">
      <c r="A633" s="60"/>
      <c r="B633" s="60"/>
      <c r="C633" s="128"/>
      <c r="D633" s="61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 x14ac:dyDescent="0.35">
      <c r="A634" s="60"/>
      <c r="B634" s="60"/>
      <c r="C634" s="128"/>
      <c r="D634" s="61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 x14ac:dyDescent="0.35">
      <c r="A635" s="60"/>
      <c r="B635" s="60"/>
      <c r="C635" s="128"/>
      <c r="D635" s="61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 x14ac:dyDescent="0.35">
      <c r="A636" s="60"/>
      <c r="B636" s="60"/>
      <c r="C636" s="128"/>
      <c r="D636" s="61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 x14ac:dyDescent="0.35">
      <c r="A637" s="60"/>
      <c r="B637" s="60"/>
      <c r="C637" s="128"/>
      <c r="D637" s="61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 x14ac:dyDescent="0.35">
      <c r="A638" s="60"/>
      <c r="B638" s="60"/>
      <c r="C638" s="128"/>
      <c r="D638" s="61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 x14ac:dyDescent="0.35">
      <c r="A639" s="60"/>
      <c r="B639" s="60"/>
      <c r="C639" s="128"/>
      <c r="D639" s="61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 x14ac:dyDescent="0.35">
      <c r="A640" s="60"/>
      <c r="B640" s="60"/>
      <c r="C640" s="128"/>
      <c r="D640" s="61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 x14ac:dyDescent="0.35">
      <c r="A641" s="60"/>
      <c r="B641" s="60"/>
      <c r="C641" s="128"/>
      <c r="D641" s="61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 x14ac:dyDescent="0.35">
      <c r="A642" s="60"/>
      <c r="B642" s="60"/>
      <c r="C642" s="128"/>
      <c r="D642" s="61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 x14ac:dyDescent="0.35">
      <c r="A643" s="60"/>
      <c r="B643" s="60"/>
      <c r="C643" s="128"/>
      <c r="D643" s="61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 x14ac:dyDescent="0.35">
      <c r="A644" s="60"/>
      <c r="B644" s="60"/>
      <c r="C644" s="128"/>
      <c r="D644" s="61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 x14ac:dyDescent="0.35">
      <c r="A645" s="60"/>
      <c r="B645" s="60"/>
      <c r="C645" s="128"/>
      <c r="D645" s="61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 x14ac:dyDescent="0.35">
      <c r="A646" s="60"/>
      <c r="B646" s="60"/>
      <c r="C646" s="128"/>
      <c r="D646" s="61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 x14ac:dyDescent="0.35">
      <c r="A647" s="60"/>
      <c r="B647" s="60"/>
      <c r="C647" s="128"/>
      <c r="D647" s="61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 x14ac:dyDescent="0.35">
      <c r="A648" s="60"/>
      <c r="B648" s="60"/>
      <c r="C648" s="128"/>
      <c r="D648" s="61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 x14ac:dyDescent="0.35">
      <c r="A649" s="60"/>
      <c r="B649" s="60"/>
      <c r="C649" s="128"/>
      <c r="D649" s="61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 x14ac:dyDescent="0.35">
      <c r="A650" s="60"/>
      <c r="B650" s="60"/>
      <c r="C650" s="128"/>
      <c r="D650" s="61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 x14ac:dyDescent="0.35">
      <c r="A651" s="60"/>
      <c r="B651" s="60"/>
      <c r="C651" s="128"/>
      <c r="D651" s="61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 x14ac:dyDescent="0.35">
      <c r="A652" s="60"/>
      <c r="B652" s="60"/>
      <c r="C652" s="128"/>
      <c r="D652" s="61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 x14ac:dyDescent="0.35">
      <c r="A653" s="60"/>
      <c r="B653" s="60"/>
      <c r="C653" s="128"/>
      <c r="D653" s="61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 x14ac:dyDescent="0.35">
      <c r="A654" s="60"/>
      <c r="B654" s="60"/>
      <c r="C654" s="128"/>
      <c r="D654" s="61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 x14ac:dyDescent="0.35">
      <c r="A655" s="60"/>
      <c r="B655" s="60"/>
      <c r="C655" s="128"/>
      <c r="D655" s="61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 x14ac:dyDescent="0.35">
      <c r="A656" s="60"/>
      <c r="B656" s="60"/>
      <c r="C656" s="128"/>
      <c r="D656" s="61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 x14ac:dyDescent="0.35">
      <c r="A657" s="60"/>
      <c r="B657" s="60"/>
      <c r="C657" s="128"/>
      <c r="D657" s="61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 x14ac:dyDescent="0.35">
      <c r="A658" s="60"/>
      <c r="B658" s="60"/>
      <c r="C658" s="128"/>
      <c r="D658" s="61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 x14ac:dyDescent="0.35">
      <c r="A659" s="60"/>
      <c r="B659" s="60"/>
      <c r="C659" s="128"/>
      <c r="D659" s="61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 x14ac:dyDescent="0.35">
      <c r="A660" s="60"/>
      <c r="B660" s="60"/>
      <c r="C660" s="128"/>
      <c r="D660" s="61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 x14ac:dyDescent="0.35">
      <c r="A661" s="60"/>
      <c r="B661" s="60"/>
      <c r="C661" s="128"/>
      <c r="D661" s="61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 x14ac:dyDescent="0.35">
      <c r="A662" s="60"/>
      <c r="B662" s="60"/>
      <c r="C662" s="128"/>
      <c r="D662" s="61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 x14ac:dyDescent="0.35">
      <c r="A663" s="60"/>
      <c r="B663" s="60"/>
      <c r="C663" s="128"/>
      <c r="D663" s="61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 x14ac:dyDescent="0.35">
      <c r="A664" s="60"/>
      <c r="B664" s="60"/>
      <c r="C664" s="128"/>
      <c r="D664" s="61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 x14ac:dyDescent="0.35">
      <c r="A665" s="60"/>
      <c r="B665" s="60"/>
      <c r="C665" s="128"/>
      <c r="D665" s="61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 x14ac:dyDescent="0.35">
      <c r="A666" s="60"/>
      <c r="B666" s="60"/>
      <c r="C666" s="128"/>
      <c r="D666" s="61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 x14ac:dyDescent="0.35">
      <c r="A667" s="60"/>
      <c r="B667" s="60"/>
      <c r="C667" s="128"/>
      <c r="D667" s="61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 x14ac:dyDescent="0.35">
      <c r="A668" s="60"/>
      <c r="B668" s="60"/>
      <c r="C668" s="128"/>
      <c r="D668" s="61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 x14ac:dyDescent="0.35">
      <c r="A669" s="60"/>
      <c r="B669" s="60"/>
      <c r="C669" s="128"/>
      <c r="D669" s="61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 x14ac:dyDescent="0.35">
      <c r="A670" s="60"/>
      <c r="B670" s="60"/>
      <c r="C670" s="128"/>
      <c r="D670" s="61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 x14ac:dyDescent="0.35">
      <c r="A671" s="60"/>
      <c r="B671" s="60"/>
      <c r="C671" s="128"/>
      <c r="D671" s="61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 x14ac:dyDescent="0.35">
      <c r="A672" s="60"/>
      <c r="B672" s="60"/>
      <c r="C672" s="128"/>
      <c r="D672" s="61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 x14ac:dyDescent="0.35">
      <c r="A673" s="60"/>
      <c r="B673" s="60"/>
      <c r="C673" s="128"/>
      <c r="D673" s="61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 x14ac:dyDescent="0.35">
      <c r="A674" s="60"/>
      <c r="B674" s="60"/>
      <c r="C674" s="128"/>
      <c r="D674" s="61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 x14ac:dyDescent="0.35">
      <c r="A675" s="60"/>
      <c r="B675" s="60"/>
      <c r="C675" s="128"/>
      <c r="D675" s="61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 x14ac:dyDescent="0.35">
      <c r="A676" s="60"/>
      <c r="B676" s="60"/>
      <c r="C676" s="128"/>
      <c r="D676" s="61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 x14ac:dyDescent="0.35">
      <c r="A677" s="60"/>
      <c r="B677" s="60"/>
      <c r="C677" s="128"/>
      <c r="D677" s="61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 x14ac:dyDescent="0.35">
      <c r="A678" s="60"/>
      <c r="B678" s="60"/>
      <c r="C678" s="128"/>
      <c r="D678" s="61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 x14ac:dyDescent="0.35">
      <c r="A679" s="60"/>
      <c r="B679" s="60"/>
      <c r="C679" s="128"/>
      <c r="D679" s="61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 x14ac:dyDescent="0.35">
      <c r="A680" s="60"/>
      <c r="B680" s="60"/>
      <c r="C680" s="128"/>
      <c r="D680" s="61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 x14ac:dyDescent="0.35">
      <c r="A681" s="60"/>
      <c r="B681" s="60"/>
      <c r="C681" s="128"/>
      <c r="D681" s="61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 x14ac:dyDescent="0.35">
      <c r="A682" s="60"/>
      <c r="B682" s="60"/>
      <c r="C682" s="128"/>
      <c r="D682" s="61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 x14ac:dyDescent="0.35">
      <c r="A683" s="60"/>
      <c r="B683" s="60"/>
      <c r="C683" s="128"/>
      <c r="D683" s="61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 x14ac:dyDescent="0.35">
      <c r="A684" s="60"/>
      <c r="B684" s="60"/>
      <c r="C684" s="128"/>
      <c r="D684" s="61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 x14ac:dyDescent="0.35">
      <c r="A685" s="60"/>
      <c r="B685" s="60"/>
      <c r="C685" s="128"/>
      <c r="D685" s="61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 x14ac:dyDescent="0.35">
      <c r="A686" s="60"/>
      <c r="B686" s="60"/>
      <c r="C686" s="128"/>
      <c r="D686" s="61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 x14ac:dyDescent="0.35">
      <c r="A687" s="60"/>
      <c r="B687" s="60"/>
      <c r="C687" s="128"/>
      <c r="D687" s="61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 x14ac:dyDescent="0.35">
      <c r="A688" s="60"/>
      <c r="B688" s="60"/>
      <c r="C688" s="128"/>
      <c r="D688" s="61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 x14ac:dyDescent="0.35">
      <c r="A689" s="60"/>
      <c r="B689" s="60"/>
      <c r="C689" s="128"/>
      <c r="D689" s="61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 x14ac:dyDescent="0.35">
      <c r="A690" s="60"/>
      <c r="B690" s="60"/>
      <c r="C690" s="128"/>
      <c r="D690" s="61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 x14ac:dyDescent="0.35">
      <c r="A691" s="60"/>
      <c r="B691" s="60"/>
      <c r="C691" s="128"/>
      <c r="D691" s="61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 x14ac:dyDescent="0.35">
      <c r="A692" s="60"/>
      <c r="B692" s="60"/>
      <c r="C692" s="128"/>
      <c r="D692" s="61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 x14ac:dyDescent="0.35">
      <c r="A693" s="60"/>
      <c r="B693" s="60"/>
      <c r="C693" s="128"/>
      <c r="D693" s="61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 x14ac:dyDescent="0.35">
      <c r="A694" s="60"/>
      <c r="B694" s="60"/>
      <c r="C694" s="128"/>
      <c r="D694" s="61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 x14ac:dyDescent="0.35">
      <c r="A695" s="60"/>
      <c r="B695" s="60"/>
      <c r="C695" s="128"/>
      <c r="D695" s="61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 x14ac:dyDescent="0.35">
      <c r="A696" s="60"/>
      <c r="B696" s="60"/>
      <c r="C696" s="128"/>
      <c r="D696" s="61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 x14ac:dyDescent="0.35">
      <c r="A697" s="60"/>
      <c r="B697" s="60"/>
      <c r="C697" s="128"/>
      <c r="D697" s="61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 x14ac:dyDescent="0.35">
      <c r="A698" s="60"/>
      <c r="B698" s="60"/>
      <c r="C698" s="128"/>
      <c r="D698" s="61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 x14ac:dyDescent="0.35">
      <c r="A699" s="60"/>
      <c r="B699" s="60"/>
      <c r="C699" s="128"/>
      <c r="D699" s="61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 x14ac:dyDescent="0.35">
      <c r="A700" s="60"/>
      <c r="B700" s="60"/>
      <c r="C700" s="128"/>
      <c r="D700" s="61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 x14ac:dyDescent="0.35">
      <c r="A701" s="60"/>
      <c r="B701" s="60"/>
      <c r="C701" s="128"/>
      <c r="D701" s="61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 x14ac:dyDescent="0.35">
      <c r="A702" s="60"/>
      <c r="B702" s="60"/>
      <c r="C702" s="128"/>
      <c r="D702" s="61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 x14ac:dyDescent="0.35">
      <c r="A703" s="60"/>
      <c r="B703" s="60"/>
      <c r="C703" s="128"/>
      <c r="D703" s="61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 x14ac:dyDescent="0.35">
      <c r="A704" s="60"/>
      <c r="B704" s="60"/>
      <c r="C704" s="128"/>
      <c r="D704" s="61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 x14ac:dyDescent="0.35">
      <c r="A705" s="60"/>
      <c r="B705" s="60"/>
      <c r="C705" s="128"/>
      <c r="D705" s="61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 x14ac:dyDescent="0.35">
      <c r="A706" s="60"/>
      <c r="B706" s="60"/>
      <c r="C706" s="128"/>
      <c r="D706" s="61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 x14ac:dyDescent="0.35">
      <c r="A707" s="60"/>
      <c r="B707" s="60"/>
      <c r="C707" s="128"/>
      <c r="D707" s="61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 x14ac:dyDescent="0.35">
      <c r="A708" s="60"/>
      <c r="B708" s="60"/>
      <c r="C708" s="128"/>
      <c r="D708" s="61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 x14ac:dyDescent="0.35">
      <c r="A709" s="60"/>
      <c r="B709" s="60"/>
      <c r="C709" s="128"/>
      <c r="D709" s="61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 x14ac:dyDescent="0.35">
      <c r="A710" s="60"/>
      <c r="B710" s="60"/>
      <c r="C710" s="128"/>
      <c r="D710" s="61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 x14ac:dyDescent="0.35">
      <c r="A711" s="60"/>
      <c r="B711" s="60"/>
      <c r="C711" s="128"/>
      <c r="D711" s="61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 x14ac:dyDescent="0.35">
      <c r="A712" s="60"/>
      <c r="B712" s="60"/>
      <c r="C712" s="128"/>
      <c r="D712" s="61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 x14ac:dyDescent="0.35">
      <c r="A713" s="60"/>
      <c r="B713" s="60"/>
      <c r="C713" s="128"/>
      <c r="D713" s="61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 x14ac:dyDescent="0.35">
      <c r="A714" s="60"/>
      <c r="B714" s="60"/>
      <c r="C714" s="128"/>
      <c r="D714" s="61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 x14ac:dyDescent="0.35">
      <c r="A715" s="60"/>
      <c r="B715" s="60"/>
      <c r="C715" s="128"/>
      <c r="D715" s="61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 x14ac:dyDescent="0.35">
      <c r="A716" s="60"/>
      <c r="B716" s="60"/>
      <c r="C716" s="128"/>
      <c r="D716" s="61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 x14ac:dyDescent="0.35">
      <c r="A717" s="60"/>
      <c r="B717" s="60"/>
      <c r="C717" s="128"/>
      <c r="D717" s="61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 x14ac:dyDescent="0.35">
      <c r="A718" s="60"/>
      <c r="B718" s="60"/>
      <c r="C718" s="128"/>
      <c r="D718" s="61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 x14ac:dyDescent="0.35">
      <c r="A719" s="60"/>
      <c r="B719" s="60"/>
      <c r="C719" s="128"/>
      <c r="D719" s="61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 x14ac:dyDescent="0.35">
      <c r="A720" s="60"/>
      <c r="B720" s="60"/>
      <c r="C720" s="128"/>
      <c r="D720" s="61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 x14ac:dyDescent="0.35">
      <c r="A721" s="60"/>
      <c r="B721" s="60"/>
      <c r="C721" s="128"/>
      <c r="D721" s="61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 x14ac:dyDescent="0.35">
      <c r="A722" s="60"/>
      <c r="B722" s="60"/>
      <c r="C722" s="128"/>
      <c r="D722" s="61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 x14ac:dyDescent="0.35">
      <c r="A723" s="60"/>
      <c r="B723" s="60"/>
      <c r="C723" s="128"/>
      <c r="D723" s="61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 x14ac:dyDescent="0.35">
      <c r="A724" s="60"/>
      <c r="B724" s="60"/>
      <c r="C724" s="128"/>
      <c r="D724" s="61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 x14ac:dyDescent="0.35">
      <c r="A725" s="60"/>
      <c r="B725" s="60"/>
      <c r="C725" s="128"/>
      <c r="D725" s="61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 x14ac:dyDescent="0.35">
      <c r="A726" s="60"/>
      <c r="B726" s="60"/>
      <c r="C726" s="128"/>
      <c r="D726" s="61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 x14ac:dyDescent="0.35">
      <c r="A727" s="60"/>
      <c r="B727" s="60"/>
      <c r="C727" s="128"/>
      <c r="D727" s="61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 x14ac:dyDescent="0.35">
      <c r="A728" s="60"/>
      <c r="B728" s="60"/>
      <c r="C728" s="128"/>
      <c r="D728" s="61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 x14ac:dyDescent="0.35">
      <c r="A729" s="60"/>
      <c r="B729" s="60"/>
      <c r="C729" s="128"/>
      <c r="D729" s="61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 x14ac:dyDescent="0.35">
      <c r="A730" s="60"/>
      <c r="B730" s="60"/>
      <c r="C730" s="128"/>
      <c r="D730" s="61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 x14ac:dyDescent="0.35">
      <c r="A731" s="60"/>
      <c r="B731" s="60"/>
      <c r="C731" s="128"/>
      <c r="D731" s="61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 x14ac:dyDescent="0.35">
      <c r="A732" s="60"/>
      <c r="B732" s="60"/>
      <c r="C732" s="128"/>
      <c r="D732" s="61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 x14ac:dyDescent="0.35">
      <c r="A733" s="60"/>
      <c r="B733" s="60"/>
      <c r="C733" s="128"/>
      <c r="D733" s="61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 x14ac:dyDescent="0.35">
      <c r="A734" s="60"/>
      <c r="B734" s="60"/>
      <c r="C734" s="128"/>
      <c r="D734" s="61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 x14ac:dyDescent="0.35">
      <c r="A735" s="60"/>
      <c r="B735" s="60"/>
      <c r="C735" s="128"/>
      <c r="D735" s="61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 x14ac:dyDescent="0.35">
      <c r="A736" s="60"/>
      <c r="B736" s="60"/>
      <c r="C736" s="128"/>
      <c r="D736" s="61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 x14ac:dyDescent="0.35">
      <c r="A737" s="60"/>
      <c r="B737" s="60"/>
      <c r="C737" s="128"/>
      <c r="D737" s="61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 x14ac:dyDescent="0.35">
      <c r="A738" s="60"/>
      <c r="B738" s="60"/>
      <c r="C738" s="128"/>
      <c r="D738" s="61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 x14ac:dyDescent="0.35">
      <c r="A739" s="60"/>
      <c r="B739" s="60"/>
      <c r="C739" s="128"/>
      <c r="D739" s="61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 x14ac:dyDescent="0.35">
      <c r="A740" s="60"/>
      <c r="B740" s="60"/>
      <c r="C740" s="128"/>
      <c r="D740" s="61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 x14ac:dyDescent="0.35">
      <c r="A741" s="60"/>
      <c r="B741" s="60"/>
      <c r="C741" s="128"/>
      <c r="D741" s="61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 x14ac:dyDescent="0.35">
      <c r="A742" s="60"/>
      <c r="B742" s="60"/>
      <c r="C742" s="128"/>
      <c r="D742" s="61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 x14ac:dyDescent="0.35">
      <c r="A743" s="60"/>
      <c r="B743" s="60"/>
      <c r="C743" s="128"/>
      <c r="D743" s="61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 x14ac:dyDescent="0.35">
      <c r="A744" s="60"/>
      <c r="B744" s="60"/>
      <c r="C744" s="128"/>
      <c r="D744" s="61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 x14ac:dyDescent="0.35">
      <c r="A745" s="60"/>
      <c r="B745" s="60"/>
      <c r="C745" s="128"/>
      <c r="D745" s="61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 x14ac:dyDescent="0.35">
      <c r="A746" s="60"/>
      <c r="B746" s="60"/>
      <c r="C746" s="128"/>
      <c r="D746" s="61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 x14ac:dyDescent="0.35">
      <c r="A747" s="60"/>
      <c r="B747" s="60"/>
      <c r="C747" s="128"/>
      <c r="D747" s="61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 x14ac:dyDescent="0.35">
      <c r="A748" s="60"/>
      <c r="B748" s="60"/>
      <c r="C748" s="128"/>
      <c r="D748" s="61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 x14ac:dyDescent="0.35">
      <c r="A749" s="60"/>
      <c r="B749" s="60"/>
      <c r="C749" s="128"/>
      <c r="D749" s="61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 x14ac:dyDescent="0.35">
      <c r="A750" s="60"/>
      <c r="B750" s="60"/>
      <c r="C750" s="128"/>
      <c r="D750" s="61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 x14ac:dyDescent="0.35">
      <c r="A751" s="60"/>
      <c r="B751" s="60"/>
      <c r="C751" s="128"/>
      <c r="D751" s="61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 x14ac:dyDescent="0.35">
      <c r="A752" s="60"/>
      <c r="B752" s="60"/>
      <c r="C752" s="128"/>
      <c r="D752" s="61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 x14ac:dyDescent="0.35">
      <c r="A753" s="60"/>
      <c r="B753" s="60"/>
      <c r="C753" s="128"/>
      <c r="D753" s="61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 x14ac:dyDescent="0.35">
      <c r="A754" s="60"/>
      <c r="B754" s="60"/>
      <c r="C754" s="128"/>
      <c r="D754" s="61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 x14ac:dyDescent="0.35">
      <c r="A755" s="60"/>
      <c r="B755" s="60"/>
      <c r="C755" s="128"/>
      <c r="D755" s="61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 x14ac:dyDescent="0.35">
      <c r="A756" s="60"/>
      <c r="B756" s="60"/>
      <c r="C756" s="128"/>
      <c r="D756" s="61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 x14ac:dyDescent="0.35">
      <c r="A757" s="60"/>
      <c r="B757" s="60"/>
      <c r="C757" s="128"/>
      <c r="D757" s="61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 x14ac:dyDescent="0.35">
      <c r="A758" s="60"/>
      <c r="B758" s="60"/>
      <c r="C758" s="128"/>
      <c r="D758" s="61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 x14ac:dyDescent="0.35">
      <c r="A759" s="60"/>
      <c r="B759" s="60"/>
      <c r="C759" s="128"/>
      <c r="D759" s="61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 x14ac:dyDescent="0.35">
      <c r="A760" s="60"/>
      <c r="B760" s="60"/>
      <c r="C760" s="128"/>
      <c r="D760" s="61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 x14ac:dyDescent="0.35">
      <c r="A761" s="60"/>
      <c r="B761" s="60"/>
      <c r="C761" s="128"/>
      <c r="D761" s="61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 x14ac:dyDescent="0.35">
      <c r="A762" s="60"/>
      <c r="B762" s="60"/>
      <c r="C762" s="128"/>
      <c r="D762" s="61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 x14ac:dyDescent="0.35">
      <c r="A763" s="60"/>
      <c r="B763" s="60"/>
      <c r="C763" s="128"/>
      <c r="D763" s="61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 x14ac:dyDescent="0.35">
      <c r="A764" s="60"/>
      <c r="B764" s="60"/>
      <c r="C764" s="128"/>
      <c r="D764" s="61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 x14ac:dyDescent="0.35">
      <c r="A765" s="60"/>
      <c r="B765" s="60"/>
      <c r="C765" s="128"/>
      <c r="D765" s="61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 x14ac:dyDescent="0.35">
      <c r="A766" s="60"/>
      <c r="B766" s="60"/>
      <c r="C766" s="128"/>
      <c r="D766" s="61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 x14ac:dyDescent="0.35">
      <c r="A767" s="60"/>
      <c r="B767" s="60"/>
      <c r="C767" s="128"/>
      <c r="D767" s="61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 x14ac:dyDescent="0.35">
      <c r="A768" s="60"/>
      <c r="B768" s="60"/>
      <c r="C768" s="128"/>
      <c r="D768" s="61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 x14ac:dyDescent="0.35">
      <c r="A769" s="60"/>
      <c r="B769" s="60"/>
      <c r="C769" s="128"/>
      <c r="D769" s="61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 x14ac:dyDescent="0.35">
      <c r="A770" s="60"/>
      <c r="B770" s="60"/>
      <c r="C770" s="128"/>
      <c r="D770" s="61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 x14ac:dyDescent="0.35">
      <c r="A771" s="60"/>
      <c r="B771" s="60"/>
      <c r="C771" s="128"/>
      <c r="D771" s="61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 x14ac:dyDescent="0.35">
      <c r="A772" s="60"/>
      <c r="B772" s="60"/>
      <c r="C772" s="128"/>
      <c r="D772" s="61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 x14ac:dyDescent="0.35">
      <c r="A773" s="60"/>
      <c r="B773" s="60"/>
      <c r="C773" s="128"/>
      <c r="D773" s="61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 x14ac:dyDescent="0.35">
      <c r="A774" s="60"/>
      <c r="B774" s="60"/>
      <c r="C774" s="128"/>
      <c r="D774" s="61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 x14ac:dyDescent="0.35">
      <c r="A775" s="60"/>
      <c r="B775" s="60"/>
      <c r="C775" s="128"/>
      <c r="D775" s="61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 x14ac:dyDescent="0.35">
      <c r="A776" s="60"/>
      <c r="B776" s="60"/>
      <c r="C776" s="128"/>
      <c r="D776" s="61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 x14ac:dyDescent="0.35">
      <c r="A777" s="60"/>
      <c r="B777" s="60"/>
      <c r="C777" s="128"/>
      <c r="D777" s="61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 x14ac:dyDescent="0.35">
      <c r="A778" s="60"/>
      <c r="B778" s="60"/>
      <c r="C778" s="128"/>
      <c r="D778" s="61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 x14ac:dyDescent="0.35">
      <c r="A779" s="60"/>
      <c r="B779" s="60"/>
      <c r="C779" s="128"/>
      <c r="D779" s="61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 x14ac:dyDescent="0.35">
      <c r="A780" s="60"/>
      <c r="B780" s="60"/>
      <c r="C780" s="128"/>
      <c r="D780" s="61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 x14ac:dyDescent="0.35">
      <c r="A781" s="60"/>
      <c r="B781" s="60"/>
      <c r="C781" s="128"/>
      <c r="D781" s="61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 x14ac:dyDescent="0.35">
      <c r="A782" s="60"/>
      <c r="B782" s="60"/>
      <c r="C782" s="128"/>
      <c r="D782" s="61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 x14ac:dyDescent="0.35">
      <c r="A783" s="60"/>
      <c r="B783" s="60"/>
      <c r="C783" s="128"/>
      <c r="D783" s="61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 x14ac:dyDescent="0.35">
      <c r="A784" s="60"/>
      <c r="B784" s="60"/>
      <c r="C784" s="128"/>
      <c r="D784" s="61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 x14ac:dyDescent="0.35">
      <c r="A785" s="60"/>
      <c r="B785" s="60"/>
      <c r="C785" s="128"/>
      <c r="D785" s="61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 x14ac:dyDescent="0.35">
      <c r="A786" s="60"/>
      <c r="B786" s="60"/>
      <c r="C786" s="128"/>
      <c r="D786" s="61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 x14ac:dyDescent="0.35">
      <c r="A787" s="60"/>
      <c r="B787" s="60"/>
      <c r="C787" s="128"/>
      <c r="D787" s="61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 x14ac:dyDescent="0.35">
      <c r="A788" s="60"/>
      <c r="B788" s="60"/>
      <c r="C788" s="128"/>
      <c r="D788" s="61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 x14ac:dyDescent="0.35">
      <c r="A789" s="60"/>
      <c r="B789" s="60"/>
      <c r="C789" s="128"/>
      <c r="D789" s="61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 x14ac:dyDescent="0.35">
      <c r="A790" s="60"/>
      <c r="B790" s="60"/>
      <c r="C790" s="128"/>
      <c r="D790" s="61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 x14ac:dyDescent="0.35">
      <c r="A791" s="60"/>
      <c r="B791" s="60"/>
      <c r="C791" s="128"/>
      <c r="D791" s="61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 x14ac:dyDescent="0.35">
      <c r="A792" s="60"/>
      <c r="B792" s="60"/>
      <c r="C792" s="128"/>
      <c r="D792" s="61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 x14ac:dyDescent="0.35">
      <c r="A793" s="60"/>
      <c r="B793" s="60"/>
      <c r="C793" s="128"/>
      <c r="D793" s="61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 x14ac:dyDescent="0.35">
      <c r="A794" s="60"/>
      <c r="B794" s="60"/>
      <c r="C794" s="128"/>
      <c r="D794" s="61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 x14ac:dyDescent="0.35">
      <c r="A795" s="60"/>
      <c r="B795" s="60"/>
      <c r="C795" s="128"/>
      <c r="D795" s="61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 x14ac:dyDescent="0.35">
      <c r="A796" s="60"/>
      <c r="B796" s="60"/>
      <c r="C796" s="128"/>
      <c r="D796" s="61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 x14ac:dyDescent="0.35">
      <c r="A797" s="60"/>
      <c r="B797" s="60"/>
      <c r="C797" s="128"/>
      <c r="D797" s="61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 x14ac:dyDescent="0.35">
      <c r="A798" s="60"/>
      <c r="B798" s="60"/>
      <c r="C798" s="128"/>
      <c r="D798" s="61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 x14ac:dyDescent="0.35">
      <c r="A799" s="60"/>
      <c r="B799" s="60"/>
      <c r="C799" s="128"/>
      <c r="D799" s="61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 x14ac:dyDescent="0.35">
      <c r="A800" s="60"/>
      <c r="B800" s="60"/>
      <c r="C800" s="128"/>
      <c r="D800" s="61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 x14ac:dyDescent="0.35">
      <c r="A801" s="60"/>
      <c r="B801" s="60"/>
      <c r="C801" s="128"/>
      <c r="D801" s="61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 x14ac:dyDescent="0.35">
      <c r="A802" s="60"/>
      <c r="B802" s="60"/>
      <c r="C802" s="128"/>
      <c r="D802" s="61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 x14ac:dyDescent="0.35">
      <c r="A803" s="60"/>
      <c r="B803" s="60"/>
      <c r="C803" s="128"/>
      <c r="D803" s="61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 x14ac:dyDescent="0.35">
      <c r="A804" s="60"/>
      <c r="B804" s="60"/>
      <c r="C804" s="128"/>
      <c r="D804" s="61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 x14ac:dyDescent="0.35">
      <c r="A805" s="60"/>
      <c r="B805" s="60"/>
      <c r="C805" s="128"/>
      <c r="D805" s="61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 x14ac:dyDescent="0.35">
      <c r="A806" s="60"/>
      <c r="B806" s="60"/>
      <c r="C806" s="128"/>
      <c r="D806" s="61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 x14ac:dyDescent="0.35">
      <c r="A807" s="60"/>
      <c r="B807" s="60"/>
      <c r="C807" s="128"/>
      <c r="D807" s="61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 x14ac:dyDescent="0.35">
      <c r="A808" s="60"/>
      <c r="B808" s="60"/>
      <c r="C808" s="128"/>
      <c r="D808" s="61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 x14ac:dyDescent="0.35">
      <c r="A809" s="60"/>
      <c r="B809" s="60"/>
      <c r="C809" s="128"/>
      <c r="D809" s="61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 x14ac:dyDescent="0.35">
      <c r="A810" s="60"/>
      <c r="B810" s="60"/>
      <c r="C810" s="128"/>
      <c r="D810" s="61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 x14ac:dyDescent="0.35">
      <c r="A811" s="60"/>
      <c r="B811" s="60"/>
      <c r="C811" s="128"/>
      <c r="D811" s="61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 x14ac:dyDescent="0.35">
      <c r="A812" s="60"/>
      <c r="B812" s="60"/>
      <c r="C812" s="128"/>
      <c r="D812" s="61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 x14ac:dyDescent="0.35">
      <c r="A813" s="60"/>
      <c r="B813" s="60"/>
      <c r="C813" s="128"/>
      <c r="D813" s="61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 x14ac:dyDescent="0.35">
      <c r="A814" s="60"/>
      <c r="B814" s="60"/>
      <c r="C814" s="128"/>
      <c r="D814" s="61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 x14ac:dyDescent="0.35">
      <c r="A815" s="60"/>
      <c r="B815" s="60"/>
      <c r="C815" s="128"/>
      <c r="D815" s="61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 x14ac:dyDescent="0.35">
      <c r="A816" s="60"/>
      <c r="B816" s="60"/>
      <c r="C816" s="128"/>
      <c r="D816" s="61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 x14ac:dyDescent="0.35">
      <c r="A817" s="60"/>
      <c r="B817" s="60"/>
      <c r="C817" s="128"/>
      <c r="D817" s="61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 x14ac:dyDescent="0.35">
      <c r="A818" s="60"/>
      <c r="B818" s="60"/>
      <c r="C818" s="128"/>
      <c r="D818" s="61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 x14ac:dyDescent="0.35">
      <c r="A819" s="60"/>
      <c r="B819" s="60"/>
      <c r="C819" s="128"/>
      <c r="D819" s="61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 x14ac:dyDescent="0.35">
      <c r="A820" s="60"/>
      <c r="B820" s="60"/>
      <c r="C820" s="128"/>
      <c r="D820" s="61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 x14ac:dyDescent="0.35">
      <c r="A821" s="60"/>
      <c r="B821" s="60"/>
      <c r="C821" s="128"/>
      <c r="D821" s="61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 x14ac:dyDescent="0.35">
      <c r="A822" s="60"/>
      <c r="B822" s="60"/>
      <c r="C822" s="128"/>
      <c r="D822" s="61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 x14ac:dyDescent="0.35">
      <c r="A823" s="60"/>
      <c r="B823" s="60"/>
      <c r="C823" s="128"/>
      <c r="D823" s="61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 x14ac:dyDescent="0.35">
      <c r="A824" s="60"/>
      <c r="B824" s="60"/>
      <c r="C824" s="128"/>
      <c r="D824" s="61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 x14ac:dyDescent="0.35">
      <c r="A825" s="60"/>
      <c r="B825" s="60"/>
      <c r="C825" s="128"/>
      <c r="D825" s="61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 x14ac:dyDescent="0.35">
      <c r="A826" s="60"/>
      <c r="B826" s="60"/>
      <c r="C826" s="128"/>
      <c r="D826" s="61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 x14ac:dyDescent="0.35">
      <c r="A827" s="60"/>
      <c r="B827" s="60"/>
      <c r="C827" s="128"/>
      <c r="D827" s="61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 x14ac:dyDescent="0.35">
      <c r="A828" s="60"/>
      <c r="B828" s="60"/>
      <c r="C828" s="128"/>
      <c r="D828" s="61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 x14ac:dyDescent="0.35">
      <c r="A829" s="60"/>
      <c r="B829" s="60"/>
      <c r="C829" s="128"/>
      <c r="D829" s="61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 x14ac:dyDescent="0.35">
      <c r="A830" s="60"/>
      <c r="B830" s="60"/>
      <c r="C830" s="128"/>
      <c r="D830" s="61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 x14ac:dyDescent="0.35">
      <c r="A831" s="60"/>
      <c r="B831" s="60"/>
      <c r="C831" s="128"/>
      <c r="D831" s="61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 x14ac:dyDescent="0.35">
      <c r="A832" s="60"/>
      <c r="B832" s="60"/>
      <c r="C832" s="128"/>
      <c r="D832" s="61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 x14ac:dyDescent="0.35">
      <c r="A833" s="60"/>
      <c r="B833" s="60"/>
      <c r="C833" s="128"/>
      <c r="D833" s="61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 x14ac:dyDescent="0.35">
      <c r="A834" s="60"/>
      <c r="B834" s="60"/>
      <c r="C834" s="128"/>
      <c r="D834" s="61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 x14ac:dyDescent="0.35">
      <c r="A835" s="60"/>
      <c r="B835" s="60"/>
      <c r="C835" s="128"/>
      <c r="D835" s="61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 x14ac:dyDescent="0.35">
      <c r="A836" s="60"/>
      <c r="B836" s="60"/>
      <c r="C836" s="128"/>
      <c r="D836" s="61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 x14ac:dyDescent="0.35">
      <c r="A837" s="60"/>
      <c r="B837" s="60"/>
      <c r="C837" s="128"/>
      <c r="D837" s="61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 x14ac:dyDescent="0.35">
      <c r="A838" s="60"/>
      <c r="B838" s="60"/>
      <c r="C838" s="128"/>
      <c r="D838" s="61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 x14ac:dyDescent="0.35">
      <c r="A839" s="60"/>
      <c r="B839" s="60"/>
      <c r="C839" s="128"/>
      <c r="D839" s="61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 x14ac:dyDescent="0.35">
      <c r="A840" s="60"/>
      <c r="B840" s="60"/>
      <c r="C840" s="128"/>
      <c r="D840" s="61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 x14ac:dyDescent="0.35">
      <c r="A841" s="60"/>
      <c r="B841" s="60"/>
      <c r="C841" s="128"/>
      <c r="D841" s="61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 x14ac:dyDescent="0.35">
      <c r="A842" s="60"/>
      <c r="B842" s="60"/>
      <c r="C842" s="128"/>
      <c r="D842" s="61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 x14ac:dyDescent="0.35">
      <c r="A843" s="60"/>
      <c r="B843" s="60"/>
      <c r="C843" s="128"/>
      <c r="D843" s="61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 x14ac:dyDescent="0.35">
      <c r="A844" s="60"/>
      <c r="B844" s="60"/>
      <c r="C844" s="128"/>
      <c r="D844" s="61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 x14ac:dyDescent="0.35">
      <c r="A845" s="60"/>
      <c r="B845" s="60"/>
      <c r="C845" s="128"/>
      <c r="D845" s="61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 x14ac:dyDescent="0.35">
      <c r="A846" s="60"/>
      <c r="B846" s="60"/>
      <c r="C846" s="128"/>
      <c r="D846" s="61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 x14ac:dyDescent="0.35">
      <c r="A847" s="60"/>
      <c r="B847" s="60"/>
      <c r="C847" s="128"/>
      <c r="D847" s="61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 x14ac:dyDescent="0.35">
      <c r="A848" s="60"/>
      <c r="B848" s="60"/>
      <c r="C848" s="128"/>
      <c r="D848" s="61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 x14ac:dyDescent="0.35">
      <c r="A849" s="60"/>
      <c r="B849" s="60"/>
      <c r="C849" s="128"/>
      <c r="D849" s="61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 x14ac:dyDescent="0.35">
      <c r="A850" s="60"/>
      <c r="B850" s="60"/>
      <c r="C850" s="128"/>
      <c r="D850" s="61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 x14ac:dyDescent="0.35">
      <c r="A851" s="60"/>
      <c r="B851" s="60"/>
      <c r="C851" s="128"/>
      <c r="D851" s="61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 x14ac:dyDescent="0.35">
      <c r="A852" s="60"/>
      <c r="B852" s="60"/>
      <c r="C852" s="128"/>
      <c r="D852" s="61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 x14ac:dyDescent="0.35">
      <c r="A853" s="60"/>
      <c r="B853" s="60"/>
      <c r="C853" s="128"/>
      <c r="D853" s="61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 x14ac:dyDescent="0.35">
      <c r="A854" s="60"/>
      <c r="B854" s="60"/>
      <c r="C854" s="128"/>
      <c r="D854" s="61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 x14ac:dyDescent="0.35">
      <c r="A855" s="60"/>
      <c r="B855" s="60"/>
      <c r="C855" s="128"/>
      <c r="D855" s="61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 x14ac:dyDescent="0.35">
      <c r="A856" s="60"/>
      <c r="B856" s="60"/>
      <c r="C856" s="128"/>
      <c r="D856" s="61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 x14ac:dyDescent="0.35">
      <c r="A857" s="60"/>
      <c r="B857" s="60"/>
      <c r="C857" s="128"/>
      <c r="D857" s="61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 x14ac:dyDescent="0.35">
      <c r="A858" s="60"/>
      <c r="B858" s="60"/>
      <c r="C858" s="128"/>
      <c r="D858" s="61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 x14ac:dyDescent="0.35">
      <c r="A859" s="60"/>
      <c r="B859" s="60"/>
      <c r="C859" s="128"/>
      <c r="D859" s="61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 x14ac:dyDescent="0.35">
      <c r="A860" s="60"/>
      <c r="B860" s="60"/>
      <c r="C860" s="128"/>
      <c r="D860" s="61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 x14ac:dyDescent="0.35">
      <c r="A861" s="60"/>
      <c r="B861" s="60"/>
      <c r="C861" s="128"/>
      <c r="D861" s="61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 x14ac:dyDescent="0.35">
      <c r="A862" s="60"/>
      <c r="B862" s="60"/>
      <c r="C862" s="128"/>
      <c r="D862" s="61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 x14ac:dyDescent="0.35">
      <c r="A863" s="60"/>
      <c r="B863" s="60"/>
      <c r="C863" s="128"/>
      <c r="D863" s="61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 x14ac:dyDescent="0.35">
      <c r="A864" s="60"/>
      <c r="B864" s="60"/>
      <c r="C864" s="128"/>
      <c r="D864" s="61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 x14ac:dyDescent="0.35">
      <c r="A865" s="60"/>
      <c r="B865" s="60"/>
      <c r="C865" s="128"/>
      <c r="D865" s="61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 x14ac:dyDescent="0.35">
      <c r="A866" s="60"/>
      <c r="B866" s="60"/>
      <c r="C866" s="128"/>
      <c r="D866" s="61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 x14ac:dyDescent="0.35">
      <c r="A867" s="60"/>
      <c r="B867" s="60"/>
      <c r="C867" s="128"/>
      <c r="D867" s="61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 x14ac:dyDescent="0.35">
      <c r="A868" s="60"/>
      <c r="B868" s="60"/>
      <c r="C868" s="128"/>
      <c r="D868" s="61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 x14ac:dyDescent="0.35">
      <c r="A869" s="60"/>
      <c r="B869" s="60"/>
      <c r="C869" s="128"/>
      <c r="D869" s="61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 x14ac:dyDescent="0.35">
      <c r="A870" s="60"/>
      <c r="B870" s="60"/>
      <c r="C870" s="128"/>
      <c r="D870" s="61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 x14ac:dyDescent="0.35">
      <c r="A871" s="60"/>
      <c r="B871" s="60"/>
      <c r="C871" s="128"/>
      <c r="D871" s="61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 x14ac:dyDescent="0.35">
      <c r="A872" s="60"/>
      <c r="B872" s="60"/>
      <c r="C872" s="128"/>
      <c r="D872" s="61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 x14ac:dyDescent="0.35">
      <c r="A873" s="60"/>
      <c r="B873" s="60"/>
      <c r="C873" s="128"/>
      <c r="D873" s="61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 x14ac:dyDescent="0.35">
      <c r="A874" s="60"/>
      <c r="B874" s="60"/>
      <c r="C874" s="128"/>
      <c r="D874" s="61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 x14ac:dyDescent="0.35">
      <c r="A875" s="60"/>
      <c r="B875" s="60"/>
      <c r="C875" s="128"/>
      <c r="D875" s="61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 x14ac:dyDescent="0.35">
      <c r="A876" s="60"/>
      <c r="B876" s="60"/>
      <c r="C876" s="128"/>
      <c r="D876" s="61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 x14ac:dyDescent="0.35">
      <c r="A877" s="60"/>
      <c r="B877" s="60"/>
      <c r="C877" s="128"/>
      <c r="D877" s="61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 x14ac:dyDescent="0.35">
      <c r="A878" s="60"/>
      <c r="B878" s="60"/>
      <c r="C878" s="128"/>
      <c r="D878" s="61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 x14ac:dyDescent="0.35">
      <c r="A879" s="60"/>
      <c r="B879" s="60"/>
      <c r="C879" s="128"/>
      <c r="D879" s="61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 x14ac:dyDescent="0.35">
      <c r="A880" s="60"/>
      <c r="B880" s="60"/>
      <c r="C880" s="128"/>
      <c r="D880" s="61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 x14ac:dyDescent="0.35">
      <c r="A881" s="60"/>
      <c r="B881" s="60"/>
      <c r="C881" s="128"/>
      <c r="D881" s="61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 x14ac:dyDescent="0.35">
      <c r="A882" s="60"/>
      <c r="B882" s="60"/>
      <c r="C882" s="128"/>
      <c r="D882" s="61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 x14ac:dyDescent="0.35">
      <c r="A883" s="60"/>
      <c r="B883" s="60"/>
      <c r="C883" s="128"/>
      <c r="D883" s="61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 x14ac:dyDescent="0.35">
      <c r="A884" s="60"/>
      <c r="B884" s="60"/>
      <c r="C884" s="128"/>
      <c r="D884" s="61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 x14ac:dyDescent="0.35">
      <c r="A885" s="60"/>
      <c r="B885" s="60"/>
      <c r="C885" s="128"/>
      <c r="D885" s="61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 x14ac:dyDescent="0.35">
      <c r="A886" s="60"/>
      <c r="B886" s="60"/>
      <c r="C886" s="128"/>
      <c r="D886" s="61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 x14ac:dyDescent="0.35">
      <c r="A887" s="60"/>
      <c r="B887" s="60"/>
      <c r="C887" s="128"/>
      <c r="D887" s="61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 x14ac:dyDescent="0.35">
      <c r="A888" s="60"/>
      <c r="B888" s="60"/>
      <c r="C888" s="128"/>
      <c r="D888" s="61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 x14ac:dyDescent="0.35">
      <c r="A889" s="60"/>
      <c r="B889" s="60"/>
      <c r="C889" s="128"/>
      <c r="D889" s="61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 x14ac:dyDescent="0.35">
      <c r="A890" s="60"/>
      <c r="B890" s="60"/>
      <c r="C890" s="128"/>
      <c r="D890" s="61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 x14ac:dyDescent="0.35">
      <c r="A891" s="60"/>
      <c r="B891" s="60"/>
      <c r="C891" s="128"/>
      <c r="D891" s="61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 x14ac:dyDescent="0.35">
      <c r="A892" s="60"/>
      <c r="B892" s="60"/>
      <c r="C892" s="128"/>
      <c r="D892" s="61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 x14ac:dyDescent="0.35">
      <c r="A893" s="60"/>
      <c r="B893" s="60"/>
      <c r="C893" s="128"/>
      <c r="D893" s="61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 x14ac:dyDescent="0.35">
      <c r="A894" s="60"/>
      <c r="B894" s="60"/>
      <c r="C894" s="128"/>
      <c r="D894" s="61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 x14ac:dyDescent="0.35">
      <c r="A895" s="60"/>
      <c r="B895" s="60"/>
      <c r="C895" s="128"/>
      <c r="D895" s="61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 x14ac:dyDescent="0.35">
      <c r="A896" s="60"/>
      <c r="B896" s="60"/>
      <c r="C896" s="128"/>
      <c r="D896" s="61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 x14ac:dyDescent="0.35">
      <c r="A897" s="60"/>
      <c r="B897" s="60"/>
      <c r="C897" s="128"/>
      <c r="D897" s="61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 x14ac:dyDescent="0.35">
      <c r="A898" s="60"/>
      <c r="B898" s="60"/>
      <c r="C898" s="128"/>
      <c r="D898" s="61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 x14ac:dyDescent="0.35">
      <c r="A899" s="60"/>
      <c r="B899" s="60"/>
      <c r="C899" s="128"/>
      <c r="D899" s="61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 x14ac:dyDescent="0.35">
      <c r="A900" s="60"/>
      <c r="B900" s="60"/>
      <c r="C900" s="128"/>
      <c r="D900" s="61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 x14ac:dyDescent="0.35">
      <c r="A901" s="60"/>
      <c r="B901" s="60"/>
      <c r="C901" s="128"/>
      <c r="D901" s="61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 x14ac:dyDescent="0.35">
      <c r="A902" s="60"/>
      <c r="B902" s="60"/>
      <c r="C902" s="128"/>
      <c r="D902" s="61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 x14ac:dyDescent="0.35">
      <c r="A903" s="60"/>
      <c r="B903" s="60"/>
      <c r="C903" s="128"/>
      <c r="D903" s="61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 x14ac:dyDescent="0.35">
      <c r="A904" s="60"/>
      <c r="B904" s="60"/>
      <c r="C904" s="128"/>
      <c r="D904" s="61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 x14ac:dyDescent="0.35">
      <c r="A905" s="60"/>
      <c r="B905" s="60"/>
      <c r="C905" s="128"/>
      <c r="D905" s="61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 x14ac:dyDescent="0.35">
      <c r="A906" s="60"/>
      <c r="B906" s="60"/>
      <c r="C906" s="128"/>
      <c r="D906" s="61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 x14ac:dyDescent="0.35">
      <c r="A907" s="60"/>
      <c r="B907" s="60"/>
      <c r="C907" s="128"/>
      <c r="D907" s="61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 x14ac:dyDescent="0.35">
      <c r="A908" s="60"/>
      <c r="B908" s="60"/>
      <c r="C908" s="128"/>
      <c r="D908" s="61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 x14ac:dyDescent="0.35">
      <c r="A909" s="60"/>
      <c r="B909" s="60"/>
      <c r="C909" s="128"/>
      <c r="D909" s="61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 x14ac:dyDescent="0.35">
      <c r="A910" s="60"/>
      <c r="B910" s="60"/>
      <c r="C910" s="128"/>
      <c r="D910" s="61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 x14ac:dyDescent="0.35">
      <c r="A911" s="60"/>
      <c r="B911" s="60"/>
      <c r="C911" s="128"/>
      <c r="D911" s="61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 x14ac:dyDescent="0.35">
      <c r="A912" s="60"/>
      <c r="B912" s="60"/>
      <c r="C912" s="128"/>
      <c r="D912" s="61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 x14ac:dyDescent="0.35">
      <c r="A913" s="60"/>
      <c r="B913" s="60"/>
      <c r="C913" s="128"/>
      <c r="D913" s="61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 x14ac:dyDescent="0.35">
      <c r="A914" s="60"/>
      <c r="B914" s="60"/>
      <c r="C914" s="128"/>
      <c r="D914" s="61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 x14ac:dyDescent="0.35">
      <c r="A915" s="60"/>
      <c r="B915" s="60"/>
      <c r="C915" s="128"/>
      <c r="D915" s="61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 x14ac:dyDescent="0.35">
      <c r="A916" s="60"/>
      <c r="B916" s="60"/>
      <c r="C916" s="128"/>
      <c r="D916" s="61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 x14ac:dyDescent="0.35">
      <c r="A917" s="60"/>
      <c r="B917" s="60"/>
      <c r="C917" s="128"/>
      <c r="D917" s="61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 x14ac:dyDescent="0.35">
      <c r="A918" s="60"/>
      <c r="B918" s="60"/>
      <c r="C918" s="128"/>
      <c r="D918" s="61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 x14ac:dyDescent="0.35">
      <c r="A919" s="60"/>
      <c r="B919" s="60"/>
      <c r="C919" s="128"/>
      <c r="D919" s="61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 x14ac:dyDescent="0.35">
      <c r="A920" s="60"/>
      <c r="B920" s="60"/>
      <c r="C920" s="128"/>
      <c r="D920" s="61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 x14ac:dyDescent="0.35">
      <c r="A921" s="60"/>
      <c r="B921" s="60"/>
      <c r="C921" s="128"/>
      <c r="D921" s="61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 x14ac:dyDescent="0.35">
      <c r="A922" s="60"/>
      <c r="B922" s="60"/>
      <c r="C922" s="128"/>
      <c r="D922" s="61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 x14ac:dyDescent="0.35">
      <c r="A923" s="60"/>
      <c r="B923" s="60"/>
      <c r="C923" s="128"/>
      <c r="D923" s="61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 x14ac:dyDescent="0.35">
      <c r="A924" s="60"/>
      <c r="B924" s="60"/>
      <c r="C924" s="128"/>
      <c r="D924" s="61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 x14ac:dyDescent="0.35">
      <c r="A925" s="60"/>
      <c r="B925" s="60"/>
      <c r="C925" s="128"/>
      <c r="D925" s="61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 x14ac:dyDescent="0.35">
      <c r="A926" s="60"/>
      <c r="B926" s="60"/>
      <c r="C926" s="128"/>
      <c r="D926" s="61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 x14ac:dyDescent="0.35">
      <c r="A927" s="60"/>
      <c r="B927" s="60"/>
      <c r="C927" s="128"/>
      <c r="D927" s="61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 x14ac:dyDescent="0.35">
      <c r="A928" s="60"/>
      <c r="B928" s="60"/>
      <c r="C928" s="128"/>
      <c r="D928" s="61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 x14ac:dyDescent="0.35">
      <c r="A929" s="60"/>
      <c r="B929" s="60"/>
      <c r="C929" s="128"/>
      <c r="D929" s="61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 x14ac:dyDescent="0.35">
      <c r="A930" s="60"/>
      <c r="B930" s="60"/>
      <c r="C930" s="128"/>
      <c r="D930" s="61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 x14ac:dyDescent="0.35">
      <c r="A931" s="60"/>
      <c r="B931" s="60"/>
      <c r="C931" s="128"/>
      <c r="D931" s="61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 x14ac:dyDescent="0.35">
      <c r="A932" s="60"/>
      <c r="B932" s="60"/>
      <c r="C932" s="128"/>
      <c r="D932" s="61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 x14ac:dyDescent="0.35">
      <c r="A933" s="60"/>
      <c r="B933" s="60"/>
      <c r="C933" s="128"/>
      <c r="D933" s="61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 x14ac:dyDescent="0.35">
      <c r="A934" s="60"/>
      <c r="B934" s="60"/>
      <c r="C934" s="128"/>
      <c r="D934" s="61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 x14ac:dyDescent="0.35">
      <c r="A935" s="60"/>
      <c r="B935" s="60"/>
      <c r="C935" s="128"/>
      <c r="D935" s="61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 x14ac:dyDescent="0.35">
      <c r="A936" s="60"/>
      <c r="B936" s="60"/>
      <c r="C936" s="128"/>
      <c r="D936" s="61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 x14ac:dyDescent="0.35">
      <c r="A937" s="60"/>
      <c r="B937" s="60"/>
      <c r="C937" s="128"/>
      <c r="D937" s="61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 x14ac:dyDescent="0.35">
      <c r="A938" s="60"/>
      <c r="B938" s="60"/>
      <c r="C938" s="128"/>
      <c r="D938" s="61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 x14ac:dyDescent="0.35">
      <c r="A939" s="60"/>
      <c r="B939" s="60"/>
      <c r="C939" s="128"/>
      <c r="D939" s="61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 x14ac:dyDescent="0.35">
      <c r="A940" s="60"/>
      <c r="B940" s="60"/>
      <c r="C940" s="128"/>
      <c r="D940" s="61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 x14ac:dyDescent="0.35">
      <c r="A941" s="60"/>
      <c r="B941" s="60"/>
      <c r="C941" s="128"/>
      <c r="D941" s="61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 x14ac:dyDescent="0.35">
      <c r="A942" s="60"/>
      <c r="B942" s="60"/>
      <c r="C942" s="128"/>
      <c r="D942" s="61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 x14ac:dyDescent="0.35">
      <c r="A943" s="60"/>
      <c r="B943" s="60"/>
      <c r="C943" s="128"/>
      <c r="D943" s="61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 x14ac:dyDescent="0.35">
      <c r="A944" s="60"/>
      <c r="B944" s="60"/>
      <c r="C944" s="128"/>
      <c r="D944" s="61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 x14ac:dyDescent="0.35">
      <c r="A945" s="60"/>
      <c r="B945" s="60"/>
      <c r="C945" s="128"/>
      <c r="D945" s="61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 x14ac:dyDescent="0.35">
      <c r="A946" s="60"/>
      <c r="B946" s="60"/>
      <c r="C946" s="128"/>
      <c r="D946" s="61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 x14ac:dyDescent="0.35">
      <c r="A947" s="60"/>
      <c r="B947" s="60"/>
      <c r="C947" s="128"/>
      <c r="D947" s="61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 x14ac:dyDescent="0.35">
      <c r="A948" s="60"/>
      <c r="B948" s="60"/>
      <c r="C948" s="128"/>
      <c r="D948" s="61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 x14ac:dyDescent="0.35">
      <c r="A949" s="60"/>
      <c r="B949" s="60"/>
      <c r="C949" s="128"/>
      <c r="D949" s="61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 x14ac:dyDescent="0.35">
      <c r="A950" s="60"/>
      <c r="B950" s="60"/>
      <c r="C950" s="128"/>
      <c r="D950" s="61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 x14ac:dyDescent="0.35">
      <c r="A951" s="60"/>
      <c r="B951" s="60"/>
      <c r="C951" s="128"/>
      <c r="D951" s="61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 x14ac:dyDescent="0.35">
      <c r="A952" s="60"/>
      <c r="B952" s="60"/>
      <c r="C952" s="128"/>
      <c r="D952" s="61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 x14ac:dyDescent="0.35">
      <c r="A953" s="60"/>
      <c r="B953" s="60"/>
      <c r="C953" s="128"/>
      <c r="D953" s="61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 x14ac:dyDescent="0.35">
      <c r="A954" s="60"/>
      <c r="B954" s="60"/>
      <c r="C954" s="128"/>
      <c r="D954" s="61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 x14ac:dyDescent="0.35">
      <c r="A955" s="60"/>
      <c r="B955" s="60"/>
      <c r="C955" s="128"/>
      <c r="D955" s="61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 x14ac:dyDescent="0.35">
      <c r="A956" s="60"/>
      <c r="B956" s="60"/>
      <c r="C956" s="128"/>
      <c r="D956" s="61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 x14ac:dyDescent="0.35">
      <c r="A957" s="60"/>
      <c r="B957" s="60"/>
      <c r="C957" s="128"/>
      <c r="D957" s="61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 x14ac:dyDescent="0.35">
      <c r="A958" s="60"/>
      <c r="B958" s="60"/>
      <c r="C958" s="128"/>
      <c r="D958" s="61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 x14ac:dyDescent="0.35">
      <c r="A959" s="60"/>
      <c r="B959" s="60"/>
      <c r="C959" s="128"/>
      <c r="D959" s="61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 x14ac:dyDescent="0.35">
      <c r="A960" s="60"/>
      <c r="B960" s="60"/>
      <c r="C960" s="128"/>
      <c r="D960" s="61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 x14ac:dyDescent="0.35">
      <c r="A961" s="60"/>
      <c r="B961" s="60"/>
      <c r="C961" s="128"/>
      <c r="D961" s="61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 x14ac:dyDescent="0.35">
      <c r="A962" s="60"/>
      <c r="B962" s="60"/>
      <c r="C962" s="128"/>
      <c r="D962" s="61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 x14ac:dyDescent="0.35">
      <c r="A963" s="60"/>
      <c r="B963" s="60"/>
      <c r="C963" s="128"/>
      <c r="D963" s="61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 x14ac:dyDescent="0.35">
      <c r="A964" s="60"/>
      <c r="B964" s="60"/>
      <c r="C964" s="128"/>
      <c r="D964" s="61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 x14ac:dyDescent="0.35">
      <c r="A965" s="60"/>
      <c r="B965" s="60"/>
      <c r="C965" s="128"/>
      <c r="D965" s="61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 x14ac:dyDescent="0.35">
      <c r="A966" s="60"/>
      <c r="B966" s="60"/>
      <c r="C966" s="128"/>
      <c r="D966" s="61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 x14ac:dyDescent="0.35">
      <c r="A967" s="60"/>
      <c r="B967" s="60"/>
      <c r="C967" s="128"/>
      <c r="D967" s="61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 x14ac:dyDescent="0.35">
      <c r="A968" s="60"/>
      <c r="B968" s="60"/>
      <c r="C968" s="128"/>
      <c r="D968" s="61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 x14ac:dyDescent="0.35">
      <c r="A969" s="60"/>
      <c r="B969" s="60"/>
      <c r="C969" s="128"/>
      <c r="D969" s="61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 x14ac:dyDescent="0.35">
      <c r="A970" s="60"/>
      <c r="B970" s="60"/>
      <c r="C970" s="128"/>
      <c r="D970" s="61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 x14ac:dyDescent="0.35">
      <c r="A971" s="60"/>
      <c r="B971" s="60"/>
      <c r="C971" s="128"/>
      <c r="D971" s="61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 x14ac:dyDescent="0.35">
      <c r="A972" s="60"/>
      <c r="B972" s="60"/>
      <c r="C972" s="128"/>
      <c r="D972" s="61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 x14ac:dyDescent="0.35">
      <c r="A973" s="60"/>
      <c r="B973" s="60"/>
      <c r="C973" s="128"/>
      <c r="D973" s="61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 x14ac:dyDescent="0.35">
      <c r="A974" s="60"/>
      <c r="B974" s="60"/>
      <c r="C974" s="128"/>
      <c r="D974" s="61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 x14ac:dyDescent="0.35">
      <c r="A975" s="60"/>
      <c r="B975" s="60"/>
      <c r="C975" s="128"/>
      <c r="D975" s="61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 x14ac:dyDescent="0.35">
      <c r="A976" s="60"/>
      <c r="B976" s="60"/>
      <c r="C976" s="128"/>
      <c r="D976" s="61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 x14ac:dyDescent="0.35">
      <c r="A977" s="60"/>
      <c r="B977" s="60"/>
      <c r="C977" s="128"/>
      <c r="D977" s="61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 x14ac:dyDescent="0.35">
      <c r="A978" s="60"/>
      <c r="B978" s="60"/>
      <c r="C978" s="128"/>
      <c r="D978" s="61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 x14ac:dyDescent="0.35">
      <c r="A979" s="60"/>
      <c r="B979" s="60"/>
      <c r="C979" s="128"/>
      <c r="D979" s="61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 x14ac:dyDescent="0.35">
      <c r="A980" s="60"/>
      <c r="B980" s="60"/>
      <c r="C980" s="128"/>
      <c r="D980" s="61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 x14ac:dyDescent="0.35">
      <c r="A981" s="60"/>
      <c r="B981" s="60"/>
      <c r="C981" s="128"/>
      <c r="D981" s="61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 x14ac:dyDescent="0.35">
      <c r="A982" s="60"/>
      <c r="B982" s="60"/>
      <c r="C982" s="128"/>
      <c r="D982" s="61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 x14ac:dyDescent="0.35">
      <c r="A983" s="60"/>
      <c r="B983" s="60"/>
      <c r="C983" s="128"/>
      <c r="D983" s="61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 x14ac:dyDescent="0.35">
      <c r="A984" s="60"/>
      <c r="B984" s="60"/>
      <c r="C984" s="128"/>
      <c r="D984" s="61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 x14ac:dyDescent="0.35">
      <c r="A985" s="60"/>
      <c r="B985" s="60"/>
      <c r="C985" s="128"/>
      <c r="D985" s="61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 x14ac:dyDescent="0.35">
      <c r="A986" s="60"/>
      <c r="B986" s="60"/>
      <c r="C986" s="128"/>
      <c r="D986" s="61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 x14ac:dyDescent="0.35">
      <c r="A987" s="60"/>
      <c r="B987" s="60"/>
      <c r="C987" s="128"/>
      <c r="D987" s="61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 x14ac:dyDescent="0.35">
      <c r="A988" s="60"/>
      <c r="B988" s="60"/>
      <c r="C988" s="128"/>
      <c r="D988" s="61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 x14ac:dyDescent="0.35">
      <c r="A989" s="60"/>
      <c r="B989" s="60"/>
      <c r="C989" s="128"/>
      <c r="D989" s="61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 x14ac:dyDescent="0.35">
      <c r="A990" s="60"/>
      <c r="B990" s="60"/>
      <c r="C990" s="128"/>
      <c r="D990" s="61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 x14ac:dyDescent="0.35">
      <c r="A991" s="60"/>
      <c r="B991" s="60"/>
      <c r="C991" s="128"/>
      <c r="D991" s="61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 x14ac:dyDescent="0.35">
      <c r="A992" s="60"/>
      <c r="B992" s="60"/>
      <c r="C992" s="128"/>
      <c r="D992" s="61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 x14ac:dyDescent="0.35">
      <c r="A993" s="60"/>
      <c r="B993" s="60"/>
      <c r="C993" s="128"/>
      <c r="D993" s="61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 x14ac:dyDescent="0.35">
      <c r="A994" s="60"/>
      <c r="B994" s="60"/>
      <c r="C994" s="128"/>
      <c r="D994" s="61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 x14ac:dyDescent="0.35">
      <c r="A995" s="60"/>
      <c r="B995" s="60"/>
      <c r="C995" s="128"/>
      <c r="D995" s="61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 x14ac:dyDescent="0.35">
      <c r="A996" s="60"/>
      <c r="B996" s="60"/>
      <c r="C996" s="128"/>
      <c r="D996" s="61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 x14ac:dyDescent="0.35">
      <c r="A997" s="60"/>
      <c r="B997" s="60"/>
      <c r="C997" s="128"/>
      <c r="D997" s="61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 x14ac:dyDescent="0.35">
      <c r="A998" s="60"/>
      <c r="B998" s="60"/>
      <c r="C998" s="128"/>
      <c r="D998" s="61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 x14ac:dyDescent="0.35">
      <c r="A999" s="60"/>
      <c r="B999" s="60"/>
      <c r="C999" s="128"/>
      <c r="D999" s="61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 x14ac:dyDescent="0.35">
      <c r="A1000" s="60"/>
      <c r="B1000" s="60"/>
      <c r="C1000" s="128"/>
      <c r="D1000" s="61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49721-09D9-4A5F-8F6B-B7AC84378AD8}">
  <sheetPr>
    <tabColor theme="4"/>
    <pageSetUpPr autoPageBreaks="0"/>
  </sheetPr>
  <dimension ref="A1:I9"/>
  <sheetViews>
    <sheetView zoomScale="110" zoomScaleNormal="110" workbookViewId="0">
      <selection activeCell="C15" sqref="C15"/>
    </sheetView>
  </sheetViews>
  <sheetFormatPr defaultColWidth="9" defaultRowHeight="14" x14ac:dyDescent="0.3"/>
  <cols>
    <col min="1" max="1" width="13.453125" style="175" customWidth="1"/>
    <col min="2" max="2" width="34.90625" style="175" customWidth="1"/>
    <col min="3" max="3" width="26.453125" style="175" customWidth="1"/>
    <col min="4" max="5" width="26.453125" style="175" bestFit="1" customWidth="1"/>
    <col min="6" max="6" width="12" style="175" customWidth="1"/>
    <col min="7" max="7" width="12.36328125" style="175" customWidth="1"/>
    <col min="8" max="9" width="11.90625" style="175" customWidth="1"/>
    <col min="10" max="16384" width="9" style="175"/>
  </cols>
  <sheetData>
    <row r="1" spans="1:9" s="176" customFormat="1" ht="21" customHeight="1" x14ac:dyDescent="0.5">
      <c r="A1" s="276" t="s">
        <v>1678</v>
      </c>
      <c r="B1" s="276"/>
      <c r="C1" s="276"/>
      <c r="D1" s="276"/>
      <c r="E1" s="276"/>
      <c r="F1" s="276"/>
      <c r="G1" s="175"/>
      <c r="H1" s="175"/>
      <c r="I1" s="175"/>
    </row>
    <row r="2" spans="1:9" s="176" customFormat="1" ht="16" thickBot="1" x14ac:dyDescent="0.4">
      <c r="A2" s="277" t="s">
        <v>1731</v>
      </c>
      <c r="B2" s="277"/>
      <c r="C2" s="277"/>
      <c r="D2" s="277"/>
      <c r="E2" s="277"/>
      <c r="F2" s="277"/>
      <c r="G2" s="175"/>
      <c r="H2" s="175"/>
      <c r="I2" s="175"/>
    </row>
    <row r="3" spans="1:9" s="176" customFormat="1" ht="16" thickTop="1" x14ac:dyDescent="0.35">
      <c r="A3" s="177"/>
      <c r="B3" s="177"/>
      <c r="C3" s="177"/>
      <c r="D3" s="177"/>
      <c r="E3" s="177"/>
      <c r="F3" s="177"/>
      <c r="G3" s="175"/>
      <c r="H3" s="175"/>
      <c r="I3" s="175"/>
    </row>
    <row r="4" spans="1:9" ht="18" x14ac:dyDescent="0.4">
      <c r="A4" s="278" t="s">
        <v>1732</v>
      </c>
      <c r="B4" s="278"/>
      <c r="F4" s="178"/>
    </row>
    <row r="5" spans="1:9" ht="14.5" x14ac:dyDescent="0.35">
      <c r="A5" s="179" t="s">
        <v>1733</v>
      </c>
      <c r="B5" s="180" t="s">
        <v>1734</v>
      </c>
    </row>
    <row r="6" spans="1:9" ht="14.5" x14ac:dyDescent="0.3">
      <c r="A6" s="181" t="s">
        <v>1726</v>
      </c>
      <c r="B6" s="182"/>
    </row>
    <row r="7" spans="1:9" ht="14.5" x14ac:dyDescent="0.35">
      <c r="A7" s="179" t="s">
        <v>107</v>
      </c>
      <c r="B7" s="182"/>
    </row>
    <row r="8" spans="1:9" ht="14.5" x14ac:dyDescent="0.3">
      <c r="A8" s="181" t="s">
        <v>1735</v>
      </c>
      <c r="B8" s="182"/>
    </row>
    <row r="9" spans="1:9" ht="14.5" x14ac:dyDescent="0.3">
      <c r="A9" s="181" t="s">
        <v>1736</v>
      </c>
      <c r="B9" s="182"/>
    </row>
  </sheetData>
  <mergeCells count="3">
    <mergeCell ref="A1:F1"/>
    <mergeCell ref="A2:F2"/>
    <mergeCell ref="A4:B4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7212C-8116-4D54-9277-25AB54CCAD85}">
  <sheetPr>
    <tabColor theme="4"/>
  </sheetPr>
  <dimension ref="A1:I42"/>
  <sheetViews>
    <sheetView workbookViewId="0">
      <selection activeCell="C15" sqref="C15"/>
    </sheetView>
  </sheetViews>
  <sheetFormatPr defaultColWidth="8.7265625" defaultRowHeight="14.5" x14ac:dyDescent="0.35"/>
  <cols>
    <col min="1" max="1" width="16.81640625" style="191" customWidth="1"/>
    <col min="2" max="2" width="24.90625" style="191" customWidth="1"/>
    <col min="3" max="3" width="19.1796875" style="191" customWidth="1"/>
    <col min="4" max="4" width="9" style="191" customWidth="1"/>
    <col min="5" max="5" width="19.81640625" style="191" customWidth="1"/>
    <col min="6" max="6" width="20.453125" style="191" customWidth="1"/>
    <col min="7" max="16384" width="8.7265625" style="191"/>
  </cols>
  <sheetData>
    <row r="1" spans="1:9" s="185" customFormat="1" ht="23.5" customHeight="1" x14ac:dyDescent="0.3">
      <c r="A1" s="183" t="s">
        <v>1733</v>
      </c>
      <c r="B1" s="183" t="s">
        <v>1726</v>
      </c>
      <c r="C1" s="183" t="s">
        <v>1737</v>
      </c>
      <c r="D1" s="183" t="s">
        <v>1736</v>
      </c>
      <c r="E1" s="183" t="s">
        <v>107</v>
      </c>
      <c r="F1" s="183" t="s">
        <v>1735</v>
      </c>
      <c r="G1" s="184"/>
      <c r="H1" s="175"/>
      <c r="I1" s="175"/>
    </row>
    <row r="2" spans="1:9" s="175" customFormat="1" thickBot="1" x14ac:dyDescent="0.35">
      <c r="A2" s="186" t="s">
        <v>1738</v>
      </c>
      <c r="B2" s="187" t="s">
        <v>1739</v>
      </c>
      <c r="C2" s="188">
        <v>173312</v>
      </c>
      <c r="D2" s="189" t="s">
        <v>82</v>
      </c>
      <c r="E2" s="189" t="s">
        <v>1740</v>
      </c>
      <c r="F2" s="190">
        <v>73500</v>
      </c>
    </row>
    <row r="3" spans="1:9" s="175" customFormat="1" thickBot="1" x14ac:dyDescent="0.35">
      <c r="A3" s="186" t="s">
        <v>1741</v>
      </c>
      <c r="B3" s="187" t="s">
        <v>1742</v>
      </c>
      <c r="C3" s="188">
        <v>708097</v>
      </c>
      <c r="D3" s="189" t="s">
        <v>102</v>
      </c>
      <c r="E3" s="189" t="s">
        <v>1743</v>
      </c>
      <c r="F3" s="190">
        <v>80000</v>
      </c>
    </row>
    <row r="4" spans="1:9" s="175" customFormat="1" thickBot="1" x14ac:dyDescent="0.35">
      <c r="A4" s="186" t="s">
        <v>1744</v>
      </c>
      <c r="B4" s="187" t="s">
        <v>1745</v>
      </c>
      <c r="C4" s="188">
        <v>684467</v>
      </c>
      <c r="D4" s="189" t="s">
        <v>102</v>
      </c>
      <c r="E4" s="189" t="s">
        <v>1746</v>
      </c>
      <c r="F4" s="190">
        <v>95000</v>
      </c>
    </row>
    <row r="5" spans="1:9" s="175" customFormat="1" thickBot="1" x14ac:dyDescent="0.35">
      <c r="A5" s="186" t="s">
        <v>1747</v>
      </c>
      <c r="B5" s="187" t="s">
        <v>1748</v>
      </c>
      <c r="C5" s="188">
        <v>713816</v>
      </c>
      <c r="D5" s="189" t="s">
        <v>102</v>
      </c>
      <c r="E5" s="189" t="s">
        <v>483</v>
      </c>
      <c r="F5" s="190">
        <v>105000</v>
      </c>
    </row>
    <row r="6" spans="1:9" s="175" customFormat="1" thickBot="1" x14ac:dyDescent="0.35">
      <c r="A6" s="186" t="s">
        <v>1749</v>
      </c>
      <c r="B6" s="187" t="s">
        <v>1750</v>
      </c>
      <c r="C6" s="188">
        <v>987549</v>
      </c>
      <c r="D6" s="189" t="s">
        <v>82</v>
      </c>
      <c r="E6" s="189" t="s">
        <v>1751</v>
      </c>
      <c r="F6" s="190">
        <v>90000</v>
      </c>
    </row>
    <row r="7" spans="1:9" s="175" customFormat="1" thickBot="1" x14ac:dyDescent="0.35">
      <c r="A7" s="186" t="s">
        <v>1752</v>
      </c>
      <c r="B7" s="187" t="s">
        <v>1753</v>
      </c>
      <c r="C7" s="188">
        <v>858586</v>
      </c>
      <c r="D7" s="189" t="s">
        <v>104</v>
      </c>
      <c r="E7" s="189" t="s">
        <v>1740</v>
      </c>
      <c r="F7" s="190">
        <v>60000</v>
      </c>
    </row>
    <row r="8" spans="1:9" s="175" customFormat="1" thickBot="1" x14ac:dyDescent="0.35">
      <c r="A8" s="186" t="s">
        <v>1754</v>
      </c>
      <c r="B8" s="187" t="s">
        <v>1755</v>
      </c>
      <c r="C8" s="188">
        <v>788906</v>
      </c>
      <c r="D8" s="189" t="s">
        <v>82</v>
      </c>
      <c r="E8" s="189" t="s">
        <v>1743</v>
      </c>
      <c r="F8" s="190">
        <v>87000</v>
      </c>
    </row>
    <row r="9" spans="1:9" s="175" customFormat="1" thickBot="1" x14ac:dyDescent="0.35">
      <c r="A9" s="186" t="s">
        <v>1756</v>
      </c>
      <c r="B9" s="187" t="s">
        <v>1757</v>
      </c>
      <c r="C9" s="188">
        <v>589578</v>
      </c>
      <c r="D9" s="189" t="s">
        <v>101</v>
      </c>
      <c r="E9" s="189" t="s">
        <v>1746</v>
      </c>
      <c r="F9" s="190">
        <v>104000</v>
      </c>
    </row>
    <row r="10" spans="1:9" s="175" customFormat="1" thickBot="1" x14ac:dyDescent="0.35">
      <c r="A10" s="186" t="s">
        <v>1758</v>
      </c>
      <c r="B10" s="187" t="s">
        <v>1759</v>
      </c>
      <c r="C10" s="188">
        <v>75705</v>
      </c>
      <c r="D10" s="189" t="s">
        <v>82</v>
      </c>
      <c r="E10" s="189" t="s">
        <v>535</v>
      </c>
      <c r="F10" s="190">
        <v>380050</v>
      </c>
    </row>
    <row r="11" spans="1:9" s="175" customFormat="1" thickBot="1" x14ac:dyDescent="0.35">
      <c r="A11" s="186" t="s">
        <v>1760</v>
      </c>
      <c r="B11" s="187" t="s">
        <v>1761</v>
      </c>
      <c r="C11" s="188">
        <v>313383</v>
      </c>
      <c r="D11" s="189" t="s">
        <v>101</v>
      </c>
      <c r="E11" s="189" t="s">
        <v>535</v>
      </c>
      <c r="F11" s="190">
        <v>93000</v>
      </c>
    </row>
    <row r="12" spans="1:9" s="175" customFormat="1" thickBot="1" x14ac:dyDescent="0.35">
      <c r="A12" s="186" t="s">
        <v>1762</v>
      </c>
      <c r="B12" s="187" t="s">
        <v>1763</v>
      </c>
      <c r="C12" s="188">
        <v>768856</v>
      </c>
      <c r="D12" s="189" t="s">
        <v>82</v>
      </c>
      <c r="E12" s="189" t="s">
        <v>1740</v>
      </c>
      <c r="F12" s="190">
        <v>180000</v>
      </c>
    </row>
    <row r="13" spans="1:9" s="175" customFormat="1" thickBot="1" x14ac:dyDescent="0.35">
      <c r="A13" s="186" t="s">
        <v>1764</v>
      </c>
      <c r="B13" s="187" t="s">
        <v>1765</v>
      </c>
      <c r="C13" s="188">
        <v>209932</v>
      </c>
      <c r="D13" s="189" t="s">
        <v>102</v>
      </c>
      <c r="E13" s="189" t="s">
        <v>483</v>
      </c>
      <c r="F13" s="190">
        <v>100000</v>
      </c>
    </row>
    <row r="14" spans="1:9" s="175" customFormat="1" thickBot="1" x14ac:dyDescent="0.35">
      <c r="A14" s="186" t="s">
        <v>1766</v>
      </c>
      <c r="B14" s="187" t="s">
        <v>1767</v>
      </c>
      <c r="C14" s="188">
        <v>988094</v>
      </c>
      <c r="D14" s="189" t="s">
        <v>104</v>
      </c>
      <c r="E14" s="189" t="s">
        <v>535</v>
      </c>
      <c r="F14" s="190">
        <v>136000</v>
      </c>
    </row>
    <row r="15" spans="1:9" s="175" customFormat="1" thickBot="1" x14ac:dyDescent="0.35">
      <c r="A15" s="186" t="s">
        <v>1768</v>
      </c>
      <c r="B15" s="187" t="s">
        <v>1769</v>
      </c>
      <c r="C15" s="188">
        <v>879898</v>
      </c>
      <c r="D15" s="189" t="s">
        <v>101</v>
      </c>
      <c r="E15" s="189" t="s">
        <v>535</v>
      </c>
      <c r="F15" s="190">
        <v>68000</v>
      </c>
    </row>
    <row r="16" spans="1:9" s="175" customFormat="1" thickBot="1" x14ac:dyDescent="0.35">
      <c r="A16" s="186" t="s">
        <v>1770</v>
      </c>
      <c r="B16" s="187" t="s">
        <v>1771</v>
      </c>
      <c r="C16" s="188">
        <v>303389</v>
      </c>
      <c r="D16" s="189" t="s">
        <v>101</v>
      </c>
      <c r="E16" s="189" t="s">
        <v>1743</v>
      </c>
      <c r="F16" s="190">
        <v>100000</v>
      </c>
    </row>
    <row r="17" spans="1:6" s="175" customFormat="1" thickBot="1" x14ac:dyDescent="0.35">
      <c r="A17" s="186" t="s">
        <v>1772</v>
      </c>
      <c r="B17" s="187" t="s">
        <v>1773</v>
      </c>
      <c r="C17" s="188">
        <v>103178</v>
      </c>
      <c r="D17" s="189" t="s">
        <v>82</v>
      </c>
      <c r="E17" s="189" t="s">
        <v>535</v>
      </c>
      <c r="F17" s="190">
        <v>144000</v>
      </c>
    </row>
    <row r="18" spans="1:6" s="175" customFormat="1" thickBot="1" x14ac:dyDescent="0.35">
      <c r="A18" s="186" t="s">
        <v>1774</v>
      </c>
      <c r="B18" s="187" t="s">
        <v>1775</v>
      </c>
      <c r="C18" s="188">
        <v>1728</v>
      </c>
      <c r="D18" s="189" t="s">
        <v>104</v>
      </c>
      <c r="E18" s="189" t="s">
        <v>1743</v>
      </c>
      <c r="F18" s="190">
        <v>84000</v>
      </c>
    </row>
    <row r="19" spans="1:6" s="175" customFormat="1" thickBot="1" x14ac:dyDescent="0.35">
      <c r="A19" s="186" t="s">
        <v>1776</v>
      </c>
      <c r="B19" s="187" t="s">
        <v>1777</v>
      </c>
      <c r="C19" s="188">
        <v>276576</v>
      </c>
      <c r="D19" s="189" t="s">
        <v>101</v>
      </c>
      <c r="E19" s="189" t="s">
        <v>1746</v>
      </c>
      <c r="F19" s="190">
        <v>90000</v>
      </c>
    </row>
    <row r="20" spans="1:6" s="175" customFormat="1" thickBot="1" x14ac:dyDescent="0.35">
      <c r="A20" s="186" t="s">
        <v>1778</v>
      </c>
      <c r="B20" s="187" t="s">
        <v>1779</v>
      </c>
      <c r="C20" s="188">
        <v>354665</v>
      </c>
      <c r="D20" s="189" t="s">
        <v>82</v>
      </c>
      <c r="E20" s="189" t="s">
        <v>1740</v>
      </c>
      <c r="F20" s="190">
        <v>62000</v>
      </c>
    </row>
    <row r="21" spans="1:6" s="175" customFormat="1" thickBot="1" x14ac:dyDescent="0.35">
      <c r="A21" s="186" t="s">
        <v>1780</v>
      </c>
      <c r="B21" s="187" t="s">
        <v>1781</v>
      </c>
      <c r="C21" s="188">
        <v>853313</v>
      </c>
      <c r="D21" s="189" t="s">
        <v>104</v>
      </c>
      <c r="E21" s="189" t="s">
        <v>1743</v>
      </c>
      <c r="F21" s="190">
        <v>120000</v>
      </c>
    </row>
    <row r="22" spans="1:6" s="175" customFormat="1" thickBot="1" x14ac:dyDescent="0.35">
      <c r="A22" s="186" t="s">
        <v>1782</v>
      </c>
      <c r="B22" s="187" t="s">
        <v>1783</v>
      </c>
      <c r="C22" s="188">
        <v>678457</v>
      </c>
      <c r="D22" s="189" t="s">
        <v>101</v>
      </c>
      <c r="E22" s="189" t="s">
        <v>535</v>
      </c>
      <c r="F22" s="190">
        <v>110000</v>
      </c>
    </row>
    <row r="23" spans="1:6" s="175" customFormat="1" thickBot="1" x14ac:dyDescent="0.35">
      <c r="A23" s="186" t="s">
        <v>1784</v>
      </c>
      <c r="B23" s="187" t="s">
        <v>1785</v>
      </c>
      <c r="C23" s="188">
        <v>102721</v>
      </c>
      <c r="D23" s="189" t="s">
        <v>101</v>
      </c>
      <c r="E23" s="189" t="s">
        <v>1751</v>
      </c>
      <c r="F23" s="190">
        <v>94000</v>
      </c>
    </row>
    <row r="24" spans="1:6" s="175" customFormat="1" thickBot="1" x14ac:dyDescent="0.35">
      <c r="A24" s="186" t="s">
        <v>1786</v>
      </c>
      <c r="B24" s="187" t="s">
        <v>1787</v>
      </c>
      <c r="C24" s="188">
        <v>444548</v>
      </c>
      <c r="D24" s="189" t="s">
        <v>102</v>
      </c>
      <c r="E24" s="189" t="s">
        <v>535</v>
      </c>
      <c r="F24" s="190">
        <v>250500</v>
      </c>
    </row>
    <row r="25" spans="1:6" s="175" customFormat="1" thickBot="1" x14ac:dyDescent="0.35">
      <c r="A25" s="186" t="s">
        <v>1788</v>
      </c>
      <c r="B25" s="187" t="s">
        <v>1789</v>
      </c>
      <c r="C25" s="188">
        <v>410712</v>
      </c>
      <c r="D25" s="189" t="s">
        <v>104</v>
      </c>
      <c r="E25" s="189" t="s">
        <v>483</v>
      </c>
      <c r="F25" s="190">
        <v>92000</v>
      </c>
    </row>
    <row r="26" spans="1:6" s="175" customFormat="1" thickBot="1" x14ac:dyDescent="0.35">
      <c r="A26" s="186" t="s">
        <v>1790</v>
      </c>
      <c r="B26" s="187" t="s">
        <v>1791</v>
      </c>
      <c r="C26" s="188">
        <v>212232</v>
      </c>
      <c r="D26" s="189" t="s">
        <v>104</v>
      </c>
      <c r="E26" s="189" t="s">
        <v>1743</v>
      </c>
      <c r="F26" s="190">
        <v>84000</v>
      </c>
    </row>
    <row r="27" spans="1:6" s="175" customFormat="1" thickBot="1" x14ac:dyDescent="0.35">
      <c r="A27" s="186" t="s">
        <v>1792</v>
      </c>
      <c r="B27" s="187" t="s">
        <v>1793</v>
      </c>
      <c r="C27" s="188">
        <v>654378</v>
      </c>
      <c r="D27" s="189" t="s">
        <v>104</v>
      </c>
      <c r="E27" s="189" t="s">
        <v>1743</v>
      </c>
      <c r="F27" s="190">
        <v>150000</v>
      </c>
    </row>
    <row r="28" spans="1:6" s="175" customFormat="1" thickBot="1" x14ac:dyDescent="0.35">
      <c r="A28" s="186" t="s">
        <v>1794</v>
      </c>
      <c r="B28" s="187" t="s">
        <v>1795</v>
      </c>
      <c r="C28" s="188">
        <v>111111</v>
      </c>
      <c r="D28" s="189" t="s">
        <v>104</v>
      </c>
      <c r="E28" s="189" t="s">
        <v>1743</v>
      </c>
      <c r="F28" s="190">
        <v>106000</v>
      </c>
    </row>
    <row r="29" spans="1:6" s="175" customFormat="1" thickBot="1" x14ac:dyDescent="0.35">
      <c r="A29" s="186" t="s">
        <v>1796</v>
      </c>
      <c r="B29" s="187" t="s">
        <v>1797</v>
      </c>
      <c r="C29" s="188">
        <v>62728</v>
      </c>
      <c r="D29" s="189" t="s">
        <v>102</v>
      </c>
      <c r="E29" s="189" t="s">
        <v>483</v>
      </c>
      <c r="F29" s="190">
        <v>160000</v>
      </c>
    </row>
    <row r="30" spans="1:6" s="175" customFormat="1" thickBot="1" x14ac:dyDescent="0.35">
      <c r="A30" s="186" t="s">
        <v>1798</v>
      </c>
      <c r="B30" s="187" t="s">
        <v>1799</v>
      </c>
      <c r="C30" s="188">
        <v>303331</v>
      </c>
      <c r="D30" s="189" t="s">
        <v>102</v>
      </c>
      <c r="E30" s="189" t="s">
        <v>483</v>
      </c>
      <c r="F30" s="190">
        <v>130000</v>
      </c>
    </row>
    <row r="31" spans="1:6" s="175" customFormat="1" thickBot="1" x14ac:dyDescent="0.35">
      <c r="A31" s="186" t="s">
        <v>1800</v>
      </c>
      <c r="B31" s="187" t="s">
        <v>1801</v>
      </c>
      <c r="C31" s="188">
        <v>512998</v>
      </c>
      <c r="D31" s="189" t="s">
        <v>82</v>
      </c>
      <c r="E31" s="189" t="s">
        <v>483</v>
      </c>
      <c r="F31" s="190">
        <v>60000</v>
      </c>
    </row>
    <row r="32" spans="1:6" s="175" customFormat="1" thickBot="1" x14ac:dyDescent="0.35">
      <c r="A32" s="186" t="s">
        <v>1802</v>
      </c>
      <c r="B32" s="187" t="s">
        <v>1803</v>
      </c>
      <c r="C32" s="188">
        <v>646797</v>
      </c>
      <c r="D32" s="189" t="s">
        <v>104</v>
      </c>
      <c r="E32" s="189" t="s">
        <v>1743</v>
      </c>
      <c r="F32" s="190">
        <v>70000</v>
      </c>
    </row>
    <row r="33" spans="1:6" s="175" customFormat="1" thickBot="1" x14ac:dyDescent="0.35">
      <c r="A33" s="186" t="s">
        <v>1804</v>
      </c>
      <c r="B33" s="187" t="s">
        <v>1805</v>
      </c>
      <c r="C33" s="188">
        <v>768988</v>
      </c>
      <c r="D33" s="189" t="s">
        <v>104</v>
      </c>
      <c r="E33" s="189" t="s">
        <v>1751</v>
      </c>
      <c r="F33" s="190">
        <v>76000</v>
      </c>
    </row>
    <row r="34" spans="1:6" s="175" customFormat="1" thickBot="1" x14ac:dyDescent="0.35">
      <c r="A34" s="186" t="s">
        <v>1806</v>
      </c>
      <c r="B34" s="187" t="s">
        <v>1807</v>
      </c>
      <c r="C34" s="188">
        <v>398005</v>
      </c>
      <c r="D34" s="189" t="s">
        <v>82</v>
      </c>
      <c r="E34" s="189" t="s">
        <v>483</v>
      </c>
      <c r="F34" s="190">
        <v>65000</v>
      </c>
    </row>
    <row r="35" spans="1:6" s="175" customFormat="1" thickBot="1" x14ac:dyDescent="0.35">
      <c r="A35" s="186" t="s">
        <v>1808</v>
      </c>
      <c r="B35" s="187" t="s">
        <v>1809</v>
      </c>
      <c r="C35" s="188">
        <v>978978</v>
      </c>
      <c r="D35" s="189" t="s">
        <v>82</v>
      </c>
      <c r="E35" s="189" t="s">
        <v>1746</v>
      </c>
      <c r="F35" s="190">
        <v>105000</v>
      </c>
    </row>
    <row r="36" spans="1:6" s="175" customFormat="1" thickBot="1" x14ac:dyDescent="0.35">
      <c r="A36" s="186" t="s">
        <v>1810</v>
      </c>
      <c r="B36" s="187" t="s">
        <v>1811</v>
      </c>
      <c r="C36" s="188">
        <v>627978</v>
      </c>
      <c r="D36" s="189" t="s">
        <v>104</v>
      </c>
      <c r="E36" s="189" t="s">
        <v>1746</v>
      </c>
      <c r="F36" s="190">
        <v>124000</v>
      </c>
    </row>
    <row r="37" spans="1:6" s="175" customFormat="1" thickBot="1" x14ac:dyDescent="0.35">
      <c r="A37" s="186" t="s">
        <v>1812</v>
      </c>
      <c r="B37" s="187" t="s">
        <v>1813</v>
      </c>
      <c r="C37" s="188">
        <v>67767</v>
      </c>
      <c r="D37" s="189" t="s">
        <v>102</v>
      </c>
      <c r="E37" s="189" t="s">
        <v>1814</v>
      </c>
      <c r="F37" s="190">
        <v>75000</v>
      </c>
    </row>
    <row r="38" spans="1:6" s="175" customFormat="1" thickBot="1" x14ac:dyDescent="0.35">
      <c r="A38" s="186" t="s">
        <v>1815</v>
      </c>
      <c r="B38" s="187" t="s">
        <v>1816</v>
      </c>
      <c r="C38" s="188">
        <v>287743</v>
      </c>
      <c r="D38" s="189" t="s">
        <v>82</v>
      </c>
      <c r="E38" s="189" t="s">
        <v>1743</v>
      </c>
      <c r="F38" s="190">
        <v>72500</v>
      </c>
    </row>
    <row r="39" spans="1:6" s="175" customFormat="1" thickBot="1" x14ac:dyDescent="0.35">
      <c r="A39" s="186" t="s">
        <v>1817</v>
      </c>
      <c r="B39" s="187" t="s">
        <v>1818</v>
      </c>
      <c r="C39" s="188">
        <v>908944</v>
      </c>
      <c r="D39" s="189" t="s">
        <v>101</v>
      </c>
      <c r="E39" s="189" t="s">
        <v>1751</v>
      </c>
      <c r="F39" s="190">
        <v>150200</v>
      </c>
    </row>
    <row r="40" spans="1:6" s="175" customFormat="1" thickBot="1" x14ac:dyDescent="0.35">
      <c r="A40" s="186" t="s">
        <v>1819</v>
      </c>
      <c r="B40" s="187" t="s">
        <v>1820</v>
      </c>
      <c r="C40" s="188">
        <v>788944</v>
      </c>
      <c r="D40" s="189" t="s">
        <v>104</v>
      </c>
      <c r="E40" s="189" t="s">
        <v>1751</v>
      </c>
      <c r="F40" s="190">
        <v>96600</v>
      </c>
    </row>
    <row r="41" spans="1:6" s="175" customFormat="1" thickBot="1" x14ac:dyDescent="0.35">
      <c r="A41" s="186" t="s">
        <v>1821</v>
      </c>
      <c r="B41" s="187" t="s">
        <v>1822</v>
      </c>
      <c r="C41" s="188">
        <v>757878</v>
      </c>
      <c r="D41" s="189" t="s">
        <v>82</v>
      </c>
      <c r="E41" s="189" t="s">
        <v>1746</v>
      </c>
      <c r="F41" s="190">
        <v>78000</v>
      </c>
    </row>
    <row r="42" spans="1:6" s="175" customFormat="1" ht="14" x14ac:dyDescent="0.3">
      <c r="B42" s="178"/>
      <c r="F42" s="178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E6BB9-E11D-483A-8880-54A8FB206D1F}">
  <sheetPr>
    <tabColor theme="8" tint="0.39997558519241921"/>
  </sheetPr>
  <dimension ref="A2:F16"/>
  <sheetViews>
    <sheetView zoomScale="120" zoomScaleNormal="120" workbookViewId="0">
      <selection activeCell="C15" sqref="C15"/>
    </sheetView>
  </sheetViews>
  <sheetFormatPr defaultRowHeight="14.5" x14ac:dyDescent="0.35"/>
  <cols>
    <col min="1" max="6" width="15.81640625" style="191" customWidth="1"/>
    <col min="7" max="16384" width="8.7265625" style="191"/>
  </cols>
  <sheetData>
    <row r="2" spans="1:6" ht="15" thickBot="1" x14ac:dyDescent="0.4"/>
    <row r="3" spans="1:6" ht="15" thickBot="1" x14ac:dyDescent="0.4">
      <c r="B3" s="192" t="s">
        <v>1823</v>
      </c>
      <c r="C3" s="279" t="s">
        <v>1824</v>
      </c>
      <c r="D3" s="280"/>
      <c r="E3" s="281"/>
    </row>
    <row r="4" spans="1:6" x14ac:dyDescent="0.35">
      <c r="B4" s="193" t="s">
        <v>1736</v>
      </c>
      <c r="C4" s="194" t="s">
        <v>1825</v>
      </c>
      <c r="D4" s="195" t="s">
        <v>1826</v>
      </c>
      <c r="E4" s="196" t="s">
        <v>1827</v>
      </c>
    </row>
    <row r="5" spans="1:6" ht="15" thickBot="1" x14ac:dyDescent="0.4">
      <c r="B5" s="197" t="s">
        <v>4</v>
      </c>
      <c r="C5" s="198"/>
      <c r="D5" s="199"/>
      <c r="E5" s="200"/>
    </row>
    <row r="7" spans="1:6" x14ac:dyDescent="0.35">
      <c r="B7" s="201" t="s">
        <v>4</v>
      </c>
      <c r="C7" s="201" t="s">
        <v>5</v>
      </c>
      <c r="D7" s="201" t="s">
        <v>6</v>
      </c>
      <c r="E7" s="201" t="s">
        <v>7</v>
      </c>
      <c r="F7" s="201" t="s">
        <v>1722</v>
      </c>
    </row>
    <row r="8" spans="1:6" x14ac:dyDescent="0.35">
      <c r="A8" s="201" t="s">
        <v>8</v>
      </c>
      <c r="B8" s="202">
        <v>50000</v>
      </c>
      <c r="C8" s="202">
        <v>78200</v>
      </c>
      <c r="D8" s="202">
        <v>89500</v>
      </c>
      <c r="E8" s="202">
        <v>91250</v>
      </c>
      <c r="F8" s="203">
        <v>308950</v>
      </c>
    </row>
    <row r="9" spans="1:6" x14ac:dyDescent="0.35">
      <c r="A9" s="201" t="s">
        <v>1828</v>
      </c>
      <c r="B9" s="202">
        <v>25000</v>
      </c>
      <c r="C9" s="202">
        <v>42050</v>
      </c>
      <c r="D9" s="202">
        <v>59450</v>
      </c>
      <c r="E9" s="202">
        <v>60450</v>
      </c>
      <c r="F9" s="203">
        <v>186950</v>
      </c>
    </row>
    <row r="10" spans="1:6" x14ac:dyDescent="0.35">
      <c r="A10" s="201" t="s">
        <v>1829</v>
      </c>
      <c r="B10" s="203">
        <v>25000</v>
      </c>
      <c r="C10" s="203">
        <v>36150</v>
      </c>
      <c r="D10" s="203">
        <v>30050</v>
      </c>
      <c r="E10" s="203">
        <v>30800</v>
      </c>
      <c r="F10" s="203">
        <v>122000</v>
      </c>
    </row>
    <row r="11" spans="1:6" x14ac:dyDescent="0.35">
      <c r="B11" s="203"/>
      <c r="C11" s="203"/>
      <c r="D11" s="203"/>
      <c r="E11" s="203"/>
      <c r="F11" s="203"/>
    </row>
    <row r="12" spans="1:6" x14ac:dyDescent="0.35">
      <c r="A12" s="191" t="s">
        <v>88</v>
      </c>
      <c r="B12" s="203">
        <v>7500</v>
      </c>
      <c r="C12" s="203">
        <v>7520</v>
      </c>
      <c r="D12" s="203">
        <v>5620</v>
      </c>
      <c r="E12" s="203">
        <v>3520</v>
      </c>
      <c r="F12" s="203">
        <v>24160</v>
      </c>
    </row>
    <row r="13" spans="1:6" x14ac:dyDescent="0.35">
      <c r="A13" s="191" t="s">
        <v>483</v>
      </c>
      <c r="B13" s="203">
        <v>7000</v>
      </c>
      <c r="C13" s="203">
        <v>6630</v>
      </c>
      <c r="D13" s="203">
        <v>4500</v>
      </c>
      <c r="E13" s="203">
        <v>3200</v>
      </c>
      <c r="F13" s="203">
        <v>21330</v>
      </c>
    </row>
    <row r="14" spans="1:6" x14ac:dyDescent="0.35">
      <c r="B14" s="203">
        <v>14500</v>
      </c>
      <c r="C14" s="203">
        <v>14150</v>
      </c>
      <c r="D14" s="203">
        <v>10120</v>
      </c>
      <c r="E14" s="203">
        <v>6720</v>
      </c>
      <c r="F14" s="203">
        <v>45490</v>
      </c>
    </row>
    <row r="15" spans="1:6" x14ac:dyDescent="0.35">
      <c r="A15" s="191" t="s">
        <v>1830</v>
      </c>
      <c r="B15" s="203">
        <v>10500</v>
      </c>
      <c r="C15" s="203">
        <v>22000</v>
      </c>
      <c r="D15" s="203">
        <v>19930</v>
      </c>
      <c r="E15" s="203">
        <v>24080</v>
      </c>
      <c r="F15" s="203">
        <v>76510</v>
      </c>
    </row>
    <row r="16" spans="1:6" x14ac:dyDescent="0.35">
      <c r="A16" s="191" t="s">
        <v>1831</v>
      </c>
      <c r="B16" s="204">
        <v>0.21</v>
      </c>
      <c r="C16" s="204">
        <v>0.28000000000000003</v>
      </c>
      <c r="D16" s="204">
        <v>0.22</v>
      </c>
      <c r="E16" s="204">
        <v>0.26</v>
      </c>
      <c r="F16" s="204">
        <v>0.25</v>
      </c>
    </row>
  </sheetData>
  <mergeCells count="1">
    <mergeCell ref="C3:E3"/>
  </mergeCells>
  <dataValidations count="1">
    <dataValidation type="list" allowBlank="1" showInputMessage="1" showErrorMessage="1" sqref="B5" xr:uid="{9B1CC77A-D4B3-4B59-BD3F-ABCBD41476AC}">
      <formula1>$B$7:$F$7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8A0F8-6D05-41ED-9CC5-A6EAE5EEBF17}">
  <sheetPr>
    <tabColor theme="9" tint="0.59999389629810485"/>
  </sheetPr>
  <dimension ref="A1:F700"/>
  <sheetViews>
    <sheetView zoomScale="120" zoomScaleNormal="120" workbookViewId="0">
      <selection activeCell="C16" sqref="C16"/>
    </sheetView>
  </sheetViews>
  <sheetFormatPr defaultColWidth="8.6328125" defaultRowHeight="14.5" x14ac:dyDescent="0.35"/>
  <cols>
    <col min="1" max="1" width="13.90625" style="205" customWidth="1"/>
    <col min="2" max="2" width="17.81640625" style="205" customWidth="1"/>
    <col min="3" max="3" width="53.08984375" style="205" customWidth="1"/>
    <col min="4" max="4" width="14.81640625" style="205" customWidth="1"/>
    <col min="5" max="5" width="13.08984375" style="205" customWidth="1"/>
    <col min="6" max="6" width="15.08984375" style="205" customWidth="1"/>
    <col min="7" max="16384" width="8.6328125" style="205"/>
  </cols>
  <sheetData>
    <row r="1" spans="1:6" ht="21" x14ac:dyDescent="0.5">
      <c r="A1" s="282" t="s">
        <v>1832</v>
      </c>
      <c r="B1" s="282"/>
      <c r="C1" s="282"/>
      <c r="D1" s="282"/>
      <c r="E1" s="282"/>
      <c r="F1" s="282"/>
    </row>
    <row r="2" spans="1:6" x14ac:dyDescent="0.35">
      <c r="A2" s="283" t="s">
        <v>1875</v>
      </c>
      <c r="B2" s="283"/>
      <c r="C2" s="283"/>
      <c r="D2" s="283" t="s">
        <v>1874</v>
      </c>
      <c r="E2" s="283"/>
      <c r="F2" s="283"/>
    </row>
    <row r="3" spans="1:6" x14ac:dyDescent="0.35">
      <c r="A3" s="206" t="s">
        <v>1833</v>
      </c>
      <c r="B3" s="207" t="s">
        <v>892</v>
      </c>
      <c r="C3" s="208" t="s">
        <v>1834</v>
      </c>
      <c r="D3" s="209" t="s">
        <v>1835</v>
      </c>
      <c r="E3" s="210" t="s">
        <v>1836</v>
      </c>
      <c r="F3" s="210" t="s">
        <v>110</v>
      </c>
    </row>
    <row r="4" spans="1:6" x14ac:dyDescent="0.35">
      <c r="A4" s="211">
        <v>29002</v>
      </c>
      <c r="B4" s="205" t="str">
        <f>_xlfn.XLOOKUP(A4,'Data Sources'!D:D,'Data Sources'!A:A,"No Data")</f>
        <v>Farmer, Suzanne</v>
      </c>
      <c r="C4" s="212" t="str">
        <f ca="1">_xlfn.FORMULATEXT(B4)</f>
        <v>=XLOOKUP(A4,'Data Sources'!D:D,'Data Sources'!A:A,"No Data")</v>
      </c>
      <c r="D4" s="213">
        <v>9707577867</v>
      </c>
      <c r="E4" s="214"/>
    </row>
    <row r="5" spans="1:6" x14ac:dyDescent="0.35">
      <c r="A5" s="211">
        <v>29545</v>
      </c>
      <c r="D5" s="213">
        <v>9707461285</v>
      </c>
      <c r="E5" s="214"/>
    </row>
    <row r="6" spans="1:6" x14ac:dyDescent="0.35">
      <c r="A6" s="211">
        <v>33222</v>
      </c>
      <c r="D6" s="213">
        <v>9707280453</v>
      </c>
      <c r="E6" s="214"/>
    </row>
    <row r="7" spans="1:6" x14ac:dyDescent="0.35">
      <c r="A7" s="211">
        <v>29471</v>
      </c>
      <c r="D7" s="213">
        <v>9707179128</v>
      </c>
      <c r="E7" s="214"/>
    </row>
    <row r="8" spans="1:6" x14ac:dyDescent="0.35">
      <c r="A8" s="211">
        <v>81666</v>
      </c>
      <c r="D8" s="213">
        <v>9707146686</v>
      </c>
      <c r="E8" s="214"/>
    </row>
    <row r="9" spans="1:6" x14ac:dyDescent="0.35">
      <c r="A9" s="211">
        <v>34913</v>
      </c>
      <c r="D9" s="213">
        <v>9706853122</v>
      </c>
      <c r="E9" s="214"/>
    </row>
    <row r="10" spans="1:6" x14ac:dyDescent="0.35">
      <c r="A10" s="211">
        <v>54553</v>
      </c>
      <c r="D10" s="213">
        <v>9705915044</v>
      </c>
      <c r="E10" s="214"/>
    </row>
    <row r="11" spans="1:6" x14ac:dyDescent="0.35">
      <c r="A11" s="211">
        <v>46326</v>
      </c>
      <c r="D11" s="213">
        <v>9705780571</v>
      </c>
      <c r="E11" s="214"/>
    </row>
    <row r="12" spans="1:6" x14ac:dyDescent="0.35">
      <c r="A12" s="211">
        <v>94284</v>
      </c>
      <c r="D12" s="213">
        <v>9705250630</v>
      </c>
      <c r="E12" s="214"/>
    </row>
    <row r="13" spans="1:6" x14ac:dyDescent="0.35">
      <c r="A13" s="211">
        <v>12233</v>
      </c>
      <c r="D13" s="213">
        <v>9704998145</v>
      </c>
      <c r="E13" s="214"/>
    </row>
    <row r="14" spans="1:6" x14ac:dyDescent="0.35">
      <c r="A14" s="211">
        <v>33562</v>
      </c>
      <c r="D14" s="213">
        <v>9703386758</v>
      </c>
      <c r="E14" s="214"/>
    </row>
    <row r="15" spans="1:6" x14ac:dyDescent="0.35">
      <c r="A15" s="211">
        <v>30573</v>
      </c>
      <c r="D15" s="213">
        <v>9702999652</v>
      </c>
      <c r="E15" s="214"/>
    </row>
    <row r="16" spans="1:6" x14ac:dyDescent="0.35">
      <c r="D16" s="213">
        <v>9701620909</v>
      </c>
      <c r="E16" s="214"/>
    </row>
    <row r="17" spans="1:5" x14ac:dyDescent="0.35">
      <c r="D17" s="213">
        <v>9701201242</v>
      </c>
      <c r="E17" s="214"/>
    </row>
    <row r="18" spans="1:5" x14ac:dyDescent="0.35">
      <c r="A18" s="284" t="s">
        <v>1876</v>
      </c>
      <c r="B18" s="284"/>
      <c r="C18" s="284"/>
      <c r="D18" s="213">
        <v>7198999194</v>
      </c>
      <c r="E18" s="214"/>
    </row>
    <row r="19" spans="1:5" x14ac:dyDescent="0.35">
      <c r="A19" s="206" t="s">
        <v>1737</v>
      </c>
      <c r="B19" s="215" t="s">
        <v>1836</v>
      </c>
      <c r="C19" s="215" t="s">
        <v>108</v>
      </c>
      <c r="D19" s="213">
        <v>7198801464</v>
      </c>
      <c r="E19" s="214"/>
    </row>
    <row r="20" spans="1:5" x14ac:dyDescent="0.35">
      <c r="A20" s="216">
        <v>132000583</v>
      </c>
      <c r="B20" s="217"/>
      <c r="D20" s="213">
        <v>7196971022</v>
      </c>
      <c r="E20" s="214"/>
    </row>
    <row r="21" spans="1:5" x14ac:dyDescent="0.35">
      <c r="A21" s="216">
        <v>187000804</v>
      </c>
      <c r="B21" s="217"/>
      <c r="D21" s="213">
        <v>7196052545</v>
      </c>
      <c r="E21" s="214"/>
    </row>
    <row r="22" spans="1:5" x14ac:dyDescent="0.35">
      <c r="A22" s="216">
        <v>249006621</v>
      </c>
      <c r="B22" s="217"/>
      <c r="D22" s="213">
        <v>7195804771</v>
      </c>
      <c r="E22" s="214"/>
    </row>
    <row r="23" spans="1:5" x14ac:dyDescent="0.35">
      <c r="A23" s="216">
        <v>320008845</v>
      </c>
      <c r="B23" s="217"/>
      <c r="D23" s="213">
        <v>7195441252</v>
      </c>
      <c r="E23" s="214"/>
    </row>
    <row r="24" spans="1:5" x14ac:dyDescent="0.35">
      <c r="A24" s="216">
        <v>343002084</v>
      </c>
      <c r="B24" s="217"/>
      <c r="D24" s="213">
        <v>7195227751</v>
      </c>
      <c r="E24" s="214"/>
    </row>
    <row r="25" spans="1:5" x14ac:dyDescent="0.35">
      <c r="A25" s="216">
        <v>345007555</v>
      </c>
      <c r="B25" s="217"/>
      <c r="D25" s="213">
        <v>7194555389</v>
      </c>
      <c r="E25" s="214"/>
    </row>
    <row r="26" spans="1:5" x14ac:dyDescent="0.35">
      <c r="A26" s="216">
        <v>348005662</v>
      </c>
      <c r="B26" s="217"/>
      <c r="D26" s="213">
        <v>7194106437</v>
      </c>
      <c r="E26" s="214"/>
    </row>
    <row r="27" spans="1:5" x14ac:dyDescent="0.35">
      <c r="A27" s="216">
        <v>400003641</v>
      </c>
      <c r="B27" s="217"/>
      <c r="D27" s="213">
        <v>7193957018</v>
      </c>
      <c r="E27" s="214"/>
    </row>
    <row r="28" spans="1:5" x14ac:dyDescent="0.35">
      <c r="A28" s="216">
        <v>438002519</v>
      </c>
      <c r="B28" s="217"/>
      <c r="D28" s="213">
        <v>7192511732</v>
      </c>
      <c r="E28" s="214"/>
    </row>
    <row r="29" spans="1:5" x14ac:dyDescent="0.35">
      <c r="D29" s="213">
        <v>7191711684</v>
      </c>
      <c r="E29" s="214"/>
    </row>
    <row r="30" spans="1:5" x14ac:dyDescent="0.35">
      <c r="D30" s="213">
        <v>7191614846</v>
      </c>
      <c r="E30" s="214"/>
    </row>
    <row r="31" spans="1:5" x14ac:dyDescent="0.35">
      <c r="D31" s="213">
        <v>7191391475</v>
      </c>
      <c r="E31" s="214"/>
    </row>
    <row r="32" spans="1:5" x14ac:dyDescent="0.35">
      <c r="D32" s="213">
        <v>5058527032</v>
      </c>
      <c r="E32" s="214"/>
    </row>
    <row r="33" spans="4:5" x14ac:dyDescent="0.35">
      <c r="D33" s="213">
        <v>5056104400</v>
      </c>
      <c r="E33" s="214"/>
    </row>
    <row r="34" spans="4:5" x14ac:dyDescent="0.35">
      <c r="D34" s="213">
        <v>5056053287</v>
      </c>
      <c r="E34" s="214"/>
    </row>
    <row r="35" spans="4:5" x14ac:dyDescent="0.35">
      <c r="D35" s="213">
        <v>5055344270</v>
      </c>
      <c r="E35" s="214"/>
    </row>
    <row r="36" spans="4:5" x14ac:dyDescent="0.35">
      <c r="D36" s="213">
        <v>5054982487</v>
      </c>
      <c r="E36" s="214"/>
    </row>
    <row r="37" spans="4:5" x14ac:dyDescent="0.35">
      <c r="D37" s="213">
        <v>5053498222</v>
      </c>
      <c r="E37" s="214"/>
    </row>
    <row r="38" spans="4:5" x14ac:dyDescent="0.35">
      <c r="D38" s="213">
        <v>5052612740</v>
      </c>
      <c r="E38" s="214"/>
    </row>
    <row r="39" spans="4:5" x14ac:dyDescent="0.35">
      <c r="D39" s="213">
        <v>5052163497</v>
      </c>
      <c r="E39" s="214"/>
    </row>
    <row r="40" spans="4:5" x14ac:dyDescent="0.35">
      <c r="D40" s="213">
        <v>5052126686</v>
      </c>
      <c r="E40" s="214"/>
    </row>
    <row r="41" spans="4:5" x14ac:dyDescent="0.35">
      <c r="D41" s="213">
        <v>5051569304</v>
      </c>
      <c r="E41" s="214"/>
    </row>
    <row r="42" spans="4:5" x14ac:dyDescent="0.35">
      <c r="D42" s="213">
        <v>5051517218</v>
      </c>
      <c r="E42" s="214"/>
    </row>
    <row r="43" spans="4:5" x14ac:dyDescent="0.35">
      <c r="D43" s="213">
        <v>5051389906</v>
      </c>
      <c r="E43" s="214"/>
    </row>
    <row r="44" spans="4:5" x14ac:dyDescent="0.35">
      <c r="D44" s="213">
        <v>5051163627</v>
      </c>
      <c r="E44" s="214"/>
    </row>
    <row r="45" spans="4:5" x14ac:dyDescent="0.35">
      <c r="D45" s="213">
        <v>3038792521</v>
      </c>
      <c r="E45" s="214"/>
    </row>
    <row r="46" spans="4:5" x14ac:dyDescent="0.35">
      <c r="D46" s="213">
        <v>3036799516</v>
      </c>
      <c r="E46" s="214"/>
    </row>
    <row r="47" spans="4:5" x14ac:dyDescent="0.35">
      <c r="D47" s="213">
        <v>3035035104</v>
      </c>
      <c r="E47" s="214"/>
    </row>
    <row r="48" spans="4:5" x14ac:dyDescent="0.35">
      <c r="D48" s="213">
        <v>3034983657</v>
      </c>
      <c r="E48" s="214"/>
    </row>
    <row r="49" spans="4:5" x14ac:dyDescent="0.35">
      <c r="D49" s="213">
        <v>3034919822</v>
      </c>
      <c r="E49" s="214"/>
    </row>
    <row r="50" spans="4:5" x14ac:dyDescent="0.35">
      <c r="D50" s="213">
        <v>3034626281</v>
      </c>
      <c r="E50" s="214"/>
    </row>
    <row r="51" spans="4:5" x14ac:dyDescent="0.35">
      <c r="D51" s="213">
        <v>3034375399</v>
      </c>
      <c r="E51" s="214"/>
    </row>
    <row r="52" spans="4:5" x14ac:dyDescent="0.35">
      <c r="D52" s="213">
        <v>3033820613</v>
      </c>
      <c r="E52" s="214"/>
    </row>
    <row r="53" spans="4:5" x14ac:dyDescent="0.35">
      <c r="D53" s="213">
        <v>3033640748</v>
      </c>
      <c r="E53" s="214"/>
    </row>
    <row r="54" spans="4:5" x14ac:dyDescent="0.35">
      <c r="D54" s="213">
        <v>3031810581</v>
      </c>
      <c r="E54" s="214"/>
    </row>
    <row r="55" spans="4:5" x14ac:dyDescent="0.35">
      <c r="D55" s="213">
        <v>3031765611</v>
      </c>
      <c r="E55" s="214"/>
    </row>
    <row r="56" spans="4:5" x14ac:dyDescent="0.35">
      <c r="D56" s="213">
        <v>3031534053</v>
      </c>
      <c r="E56" s="214"/>
    </row>
    <row r="57" spans="4:5" x14ac:dyDescent="0.35">
      <c r="D57" s="213">
        <v>3031282202</v>
      </c>
      <c r="E57" s="214"/>
    </row>
    <row r="58" spans="4:5" x14ac:dyDescent="0.35">
      <c r="D58" s="214"/>
      <c r="E58" s="214"/>
    </row>
    <row r="59" spans="4:5" x14ac:dyDescent="0.35">
      <c r="D59" s="214"/>
      <c r="E59" s="214"/>
    </row>
    <row r="60" spans="4:5" x14ac:dyDescent="0.35">
      <c r="D60" s="214"/>
      <c r="E60" s="214"/>
    </row>
    <row r="61" spans="4:5" x14ac:dyDescent="0.35">
      <c r="D61" s="214"/>
      <c r="E61" s="214"/>
    </row>
    <row r="62" spans="4:5" x14ac:dyDescent="0.35">
      <c r="D62" s="214"/>
      <c r="E62" s="214"/>
    </row>
    <row r="63" spans="4:5" x14ac:dyDescent="0.35">
      <c r="D63" s="214"/>
      <c r="E63" s="214"/>
    </row>
    <row r="64" spans="4:5" x14ac:dyDescent="0.35">
      <c r="D64" s="214"/>
      <c r="E64" s="214"/>
    </row>
    <row r="65" spans="4:5" x14ac:dyDescent="0.35">
      <c r="D65" s="214"/>
      <c r="E65" s="214"/>
    </row>
    <row r="66" spans="4:5" x14ac:dyDescent="0.35">
      <c r="D66" s="214"/>
      <c r="E66" s="214"/>
    </row>
    <row r="67" spans="4:5" x14ac:dyDescent="0.35">
      <c r="D67" s="214"/>
      <c r="E67" s="214"/>
    </row>
    <row r="68" spans="4:5" x14ac:dyDescent="0.35">
      <c r="D68" s="214"/>
      <c r="E68" s="214"/>
    </row>
    <row r="69" spans="4:5" x14ac:dyDescent="0.35">
      <c r="D69" s="214"/>
      <c r="E69" s="214"/>
    </row>
    <row r="70" spans="4:5" x14ac:dyDescent="0.35">
      <c r="D70" s="214"/>
      <c r="E70" s="214"/>
    </row>
    <row r="71" spans="4:5" x14ac:dyDescent="0.35">
      <c r="D71" s="214"/>
      <c r="E71" s="214"/>
    </row>
    <row r="72" spans="4:5" x14ac:dyDescent="0.35">
      <c r="D72" s="214"/>
      <c r="E72" s="214"/>
    </row>
    <row r="73" spans="4:5" x14ac:dyDescent="0.35">
      <c r="D73" s="214"/>
      <c r="E73" s="214"/>
    </row>
    <row r="74" spans="4:5" x14ac:dyDescent="0.35">
      <c r="D74" s="214"/>
      <c r="E74" s="214"/>
    </row>
    <row r="75" spans="4:5" x14ac:dyDescent="0.35">
      <c r="D75" s="214"/>
      <c r="E75" s="214"/>
    </row>
    <row r="76" spans="4:5" x14ac:dyDescent="0.35">
      <c r="D76" s="214"/>
      <c r="E76" s="214"/>
    </row>
    <row r="77" spans="4:5" x14ac:dyDescent="0.35">
      <c r="D77" s="214"/>
      <c r="E77" s="214"/>
    </row>
    <row r="78" spans="4:5" x14ac:dyDescent="0.35">
      <c r="D78" s="214"/>
      <c r="E78" s="214"/>
    </row>
    <row r="79" spans="4:5" x14ac:dyDescent="0.35">
      <c r="D79" s="214"/>
      <c r="E79" s="214"/>
    </row>
    <row r="80" spans="4:5" x14ac:dyDescent="0.35">
      <c r="D80" s="214"/>
      <c r="E80" s="214"/>
    </row>
    <row r="81" spans="4:5" x14ac:dyDescent="0.35">
      <c r="D81" s="214"/>
      <c r="E81" s="214"/>
    </row>
    <row r="82" spans="4:5" x14ac:dyDescent="0.35">
      <c r="D82" s="214"/>
      <c r="E82" s="214"/>
    </row>
    <row r="83" spans="4:5" x14ac:dyDescent="0.35">
      <c r="D83" s="214"/>
      <c r="E83" s="214"/>
    </row>
    <row r="84" spans="4:5" x14ac:dyDescent="0.35">
      <c r="D84" s="214"/>
      <c r="E84" s="214"/>
    </row>
    <row r="85" spans="4:5" x14ac:dyDescent="0.35">
      <c r="D85" s="214"/>
      <c r="E85" s="214"/>
    </row>
    <row r="86" spans="4:5" x14ac:dyDescent="0.35">
      <c r="D86" s="214"/>
      <c r="E86" s="214"/>
    </row>
    <row r="87" spans="4:5" x14ac:dyDescent="0.35">
      <c r="D87" s="214"/>
      <c r="E87" s="214"/>
    </row>
    <row r="88" spans="4:5" x14ac:dyDescent="0.35">
      <c r="D88" s="214"/>
      <c r="E88" s="214"/>
    </row>
    <row r="89" spans="4:5" x14ac:dyDescent="0.35">
      <c r="D89" s="214"/>
      <c r="E89" s="214"/>
    </row>
    <row r="90" spans="4:5" x14ac:dyDescent="0.35">
      <c r="D90" s="214"/>
      <c r="E90" s="214"/>
    </row>
    <row r="91" spans="4:5" x14ac:dyDescent="0.35">
      <c r="D91" s="214"/>
      <c r="E91" s="214"/>
    </row>
    <row r="92" spans="4:5" x14ac:dyDescent="0.35">
      <c r="D92" s="214"/>
      <c r="E92" s="214"/>
    </row>
    <row r="93" spans="4:5" x14ac:dyDescent="0.35">
      <c r="D93" s="214"/>
      <c r="E93" s="214"/>
    </row>
    <row r="94" spans="4:5" x14ac:dyDescent="0.35">
      <c r="D94" s="214"/>
      <c r="E94" s="214"/>
    </row>
    <row r="95" spans="4:5" x14ac:dyDescent="0.35">
      <c r="D95" s="214"/>
      <c r="E95" s="214"/>
    </row>
    <row r="96" spans="4:5" x14ac:dyDescent="0.35">
      <c r="D96" s="214"/>
      <c r="E96" s="214"/>
    </row>
    <row r="97" spans="4:5" x14ac:dyDescent="0.35">
      <c r="D97" s="214"/>
      <c r="E97" s="214"/>
    </row>
    <row r="98" spans="4:5" x14ac:dyDescent="0.35">
      <c r="D98" s="214"/>
      <c r="E98" s="214"/>
    </row>
    <row r="99" spans="4:5" x14ac:dyDescent="0.35">
      <c r="D99" s="214"/>
      <c r="E99" s="214"/>
    </row>
    <row r="100" spans="4:5" x14ac:dyDescent="0.35">
      <c r="D100" s="214"/>
      <c r="E100" s="214"/>
    </row>
    <row r="101" spans="4:5" x14ac:dyDescent="0.35">
      <c r="D101" s="214"/>
      <c r="E101" s="214"/>
    </row>
    <row r="102" spans="4:5" x14ac:dyDescent="0.35">
      <c r="D102" s="214"/>
      <c r="E102" s="214"/>
    </row>
    <row r="103" spans="4:5" x14ac:dyDescent="0.35">
      <c r="D103" s="214"/>
      <c r="E103" s="214"/>
    </row>
    <row r="104" spans="4:5" x14ac:dyDescent="0.35">
      <c r="D104" s="214"/>
      <c r="E104" s="214"/>
    </row>
    <row r="105" spans="4:5" x14ac:dyDescent="0.35">
      <c r="D105" s="214"/>
      <c r="E105" s="214"/>
    </row>
    <row r="106" spans="4:5" x14ac:dyDescent="0.35">
      <c r="D106" s="214"/>
      <c r="E106" s="214"/>
    </row>
    <row r="107" spans="4:5" x14ac:dyDescent="0.35">
      <c r="D107" s="214"/>
      <c r="E107" s="214"/>
    </row>
    <row r="108" spans="4:5" x14ac:dyDescent="0.35">
      <c r="D108" s="214"/>
      <c r="E108" s="214"/>
    </row>
    <row r="109" spans="4:5" x14ac:dyDescent="0.35">
      <c r="D109" s="214"/>
      <c r="E109" s="214"/>
    </row>
    <row r="110" spans="4:5" x14ac:dyDescent="0.35">
      <c r="D110" s="214"/>
      <c r="E110" s="214"/>
    </row>
    <row r="111" spans="4:5" x14ac:dyDescent="0.35">
      <c r="D111" s="214"/>
      <c r="E111" s="214"/>
    </row>
    <row r="112" spans="4:5" x14ac:dyDescent="0.35">
      <c r="D112" s="214"/>
      <c r="E112" s="214"/>
    </row>
    <row r="113" spans="4:5" x14ac:dyDescent="0.35">
      <c r="D113" s="214"/>
      <c r="E113" s="214"/>
    </row>
    <row r="114" spans="4:5" x14ac:dyDescent="0.35">
      <c r="D114" s="214"/>
      <c r="E114" s="214"/>
    </row>
    <row r="115" spans="4:5" x14ac:dyDescent="0.35">
      <c r="D115" s="214"/>
      <c r="E115" s="214"/>
    </row>
    <row r="116" spans="4:5" x14ac:dyDescent="0.35">
      <c r="D116" s="214"/>
      <c r="E116" s="214"/>
    </row>
    <row r="117" spans="4:5" x14ac:dyDescent="0.35">
      <c r="D117" s="214"/>
      <c r="E117" s="214"/>
    </row>
    <row r="118" spans="4:5" x14ac:dyDescent="0.35">
      <c r="D118" s="214"/>
      <c r="E118" s="214"/>
    </row>
    <row r="119" spans="4:5" x14ac:dyDescent="0.35">
      <c r="D119" s="214"/>
      <c r="E119" s="214"/>
    </row>
    <row r="120" spans="4:5" x14ac:dyDescent="0.35">
      <c r="D120" s="214"/>
      <c r="E120" s="214"/>
    </row>
    <row r="121" spans="4:5" x14ac:dyDescent="0.35">
      <c r="D121" s="214"/>
      <c r="E121" s="214"/>
    </row>
    <row r="122" spans="4:5" x14ac:dyDescent="0.35">
      <c r="D122" s="214"/>
      <c r="E122" s="214"/>
    </row>
    <row r="123" spans="4:5" x14ac:dyDescent="0.35">
      <c r="D123" s="214"/>
      <c r="E123" s="214"/>
    </row>
    <row r="124" spans="4:5" x14ac:dyDescent="0.35">
      <c r="D124" s="214"/>
      <c r="E124" s="214"/>
    </row>
    <row r="125" spans="4:5" x14ac:dyDescent="0.35">
      <c r="D125" s="214"/>
      <c r="E125" s="214"/>
    </row>
    <row r="126" spans="4:5" x14ac:dyDescent="0.35">
      <c r="D126" s="214"/>
      <c r="E126" s="214"/>
    </row>
    <row r="127" spans="4:5" x14ac:dyDescent="0.35">
      <c r="D127" s="214"/>
      <c r="E127" s="214"/>
    </row>
    <row r="128" spans="4:5" x14ac:dyDescent="0.35">
      <c r="D128" s="214"/>
      <c r="E128" s="214"/>
    </row>
    <row r="129" spans="4:5" x14ac:dyDescent="0.35">
      <c r="D129" s="214"/>
      <c r="E129" s="214"/>
    </row>
    <row r="130" spans="4:5" x14ac:dyDescent="0.35">
      <c r="D130" s="214"/>
      <c r="E130" s="214"/>
    </row>
    <row r="131" spans="4:5" x14ac:dyDescent="0.35">
      <c r="D131" s="214"/>
      <c r="E131" s="214"/>
    </row>
    <row r="132" spans="4:5" x14ac:dyDescent="0.35">
      <c r="D132" s="214"/>
      <c r="E132" s="214"/>
    </row>
    <row r="133" spans="4:5" x14ac:dyDescent="0.35">
      <c r="D133" s="214"/>
      <c r="E133" s="214"/>
    </row>
    <row r="134" spans="4:5" x14ac:dyDescent="0.35">
      <c r="D134" s="214"/>
      <c r="E134" s="214"/>
    </row>
    <row r="135" spans="4:5" x14ac:dyDescent="0.35">
      <c r="D135" s="214"/>
      <c r="E135" s="214"/>
    </row>
    <row r="136" spans="4:5" x14ac:dyDescent="0.35">
      <c r="D136" s="214"/>
      <c r="E136" s="214"/>
    </row>
    <row r="137" spans="4:5" x14ac:dyDescent="0.35">
      <c r="D137" s="214"/>
      <c r="E137" s="214"/>
    </row>
    <row r="138" spans="4:5" x14ac:dyDescent="0.35">
      <c r="D138" s="214"/>
      <c r="E138" s="214"/>
    </row>
    <row r="139" spans="4:5" x14ac:dyDescent="0.35">
      <c r="D139" s="214"/>
      <c r="E139" s="214"/>
    </row>
    <row r="140" spans="4:5" x14ac:dyDescent="0.35">
      <c r="D140" s="214"/>
      <c r="E140" s="214"/>
    </row>
    <row r="141" spans="4:5" x14ac:dyDescent="0.35">
      <c r="D141" s="214"/>
      <c r="E141" s="214"/>
    </row>
    <row r="142" spans="4:5" x14ac:dyDescent="0.35">
      <c r="D142" s="214"/>
      <c r="E142" s="214"/>
    </row>
    <row r="143" spans="4:5" x14ac:dyDescent="0.35">
      <c r="D143" s="214"/>
      <c r="E143" s="214"/>
    </row>
    <row r="144" spans="4:5" x14ac:dyDescent="0.35">
      <c r="D144" s="214"/>
      <c r="E144" s="214"/>
    </row>
    <row r="145" spans="4:5" x14ac:dyDescent="0.35">
      <c r="D145" s="214"/>
      <c r="E145" s="214"/>
    </row>
    <row r="146" spans="4:5" x14ac:dyDescent="0.35">
      <c r="D146" s="214"/>
      <c r="E146" s="214"/>
    </row>
    <row r="147" spans="4:5" x14ac:dyDescent="0.35">
      <c r="D147" s="214"/>
      <c r="E147" s="214"/>
    </row>
    <row r="148" spans="4:5" x14ac:dyDescent="0.35">
      <c r="D148" s="214"/>
      <c r="E148" s="214"/>
    </row>
    <row r="149" spans="4:5" x14ac:dyDescent="0.35">
      <c r="D149" s="214"/>
      <c r="E149" s="214"/>
    </row>
    <row r="150" spans="4:5" x14ac:dyDescent="0.35">
      <c r="D150" s="214"/>
      <c r="E150" s="214"/>
    </row>
    <row r="151" spans="4:5" x14ac:dyDescent="0.35">
      <c r="D151" s="214"/>
      <c r="E151" s="214"/>
    </row>
    <row r="152" spans="4:5" x14ac:dyDescent="0.35">
      <c r="D152" s="214"/>
      <c r="E152" s="214"/>
    </row>
    <row r="153" spans="4:5" x14ac:dyDescent="0.35">
      <c r="D153" s="214"/>
      <c r="E153" s="214"/>
    </row>
    <row r="154" spans="4:5" x14ac:dyDescent="0.35">
      <c r="D154" s="214"/>
      <c r="E154" s="214"/>
    </row>
    <row r="155" spans="4:5" x14ac:dyDescent="0.35">
      <c r="D155" s="214"/>
      <c r="E155" s="214"/>
    </row>
    <row r="156" spans="4:5" x14ac:dyDescent="0.35">
      <c r="D156" s="214"/>
      <c r="E156" s="214"/>
    </row>
    <row r="157" spans="4:5" x14ac:dyDescent="0.35">
      <c r="D157" s="214"/>
      <c r="E157" s="214"/>
    </row>
    <row r="158" spans="4:5" x14ac:dyDescent="0.35">
      <c r="D158" s="214"/>
      <c r="E158" s="214"/>
    </row>
    <row r="159" spans="4:5" x14ac:dyDescent="0.35">
      <c r="D159" s="214"/>
      <c r="E159" s="214"/>
    </row>
    <row r="160" spans="4:5" x14ac:dyDescent="0.35">
      <c r="D160" s="214"/>
      <c r="E160" s="214"/>
    </row>
    <row r="161" spans="4:5" x14ac:dyDescent="0.35">
      <c r="D161" s="214"/>
      <c r="E161" s="214"/>
    </row>
    <row r="162" spans="4:5" x14ac:dyDescent="0.35">
      <c r="D162" s="214"/>
      <c r="E162" s="214"/>
    </row>
    <row r="163" spans="4:5" x14ac:dyDescent="0.35">
      <c r="D163" s="214"/>
      <c r="E163" s="214"/>
    </row>
    <row r="164" spans="4:5" x14ac:dyDescent="0.35">
      <c r="D164" s="214"/>
      <c r="E164" s="214"/>
    </row>
    <row r="165" spans="4:5" x14ac:dyDescent="0.35">
      <c r="D165" s="214"/>
      <c r="E165" s="214"/>
    </row>
    <row r="166" spans="4:5" x14ac:dyDescent="0.35">
      <c r="D166" s="214"/>
      <c r="E166" s="214"/>
    </row>
    <row r="167" spans="4:5" x14ac:dyDescent="0.35">
      <c r="D167" s="214"/>
      <c r="E167" s="214"/>
    </row>
    <row r="168" spans="4:5" x14ac:dyDescent="0.35">
      <c r="D168" s="214"/>
      <c r="E168" s="214"/>
    </row>
    <row r="169" spans="4:5" x14ac:dyDescent="0.35">
      <c r="D169" s="214"/>
      <c r="E169" s="214"/>
    </row>
    <row r="170" spans="4:5" x14ac:dyDescent="0.35">
      <c r="D170" s="214"/>
      <c r="E170" s="214"/>
    </row>
    <row r="171" spans="4:5" x14ac:dyDescent="0.35">
      <c r="D171" s="214"/>
      <c r="E171" s="214"/>
    </row>
    <row r="172" spans="4:5" x14ac:dyDescent="0.35">
      <c r="D172" s="214"/>
      <c r="E172" s="214"/>
    </row>
    <row r="173" spans="4:5" x14ac:dyDescent="0.35">
      <c r="D173" s="214"/>
      <c r="E173" s="214"/>
    </row>
    <row r="174" spans="4:5" x14ac:dyDescent="0.35">
      <c r="D174" s="214"/>
      <c r="E174" s="214"/>
    </row>
    <row r="175" spans="4:5" x14ac:dyDescent="0.35">
      <c r="D175" s="214"/>
      <c r="E175" s="214"/>
    </row>
    <row r="176" spans="4:5" x14ac:dyDescent="0.35">
      <c r="D176" s="214"/>
      <c r="E176" s="214"/>
    </row>
    <row r="177" spans="4:5" x14ac:dyDescent="0.35">
      <c r="D177" s="214"/>
      <c r="E177" s="214"/>
    </row>
    <row r="178" spans="4:5" x14ac:dyDescent="0.35">
      <c r="D178" s="214"/>
      <c r="E178" s="214"/>
    </row>
    <row r="179" spans="4:5" x14ac:dyDescent="0.35">
      <c r="D179" s="214"/>
      <c r="E179" s="214"/>
    </row>
    <row r="180" spans="4:5" x14ac:dyDescent="0.35">
      <c r="D180" s="214"/>
      <c r="E180" s="214"/>
    </row>
    <row r="181" spans="4:5" x14ac:dyDescent="0.35">
      <c r="D181" s="214"/>
      <c r="E181" s="214"/>
    </row>
    <row r="182" spans="4:5" x14ac:dyDescent="0.35">
      <c r="D182" s="214"/>
      <c r="E182" s="214"/>
    </row>
    <row r="183" spans="4:5" x14ac:dyDescent="0.35">
      <c r="D183" s="214"/>
      <c r="E183" s="214"/>
    </row>
    <row r="184" spans="4:5" x14ac:dyDescent="0.35">
      <c r="D184" s="214"/>
      <c r="E184" s="214"/>
    </row>
    <row r="185" spans="4:5" x14ac:dyDescent="0.35">
      <c r="D185" s="214"/>
      <c r="E185" s="214"/>
    </row>
    <row r="186" spans="4:5" x14ac:dyDescent="0.35">
      <c r="D186" s="214"/>
      <c r="E186" s="214"/>
    </row>
    <row r="187" spans="4:5" x14ac:dyDescent="0.35">
      <c r="D187" s="214"/>
      <c r="E187" s="214"/>
    </row>
    <row r="188" spans="4:5" x14ac:dyDescent="0.35">
      <c r="D188" s="214"/>
      <c r="E188" s="214"/>
    </row>
    <row r="189" spans="4:5" x14ac:dyDescent="0.35">
      <c r="D189" s="214"/>
      <c r="E189" s="214"/>
    </row>
    <row r="190" spans="4:5" x14ac:dyDescent="0.35">
      <c r="D190" s="214"/>
      <c r="E190" s="214"/>
    </row>
    <row r="191" spans="4:5" x14ac:dyDescent="0.35">
      <c r="D191" s="214"/>
      <c r="E191" s="214"/>
    </row>
    <row r="192" spans="4:5" x14ac:dyDescent="0.35">
      <c r="D192" s="214"/>
      <c r="E192" s="214"/>
    </row>
    <row r="193" spans="4:5" x14ac:dyDescent="0.35">
      <c r="D193" s="214"/>
      <c r="E193" s="214"/>
    </row>
    <row r="194" spans="4:5" x14ac:dyDescent="0.35">
      <c r="D194" s="214"/>
      <c r="E194" s="214"/>
    </row>
    <row r="195" spans="4:5" x14ac:dyDescent="0.35">
      <c r="D195" s="214"/>
      <c r="E195" s="214"/>
    </row>
    <row r="196" spans="4:5" x14ac:dyDescent="0.35">
      <c r="D196" s="214"/>
      <c r="E196" s="214"/>
    </row>
    <row r="197" spans="4:5" x14ac:dyDescent="0.35">
      <c r="D197" s="214"/>
      <c r="E197" s="214"/>
    </row>
    <row r="198" spans="4:5" x14ac:dyDescent="0.35">
      <c r="D198" s="214"/>
      <c r="E198" s="214"/>
    </row>
    <row r="199" spans="4:5" x14ac:dyDescent="0.35">
      <c r="D199" s="214"/>
      <c r="E199" s="214"/>
    </row>
    <row r="200" spans="4:5" x14ac:dyDescent="0.35">
      <c r="D200" s="214"/>
      <c r="E200" s="214"/>
    </row>
    <row r="201" spans="4:5" x14ac:dyDescent="0.35">
      <c r="D201" s="214"/>
      <c r="E201" s="214"/>
    </row>
    <row r="202" spans="4:5" x14ac:dyDescent="0.35">
      <c r="D202" s="214"/>
      <c r="E202" s="214"/>
    </row>
    <row r="203" spans="4:5" x14ac:dyDescent="0.35">
      <c r="D203" s="214"/>
      <c r="E203" s="214"/>
    </row>
    <row r="204" spans="4:5" x14ac:dyDescent="0.35">
      <c r="D204" s="214"/>
      <c r="E204" s="214"/>
    </row>
    <row r="205" spans="4:5" x14ac:dyDescent="0.35">
      <c r="D205" s="214"/>
      <c r="E205" s="214"/>
    </row>
    <row r="206" spans="4:5" x14ac:dyDescent="0.35">
      <c r="D206" s="214"/>
      <c r="E206" s="214"/>
    </row>
    <row r="207" spans="4:5" x14ac:dyDescent="0.35">
      <c r="D207" s="214"/>
      <c r="E207" s="214"/>
    </row>
    <row r="208" spans="4:5" x14ac:dyDescent="0.35">
      <c r="D208" s="214"/>
      <c r="E208" s="214"/>
    </row>
    <row r="209" spans="4:5" x14ac:dyDescent="0.35">
      <c r="D209" s="214"/>
      <c r="E209" s="214"/>
    </row>
    <row r="210" spans="4:5" x14ac:dyDescent="0.35">
      <c r="D210" s="214"/>
      <c r="E210" s="214"/>
    </row>
    <row r="211" spans="4:5" x14ac:dyDescent="0.35">
      <c r="D211" s="214"/>
      <c r="E211" s="214"/>
    </row>
    <row r="212" spans="4:5" x14ac:dyDescent="0.35">
      <c r="D212" s="214"/>
      <c r="E212" s="214"/>
    </row>
    <row r="213" spans="4:5" x14ac:dyDescent="0.35">
      <c r="D213" s="214"/>
      <c r="E213" s="214"/>
    </row>
    <row r="214" spans="4:5" x14ac:dyDescent="0.35">
      <c r="D214" s="214"/>
      <c r="E214" s="214"/>
    </row>
    <row r="215" spans="4:5" x14ac:dyDescent="0.35">
      <c r="D215" s="214"/>
      <c r="E215" s="214"/>
    </row>
    <row r="216" spans="4:5" x14ac:dyDescent="0.35">
      <c r="D216" s="214"/>
      <c r="E216" s="214"/>
    </row>
    <row r="217" spans="4:5" x14ac:dyDescent="0.35">
      <c r="D217" s="214"/>
      <c r="E217" s="214"/>
    </row>
    <row r="218" spans="4:5" x14ac:dyDescent="0.35">
      <c r="D218" s="214"/>
      <c r="E218" s="214"/>
    </row>
    <row r="219" spans="4:5" x14ac:dyDescent="0.35">
      <c r="D219" s="214"/>
      <c r="E219" s="214"/>
    </row>
    <row r="220" spans="4:5" x14ac:dyDescent="0.35">
      <c r="D220" s="214"/>
      <c r="E220" s="214"/>
    </row>
    <row r="221" spans="4:5" x14ac:dyDescent="0.35">
      <c r="D221" s="214"/>
      <c r="E221" s="214"/>
    </row>
    <row r="222" spans="4:5" x14ac:dyDescent="0.35">
      <c r="D222" s="214"/>
      <c r="E222" s="214"/>
    </row>
    <row r="223" spans="4:5" x14ac:dyDescent="0.35">
      <c r="D223" s="214"/>
      <c r="E223" s="214"/>
    </row>
    <row r="224" spans="4:5" x14ac:dyDescent="0.35">
      <c r="D224" s="214"/>
      <c r="E224" s="214"/>
    </row>
    <row r="225" spans="4:5" x14ac:dyDescent="0.35">
      <c r="D225" s="214"/>
      <c r="E225" s="214"/>
    </row>
    <row r="226" spans="4:5" x14ac:dyDescent="0.35">
      <c r="D226" s="214"/>
      <c r="E226" s="214"/>
    </row>
    <row r="227" spans="4:5" x14ac:dyDescent="0.35">
      <c r="D227" s="214"/>
      <c r="E227" s="214"/>
    </row>
    <row r="228" spans="4:5" x14ac:dyDescent="0.35">
      <c r="D228" s="214"/>
      <c r="E228" s="214"/>
    </row>
    <row r="229" spans="4:5" x14ac:dyDescent="0.35">
      <c r="D229" s="214"/>
      <c r="E229" s="214"/>
    </row>
    <row r="230" spans="4:5" x14ac:dyDescent="0.35">
      <c r="D230" s="214"/>
      <c r="E230" s="214"/>
    </row>
    <row r="231" spans="4:5" x14ac:dyDescent="0.35">
      <c r="D231" s="214"/>
      <c r="E231" s="214"/>
    </row>
    <row r="232" spans="4:5" x14ac:dyDescent="0.35">
      <c r="D232" s="214"/>
      <c r="E232" s="214"/>
    </row>
    <row r="233" spans="4:5" x14ac:dyDescent="0.35">
      <c r="D233" s="214"/>
      <c r="E233" s="214"/>
    </row>
    <row r="234" spans="4:5" x14ac:dyDescent="0.35">
      <c r="D234" s="214"/>
      <c r="E234" s="214"/>
    </row>
    <row r="235" spans="4:5" x14ac:dyDescent="0.35">
      <c r="D235" s="214"/>
      <c r="E235" s="214"/>
    </row>
    <row r="236" spans="4:5" x14ac:dyDescent="0.35">
      <c r="D236" s="214"/>
      <c r="E236" s="214"/>
    </row>
    <row r="237" spans="4:5" x14ac:dyDescent="0.35">
      <c r="D237" s="214"/>
      <c r="E237" s="214"/>
    </row>
    <row r="238" spans="4:5" x14ac:dyDescent="0.35">
      <c r="D238" s="214"/>
      <c r="E238" s="214"/>
    </row>
    <row r="239" spans="4:5" x14ac:dyDescent="0.35">
      <c r="D239" s="214"/>
      <c r="E239" s="214"/>
    </row>
    <row r="240" spans="4:5" x14ac:dyDescent="0.35">
      <c r="D240" s="214"/>
      <c r="E240" s="214"/>
    </row>
    <row r="241" spans="4:5" x14ac:dyDescent="0.35">
      <c r="D241" s="214"/>
      <c r="E241" s="214"/>
    </row>
    <row r="242" spans="4:5" x14ac:dyDescent="0.35">
      <c r="D242" s="214"/>
      <c r="E242" s="214"/>
    </row>
    <row r="243" spans="4:5" x14ac:dyDescent="0.35">
      <c r="D243" s="214"/>
      <c r="E243" s="214"/>
    </row>
    <row r="244" spans="4:5" x14ac:dyDescent="0.35">
      <c r="D244" s="214"/>
      <c r="E244" s="214"/>
    </row>
    <row r="245" spans="4:5" x14ac:dyDescent="0.35">
      <c r="D245" s="214"/>
      <c r="E245" s="214"/>
    </row>
    <row r="246" spans="4:5" x14ac:dyDescent="0.35">
      <c r="D246" s="214"/>
      <c r="E246" s="214"/>
    </row>
    <row r="247" spans="4:5" x14ac:dyDescent="0.35">
      <c r="D247" s="214"/>
      <c r="E247" s="214"/>
    </row>
    <row r="248" spans="4:5" x14ac:dyDescent="0.35">
      <c r="D248" s="214"/>
      <c r="E248" s="214"/>
    </row>
    <row r="249" spans="4:5" x14ac:dyDescent="0.35">
      <c r="D249" s="214"/>
      <c r="E249" s="214"/>
    </row>
    <row r="250" spans="4:5" x14ac:dyDescent="0.35">
      <c r="D250" s="214"/>
      <c r="E250" s="214"/>
    </row>
    <row r="251" spans="4:5" x14ac:dyDescent="0.35">
      <c r="D251" s="214"/>
      <c r="E251" s="214"/>
    </row>
    <row r="252" spans="4:5" x14ac:dyDescent="0.35">
      <c r="D252" s="214"/>
      <c r="E252" s="214"/>
    </row>
    <row r="253" spans="4:5" x14ac:dyDescent="0.35">
      <c r="D253" s="214"/>
      <c r="E253" s="214"/>
    </row>
    <row r="254" spans="4:5" x14ac:dyDescent="0.35">
      <c r="D254" s="214"/>
      <c r="E254" s="214"/>
    </row>
    <row r="255" spans="4:5" x14ac:dyDescent="0.35">
      <c r="D255" s="214"/>
      <c r="E255" s="214"/>
    </row>
    <row r="256" spans="4:5" x14ac:dyDescent="0.35">
      <c r="D256" s="214"/>
      <c r="E256" s="214"/>
    </row>
    <row r="257" spans="4:5" x14ac:dyDescent="0.35">
      <c r="D257" s="214"/>
      <c r="E257" s="214"/>
    </row>
    <row r="258" spans="4:5" x14ac:dyDescent="0.35">
      <c r="D258" s="214"/>
      <c r="E258" s="214"/>
    </row>
    <row r="259" spans="4:5" x14ac:dyDescent="0.35">
      <c r="D259" s="214"/>
      <c r="E259" s="214"/>
    </row>
    <row r="260" spans="4:5" x14ac:dyDescent="0.35">
      <c r="D260" s="214"/>
      <c r="E260" s="214"/>
    </row>
    <row r="261" spans="4:5" x14ac:dyDescent="0.35">
      <c r="D261" s="214"/>
      <c r="E261" s="214"/>
    </row>
    <row r="262" spans="4:5" x14ac:dyDescent="0.35">
      <c r="D262" s="214"/>
      <c r="E262" s="214"/>
    </row>
    <row r="263" spans="4:5" x14ac:dyDescent="0.35">
      <c r="D263" s="214"/>
      <c r="E263" s="214"/>
    </row>
    <row r="264" spans="4:5" x14ac:dyDescent="0.35">
      <c r="D264" s="214"/>
      <c r="E264" s="214"/>
    </row>
    <row r="265" spans="4:5" x14ac:dyDescent="0.35">
      <c r="D265" s="214"/>
      <c r="E265" s="214"/>
    </row>
    <row r="266" spans="4:5" x14ac:dyDescent="0.35">
      <c r="D266" s="214"/>
      <c r="E266" s="214"/>
    </row>
    <row r="267" spans="4:5" x14ac:dyDescent="0.35">
      <c r="D267" s="214"/>
      <c r="E267" s="214"/>
    </row>
    <row r="268" spans="4:5" x14ac:dyDescent="0.35">
      <c r="D268" s="214"/>
      <c r="E268" s="214"/>
    </row>
    <row r="269" spans="4:5" x14ac:dyDescent="0.35">
      <c r="D269" s="214"/>
      <c r="E269" s="214"/>
    </row>
    <row r="270" spans="4:5" x14ac:dyDescent="0.35">
      <c r="D270" s="214"/>
      <c r="E270" s="214"/>
    </row>
    <row r="271" spans="4:5" x14ac:dyDescent="0.35">
      <c r="D271" s="214"/>
      <c r="E271" s="214"/>
    </row>
    <row r="272" spans="4:5" x14ac:dyDescent="0.35">
      <c r="D272" s="214"/>
      <c r="E272" s="214"/>
    </row>
    <row r="273" spans="4:5" x14ac:dyDescent="0.35">
      <c r="D273" s="214"/>
      <c r="E273" s="214"/>
    </row>
    <row r="274" spans="4:5" x14ac:dyDescent="0.35">
      <c r="D274" s="214"/>
      <c r="E274" s="214"/>
    </row>
    <row r="275" spans="4:5" x14ac:dyDescent="0.35">
      <c r="D275" s="214"/>
      <c r="E275" s="214"/>
    </row>
    <row r="276" spans="4:5" x14ac:dyDescent="0.35">
      <c r="D276" s="214"/>
      <c r="E276" s="214"/>
    </row>
    <row r="277" spans="4:5" x14ac:dyDescent="0.35">
      <c r="D277" s="214"/>
      <c r="E277" s="214"/>
    </row>
    <row r="278" spans="4:5" x14ac:dyDescent="0.35">
      <c r="D278" s="214"/>
      <c r="E278" s="214"/>
    </row>
    <row r="279" spans="4:5" x14ac:dyDescent="0.35">
      <c r="D279" s="214"/>
      <c r="E279" s="214"/>
    </row>
    <row r="280" spans="4:5" x14ac:dyDescent="0.35">
      <c r="D280" s="214"/>
      <c r="E280" s="214"/>
    </row>
    <row r="281" spans="4:5" x14ac:dyDescent="0.35">
      <c r="D281" s="214"/>
      <c r="E281" s="214"/>
    </row>
    <row r="282" spans="4:5" x14ac:dyDescent="0.35">
      <c r="D282" s="214"/>
      <c r="E282" s="214"/>
    </row>
    <row r="283" spans="4:5" x14ac:dyDescent="0.35">
      <c r="D283" s="214"/>
      <c r="E283" s="214"/>
    </row>
    <row r="284" spans="4:5" x14ac:dyDescent="0.35">
      <c r="D284" s="214"/>
      <c r="E284" s="214"/>
    </row>
    <row r="285" spans="4:5" x14ac:dyDescent="0.35">
      <c r="D285" s="214"/>
      <c r="E285" s="214"/>
    </row>
    <row r="286" spans="4:5" x14ac:dyDescent="0.35">
      <c r="D286" s="214"/>
      <c r="E286" s="214"/>
    </row>
    <row r="287" spans="4:5" x14ac:dyDescent="0.35">
      <c r="D287" s="214"/>
      <c r="E287" s="214"/>
    </row>
    <row r="288" spans="4:5" x14ac:dyDescent="0.35">
      <c r="D288" s="214"/>
      <c r="E288" s="214"/>
    </row>
    <row r="289" spans="4:5" x14ac:dyDescent="0.35">
      <c r="D289" s="214"/>
      <c r="E289" s="214"/>
    </row>
    <row r="290" spans="4:5" x14ac:dyDescent="0.35">
      <c r="D290" s="214"/>
      <c r="E290" s="214"/>
    </row>
    <row r="291" spans="4:5" x14ac:dyDescent="0.35">
      <c r="D291" s="214"/>
      <c r="E291" s="214"/>
    </row>
    <row r="292" spans="4:5" x14ac:dyDescent="0.35">
      <c r="D292" s="214"/>
      <c r="E292" s="214"/>
    </row>
    <row r="293" spans="4:5" x14ac:dyDescent="0.35">
      <c r="D293" s="214"/>
      <c r="E293" s="214"/>
    </row>
    <row r="294" spans="4:5" x14ac:dyDescent="0.35">
      <c r="D294" s="214"/>
      <c r="E294" s="214"/>
    </row>
    <row r="295" spans="4:5" x14ac:dyDescent="0.35">
      <c r="D295" s="214"/>
      <c r="E295" s="214"/>
    </row>
    <row r="296" spans="4:5" x14ac:dyDescent="0.35">
      <c r="D296" s="214"/>
      <c r="E296" s="214"/>
    </row>
    <row r="297" spans="4:5" x14ac:dyDescent="0.35">
      <c r="D297" s="214"/>
      <c r="E297" s="214"/>
    </row>
    <row r="298" spans="4:5" x14ac:dyDescent="0.35">
      <c r="D298" s="214"/>
      <c r="E298" s="214"/>
    </row>
    <row r="299" spans="4:5" x14ac:dyDescent="0.35">
      <c r="D299" s="214"/>
      <c r="E299" s="214"/>
    </row>
    <row r="300" spans="4:5" x14ac:dyDescent="0.35">
      <c r="D300" s="214"/>
      <c r="E300" s="214"/>
    </row>
    <row r="301" spans="4:5" x14ac:dyDescent="0.35">
      <c r="D301" s="214"/>
      <c r="E301" s="214"/>
    </row>
    <row r="302" spans="4:5" x14ac:dyDescent="0.35">
      <c r="D302" s="214"/>
      <c r="E302" s="214"/>
    </row>
    <row r="303" spans="4:5" x14ac:dyDescent="0.35">
      <c r="D303" s="214"/>
      <c r="E303" s="214"/>
    </row>
    <row r="304" spans="4:5" x14ac:dyDescent="0.35">
      <c r="D304" s="214"/>
      <c r="E304" s="214"/>
    </row>
    <row r="305" spans="4:5" x14ac:dyDescent="0.35">
      <c r="D305" s="214"/>
      <c r="E305" s="214"/>
    </row>
    <row r="306" spans="4:5" x14ac:dyDescent="0.35">
      <c r="D306" s="214"/>
      <c r="E306" s="214"/>
    </row>
    <row r="307" spans="4:5" x14ac:dyDescent="0.35">
      <c r="D307" s="214"/>
      <c r="E307" s="214"/>
    </row>
    <row r="308" spans="4:5" x14ac:dyDescent="0.35">
      <c r="D308" s="214"/>
      <c r="E308" s="214"/>
    </row>
    <row r="309" spans="4:5" x14ac:dyDescent="0.35">
      <c r="D309" s="214"/>
      <c r="E309" s="214"/>
    </row>
    <row r="310" spans="4:5" x14ac:dyDescent="0.35">
      <c r="D310" s="214"/>
      <c r="E310" s="214"/>
    </row>
    <row r="311" spans="4:5" x14ac:dyDescent="0.35">
      <c r="D311" s="214"/>
      <c r="E311" s="214"/>
    </row>
    <row r="312" spans="4:5" x14ac:dyDescent="0.35">
      <c r="D312" s="214"/>
      <c r="E312" s="214"/>
    </row>
    <row r="313" spans="4:5" x14ac:dyDescent="0.35">
      <c r="D313" s="214"/>
      <c r="E313" s="214"/>
    </row>
    <row r="314" spans="4:5" x14ac:dyDescent="0.35">
      <c r="D314" s="214"/>
      <c r="E314" s="214"/>
    </row>
    <row r="315" spans="4:5" x14ac:dyDescent="0.35">
      <c r="D315" s="214"/>
      <c r="E315" s="214"/>
    </row>
    <row r="316" spans="4:5" x14ac:dyDescent="0.35">
      <c r="D316" s="214"/>
      <c r="E316" s="214"/>
    </row>
    <row r="317" spans="4:5" x14ac:dyDescent="0.35">
      <c r="D317" s="214"/>
      <c r="E317" s="214"/>
    </row>
    <row r="318" spans="4:5" x14ac:dyDescent="0.35">
      <c r="D318" s="214"/>
      <c r="E318" s="214"/>
    </row>
    <row r="319" spans="4:5" x14ac:dyDescent="0.35">
      <c r="D319" s="214"/>
      <c r="E319" s="214"/>
    </row>
    <row r="320" spans="4:5" x14ac:dyDescent="0.35">
      <c r="D320" s="214"/>
      <c r="E320" s="214"/>
    </row>
    <row r="321" spans="4:5" x14ac:dyDescent="0.35">
      <c r="D321" s="214"/>
      <c r="E321" s="214"/>
    </row>
    <row r="322" spans="4:5" x14ac:dyDescent="0.35">
      <c r="D322" s="214"/>
      <c r="E322" s="214"/>
    </row>
    <row r="323" spans="4:5" x14ac:dyDescent="0.35">
      <c r="D323" s="214"/>
      <c r="E323" s="214"/>
    </row>
    <row r="324" spans="4:5" x14ac:dyDescent="0.35">
      <c r="D324" s="214"/>
      <c r="E324" s="214"/>
    </row>
    <row r="325" spans="4:5" x14ac:dyDescent="0.35">
      <c r="D325" s="214"/>
      <c r="E325" s="214"/>
    </row>
    <row r="326" spans="4:5" x14ac:dyDescent="0.35">
      <c r="D326" s="214"/>
      <c r="E326" s="214"/>
    </row>
    <row r="327" spans="4:5" x14ac:dyDescent="0.35">
      <c r="D327" s="214"/>
      <c r="E327" s="214"/>
    </row>
    <row r="328" spans="4:5" x14ac:dyDescent="0.35">
      <c r="D328" s="214"/>
      <c r="E328" s="214"/>
    </row>
    <row r="329" spans="4:5" x14ac:dyDescent="0.35">
      <c r="D329" s="214"/>
      <c r="E329" s="214"/>
    </row>
    <row r="330" spans="4:5" x14ac:dyDescent="0.35">
      <c r="D330" s="214"/>
      <c r="E330" s="214"/>
    </row>
    <row r="331" spans="4:5" x14ac:dyDescent="0.35">
      <c r="D331" s="214"/>
      <c r="E331" s="214"/>
    </row>
    <row r="332" spans="4:5" x14ac:dyDescent="0.35">
      <c r="D332" s="214"/>
      <c r="E332" s="214"/>
    </row>
    <row r="333" spans="4:5" x14ac:dyDescent="0.35">
      <c r="D333" s="214"/>
      <c r="E333" s="214"/>
    </row>
    <row r="334" spans="4:5" x14ac:dyDescent="0.35">
      <c r="D334" s="214"/>
      <c r="E334" s="214"/>
    </row>
    <row r="335" spans="4:5" x14ac:dyDescent="0.35">
      <c r="D335" s="214"/>
      <c r="E335" s="214"/>
    </row>
    <row r="336" spans="4:5" x14ac:dyDescent="0.35">
      <c r="D336" s="214"/>
      <c r="E336" s="214"/>
    </row>
    <row r="337" spans="4:5" x14ac:dyDescent="0.35">
      <c r="D337" s="214"/>
      <c r="E337" s="214"/>
    </row>
    <row r="338" spans="4:5" x14ac:dyDescent="0.35">
      <c r="D338" s="214"/>
      <c r="E338" s="214"/>
    </row>
    <row r="339" spans="4:5" x14ac:dyDescent="0.35">
      <c r="D339" s="214"/>
      <c r="E339" s="214"/>
    </row>
    <row r="340" spans="4:5" x14ac:dyDescent="0.35">
      <c r="D340" s="214"/>
      <c r="E340" s="214"/>
    </row>
    <row r="341" spans="4:5" x14ac:dyDescent="0.35">
      <c r="D341" s="214"/>
      <c r="E341" s="214"/>
    </row>
    <row r="342" spans="4:5" x14ac:dyDescent="0.35">
      <c r="D342" s="214"/>
      <c r="E342" s="214"/>
    </row>
    <row r="343" spans="4:5" x14ac:dyDescent="0.35">
      <c r="D343" s="214"/>
      <c r="E343" s="214"/>
    </row>
    <row r="344" spans="4:5" x14ac:dyDescent="0.35">
      <c r="D344" s="214"/>
      <c r="E344" s="214"/>
    </row>
    <row r="345" spans="4:5" x14ac:dyDescent="0.35">
      <c r="D345" s="214"/>
      <c r="E345" s="214"/>
    </row>
    <row r="346" spans="4:5" x14ac:dyDescent="0.35">
      <c r="D346" s="214"/>
      <c r="E346" s="214"/>
    </row>
    <row r="347" spans="4:5" x14ac:dyDescent="0.35">
      <c r="D347" s="214"/>
      <c r="E347" s="214"/>
    </row>
    <row r="348" spans="4:5" x14ac:dyDescent="0.35">
      <c r="D348" s="214"/>
      <c r="E348" s="214"/>
    </row>
    <row r="349" spans="4:5" x14ac:dyDescent="0.35">
      <c r="D349" s="214"/>
      <c r="E349" s="214"/>
    </row>
    <row r="350" spans="4:5" x14ac:dyDescent="0.35">
      <c r="D350" s="214"/>
      <c r="E350" s="214"/>
    </row>
    <row r="351" spans="4:5" x14ac:dyDescent="0.35">
      <c r="D351" s="214"/>
      <c r="E351" s="214"/>
    </row>
    <row r="352" spans="4:5" x14ac:dyDescent="0.35">
      <c r="D352" s="214"/>
      <c r="E352" s="214"/>
    </row>
    <row r="353" spans="4:5" x14ac:dyDescent="0.35">
      <c r="D353" s="214"/>
      <c r="E353" s="214"/>
    </row>
    <row r="354" spans="4:5" x14ac:dyDescent="0.35">
      <c r="D354" s="214"/>
      <c r="E354" s="214"/>
    </row>
    <row r="355" spans="4:5" x14ac:dyDescent="0.35">
      <c r="D355" s="214"/>
      <c r="E355" s="214"/>
    </row>
    <row r="356" spans="4:5" x14ac:dyDescent="0.35">
      <c r="D356" s="214"/>
      <c r="E356" s="214"/>
    </row>
    <row r="357" spans="4:5" x14ac:dyDescent="0.35">
      <c r="D357" s="214"/>
      <c r="E357" s="214"/>
    </row>
    <row r="358" spans="4:5" x14ac:dyDescent="0.35">
      <c r="D358" s="214"/>
      <c r="E358" s="214"/>
    </row>
    <row r="359" spans="4:5" x14ac:dyDescent="0.35">
      <c r="D359" s="214"/>
      <c r="E359" s="214"/>
    </row>
    <row r="360" spans="4:5" x14ac:dyDescent="0.35">
      <c r="D360" s="214"/>
      <c r="E360" s="214"/>
    </row>
    <row r="361" spans="4:5" x14ac:dyDescent="0.35">
      <c r="D361" s="214"/>
      <c r="E361" s="214"/>
    </row>
    <row r="362" spans="4:5" x14ac:dyDescent="0.35">
      <c r="D362" s="214"/>
      <c r="E362" s="214"/>
    </row>
    <row r="363" spans="4:5" x14ac:dyDescent="0.35">
      <c r="D363" s="214"/>
      <c r="E363" s="214"/>
    </row>
    <row r="364" spans="4:5" x14ac:dyDescent="0.35">
      <c r="D364" s="214"/>
      <c r="E364" s="214"/>
    </row>
    <row r="365" spans="4:5" x14ac:dyDescent="0.35">
      <c r="D365" s="214"/>
      <c r="E365" s="214"/>
    </row>
    <row r="366" spans="4:5" x14ac:dyDescent="0.35">
      <c r="D366" s="214"/>
      <c r="E366" s="214"/>
    </row>
    <row r="367" spans="4:5" x14ac:dyDescent="0.35">
      <c r="D367" s="214"/>
      <c r="E367" s="214"/>
    </row>
    <row r="368" spans="4:5" x14ac:dyDescent="0.35">
      <c r="D368" s="214"/>
      <c r="E368" s="214"/>
    </row>
    <row r="369" spans="4:5" x14ac:dyDescent="0.35">
      <c r="D369" s="214"/>
      <c r="E369" s="214"/>
    </row>
    <row r="370" spans="4:5" x14ac:dyDescent="0.35">
      <c r="D370" s="214"/>
      <c r="E370" s="214"/>
    </row>
    <row r="371" spans="4:5" x14ac:dyDescent="0.35">
      <c r="D371" s="214"/>
      <c r="E371" s="214"/>
    </row>
    <row r="372" spans="4:5" x14ac:dyDescent="0.35">
      <c r="D372" s="214"/>
      <c r="E372" s="214"/>
    </row>
    <row r="373" spans="4:5" x14ac:dyDescent="0.35">
      <c r="D373" s="214"/>
      <c r="E373" s="214"/>
    </row>
    <row r="374" spans="4:5" x14ac:dyDescent="0.35">
      <c r="D374" s="214"/>
      <c r="E374" s="214"/>
    </row>
    <row r="375" spans="4:5" x14ac:dyDescent="0.35">
      <c r="D375" s="214"/>
      <c r="E375" s="214"/>
    </row>
    <row r="376" spans="4:5" x14ac:dyDescent="0.35">
      <c r="D376" s="214"/>
      <c r="E376" s="214"/>
    </row>
    <row r="377" spans="4:5" x14ac:dyDescent="0.35">
      <c r="D377" s="214"/>
      <c r="E377" s="214"/>
    </row>
    <row r="378" spans="4:5" x14ac:dyDescent="0.35">
      <c r="D378" s="214"/>
      <c r="E378" s="214"/>
    </row>
    <row r="379" spans="4:5" x14ac:dyDescent="0.35">
      <c r="D379" s="214"/>
      <c r="E379" s="214"/>
    </row>
    <row r="380" spans="4:5" x14ac:dyDescent="0.35">
      <c r="D380" s="214"/>
      <c r="E380" s="214"/>
    </row>
    <row r="381" spans="4:5" x14ac:dyDescent="0.35">
      <c r="D381" s="214"/>
      <c r="E381" s="214"/>
    </row>
    <row r="382" spans="4:5" x14ac:dyDescent="0.35">
      <c r="D382" s="214"/>
      <c r="E382" s="214"/>
    </row>
    <row r="383" spans="4:5" x14ac:dyDescent="0.35">
      <c r="D383" s="214"/>
      <c r="E383" s="214"/>
    </row>
    <row r="384" spans="4:5" x14ac:dyDescent="0.35">
      <c r="D384" s="214"/>
      <c r="E384" s="214"/>
    </row>
    <row r="385" spans="4:5" x14ac:dyDescent="0.35">
      <c r="D385" s="214"/>
      <c r="E385" s="214"/>
    </row>
    <row r="386" spans="4:5" x14ac:dyDescent="0.35">
      <c r="D386" s="214"/>
      <c r="E386" s="214"/>
    </row>
    <row r="387" spans="4:5" x14ac:dyDescent="0.35">
      <c r="D387" s="214"/>
      <c r="E387" s="214"/>
    </row>
    <row r="388" spans="4:5" x14ac:dyDescent="0.35">
      <c r="D388" s="214"/>
      <c r="E388" s="214"/>
    </row>
    <row r="389" spans="4:5" x14ac:dyDescent="0.35">
      <c r="D389" s="214"/>
      <c r="E389" s="214"/>
    </row>
    <row r="390" spans="4:5" x14ac:dyDescent="0.35">
      <c r="D390" s="214"/>
      <c r="E390" s="214"/>
    </row>
    <row r="391" spans="4:5" x14ac:dyDescent="0.35">
      <c r="D391" s="214"/>
      <c r="E391" s="214"/>
    </row>
    <row r="392" spans="4:5" x14ac:dyDescent="0.35">
      <c r="D392" s="214"/>
      <c r="E392" s="214"/>
    </row>
    <row r="393" spans="4:5" x14ac:dyDescent="0.35">
      <c r="D393" s="214"/>
      <c r="E393" s="214"/>
    </row>
    <row r="394" spans="4:5" x14ac:dyDescent="0.35">
      <c r="D394" s="214"/>
      <c r="E394" s="214"/>
    </row>
    <row r="395" spans="4:5" x14ac:dyDescent="0.35">
      <c r="D395" s="214"/>
      <c r="E395" s="214"/>
    </row>
    <row r="396" spans="4:5" x14ac:dyDescent="0.35">
      <c r="D396" s="214"/>
      <c r="E396" s="214"/>
    </row>
    <row r="397" spans="4:5" x14ac:dyDescent="0.35">
      <c r="D397" s="214"/>
      <c r="E397" s="214"/>
    </row>
    <row r="398" spans="4:5" x14ac:dyDescent="0.35">
      <c r="D398" s="214"/>
      <c r="E398" s="214"/>
    </row>
    <row r="399" spans="4:5" x14ac:dyDescent="0.35">
      <c r="D399" s="214"/>
      <c r="E399" s="214"/>
    </row>
    <row r="400" spans="4:5" x14ac:dyDescent="0.35">
      <c r="D400" s="214"/>
      <c r="E400" s="214"/>
    </row>
    <row r="401" spans="4:5" x14ac:dyDescent="0.35">
      <c r="D401" s="214"/>
      <c r="E401" s="214"/>
    </row>
    <row r="402" spans="4:5" x14ac:dyDescent="0.35">
      <c r="D402" s="214"/>
      <c r="E402" s="214"/>
    </row>
    <row r="403" spans="4:5" x14ac:dyDescent="0.35">
      <c r="D403" s="214"/>
      <c r="E403" s="214"/>
    </row>
    <row r="404" spans="4:5" x14ac:dyDescent="0.35">
      <c r="D404" s="214"/>
      <c r="E404" s="214"/>
    </row>
    <row r="405" spans="4:5" x14ac:dyDescent="0.35">
      <c r="D405" s="214"/>
      <c r="E405" s="214"/>
    </row>
    <row r="406" spans="4:5" x14ac:dyDescent="0.35">
      <c r="D406" s="214"/>
      <c r="E406" s="214"/>
    </row>
    <row r="407" spans="4:5" x14ac:dyDescent="0.35">
      <c r="D407" s="214"/>
      <c r="E407" s="214"/>
    </row>
    <row r="408" spans="4:5" x14ac:dyDescent="0.35">
      <c r="D408" s="214"/>
      <c r="E408" s="214"/>
    </row>
    <row r="409" spans="4:5" x14ac:dyDescent="0.35">
      <c r="D409" s="214"/>
      <c r="E409" s="214"/>
    </row>
    <row r="410" spans="4:5" x14ac:dyDescent="0.35">
      <c r="D410" s="214"/>
      <c r="E410" s="214"/>
    </row>
    <row r="411" spans="4:5" x14ac:dyDescent="0.35">
      <c r="D411" s="214"/>
      <c r="E411" s="214"/>
    </row>
    <row r="412" spans="4:5" x14ac:dyDescent="0.35">
      <c r="D412" s="214"/>
      <c r="E412" s="214"/>
    </row>
    <row r="413" spans="4:5" x14ac:dyDescent="0.35">
      <c r="D413" s="214"/>
      <c r="E413" s="214"/>
    </row>
    <row r="414" spans="4:5" x14ac:dyDescent="0.35">
      <c r="D414" s="214"/>
      <c r="E414" s="214"/>
    </row>
    <row r="415" spans="4:5" x14ac:dyDescent="0.35">
      <c r="D415" s="214"/>
      <c r="E415" s="214"/>
    </row>
    <row r="416" spans="4:5" x14ac:dyDescent="0.35">
      <c r="D416" s="214"/>
      <c r="E416" s="214"/>
    </row>
    <row r="417" spans="4:5" x14ac:dyDescent="0.35">
      <c r="D417" s="214"/>
      <c r="E417" s="214"/>
    </row>
    <row r="418" spans="4:5" x14ac:dyDescent="0.35">
      <c r="D418" s="214"/>
      <c r="E418" s="214"/>
    </row>
    <row r="419" spans="4:5" x14ac:dyDescent="0.35">
      <c r="D419" s="214"/>
      <c r="E419" s="214"/>
    </row>
    <row r="420" spans="4:5" x14ac:dyDescent="0.35">
      <c r="D420" s="214"/>
      <c r="E420" s="214"/>
    </row>
    <row r="421" spans="4:5" x14ac:dyDescent="0.35">
      <c r="D421" s="214"/>
      <c r="E421" s="214"/>
    </row>
    <row r="422" spans="4:5" x14ac:dyDescent="0.35">
      <c r="D422" s="214"/>
      <c r="E422" s="214"/>
    </row>
    <row r="423" spans="4:5" x14ac:dyDescent="0.35">
      <c r="D423" s="214"/>
      <c r="E423" s="214"/>
    </row>
    <row r="424" spans="4:5" x14ac:dyDescent="0.35">
      <c r="D424" s="214"/>
      <c r="E424" s="214"/>
    </row>
    <row r="425" spans="4:5" x14ac:dyDescent="0.35">
      <c r="D425" s="214"/>
      <c r="E425" s="214"/>
    </row>
    <row r="426" spans="4:5" x14ac:dyDescent="0.35">
      <c r="D426" s="214"/>
      <c r="E426" s="214"/>
    </row>
    <row r="427" spans="4:5" x14ac:dyDescent="0.35">
      <c r="D427" s="214"/>
      <c r="E427" s="214"/>
    </row>
    <row r="428" spans="4:5" x14ac:dyDescent="0.35">
      <c r="D428" s="214"/>
      <c r="E428" s="214"/>
    </row>
    <row r="429" spans="4:5" x14ac:dyDescent="0.35">
      <c r="D429" s="214"/>
      <c r="E429" s="214"/>
    </row>
    <row r="430" spans="4:5" x14ac:dyDescent="0.35">
      <c r="D430" s="214"/>
      <c r="E430" s="214"/>
    </row>
    <row r="431" spans="4:5" x14ac:dyDescent="0.35">
      <c r="D431" s="214"/>
      <c r="E431" s="214"/>
    </row>
    <row r="432" spans="4:5" x14ac:dyDescent="0.35">
      <c r="D432" s="214"/>
      <c r="E432" s="214"/>
    </row>
    <row r="433" spans="4:5" x14ac:dyDescent="0.35">
      <c r="D433" s="214"/>
      <c r="E433" s="214"/>
    </row>
    <row r="434" spans="4:5" x14ac:dyDescent="0.35">
      <c r="D434" s="214"/>
      <c r="E434" s="214"/>
    </row>
    <row r="435" spans="4:5" x14ac:dyDescent="0.35">
      <c r="D435" s="214"/>
      <c r="E435" s="214"/>
    </row>
    <row r="436" spans="4:5" x14ac:dyDescent="0.35">
      <c r="D436" s="214"/>
      <c r="E436" s="214"/>
    </row>
    <row r="437" spans="4:5" x14ac:dyDescent="0.35">
      <c r="D437" s="214"/>
      <c r="E437" s="214"/>
    </row>
    <row r="438" spans="4:5" x14ac:dyDescent="0.35">
      <c r="D438" s="214"/>
      <c r="E438" s="214"/>
    </row>
    <row r="439" spans="4:5" x14ac:dyDescent="0.35">
      <c r="D439" s="214"/>
      <c r="E439" s="214"/>
    </row>
    <row r="440" spans="4:5" x14ac:dyDescent="0.35">
      <c r="D440" s="214"/>
      <c r="E440" s="214"/>
    </row>
    <row r="441" spans="4:5" x14ac:dyDescent="0.35">
      <c r="D441" s="214"/>
      <c r="E441" s="214"/>
    </row>
    <row r="442" spans="4:5" x14ac:dyDescent="0.35">
      <c r="D442" s="214"/>
      <c r="E442" s="214"/>
    </row>
    <row r="443" spans="4:5" x14ac:dyDescent="0.35">
      <c r="D443" s="214"/>
      <c r="E443" s="214"/>
    </row>
    <row r="444" spans="4:5" x14ac:dyDescent="0.35">
      <c r="D444" s="214"/>
      <c r="E444" s="214"/>
    </row>
    <row r="445" spans="4:5" x14ac:dyDescent="0.35">
      <c r="D445" s="214"/>
      <c r="E445" s="214"/>
    </row>
    <row r="446" spans="4:5" x14ac:dyDescent="0.35">
      <c r="D446" s="214"/>
      <c r="E446" s="214"/>
    </row>
    <row r="447" spans="4:5" x14ac:dyDescent="0.35">
      <c r="D447" s="214"/>
      <c r="E447" s="214"/>
    </row>
    <row r="448" spans="4:5" x14ac:dyDescent="0.35">
      <c r="D448" s="214"/>
      <c r="E448" s="214"/>
    </row>
    <row r="449" spans="4:5" x14ac:dyDescent="0.35">
      <c r="D449" s="214"/>
      <c r="E449" s="214"/>
    </row>
    <row r="450" spans="4:5" x14ac:dyDescent="0.35">
      <c r="D450" s="214"/>
      <c r="E450" s="214"/>
    </row>
    <row r="451" spans="4:5" x14ac:dyDescent="0.35">
      <c r="D451" s="214"/>
      <c r="E451" s="214"/>
    </row>
    <row r="452" spans="4:5" x14ac:dyDescent="0.35">
      <c r="D452" s="214"/>
      <c r="E452" s="214"/>
    </row>
    <row r="453" spans="4:5" x14ac:dyDescent="0.35">
      <c r="D453" s="214"/>
      <c r="E453" s="214"/>
    </row>
    <row r="454" spans="4:5" x14ac:dyDescent="0.35">
      <c r="D454" s="214"/>
      <c r="E454" s="214"/>
    </row>
    <row r="455" spans="4:5" x14ac:dyDescent="0.35">
      <c r="D455" s="214"/>
      <c r="E455" s="214"/>
    </row>
    <row r="456" spans="4:5" x14ac:dyDescent="0.35">
      <c r="D456" s="214"/>
      <c r="E456" s="214"/>
    </row>
    <row r="457" spans="4:5" x14ac:dyDescent="0.35">
      <c r="D457" s="214"/>
      <c r="E457" s="214"/>
    </row>
    <row r="458" spans="4:5" x14ac:dyDescent="0.35">
      <c r="D458" s="214"/>
      <c r="E458" s="214"/>
    </row>
    <row r="459" spans="4:5" x14ac:dyDescent="0.35">
      <c r="D459" s="214"/>
      <c r="E459" s="214"/>
    </row>
    <row r="460" spans="4:5" x14ac:dyDescent="0.35">
      <c r="D460" s="214"/>
      <c r="E460" s="214"/>
    </row>
    <row r="461" spans="4:5" x14ac:dyDescent="0.35">
      <c r="D461" s="214"/>
      <c r="E461" s="214"/>
    </row>
    <row r="462" spans="4:5" x14ac:dyDescent="0.35">
      <c r="D462" s="214"/>
      <c r="E462" s="214"/>
    </row>
    <row r="463" spans="4:5" x14ac:dyDescent="0.35">
      <c r="D463" s="214"/>
      <c r="E463" s="214"/>
    </row>
    <row r="464" spans="4:5" x14ac:dyDescent="0.35">
      <c r="D464" s="214"/>
      <c r="E464" s="214"/>
    </row>
    <row r="465" spans="4:5" x14ac:dyDescent="0.35">
      <c r="D465" s="214"/>
      <c r="E465" s="214"/>
    </row>
    <row r="466" spans="4:5" x14ac:dyDescent="0.35">
      <c r="D466" s="214"/>
      <c r="E466" s="214"/>
    </row>
    <row r="467" spans="4:5" x14ac:dyDescent="0.35">
      <c r="D467" s="214"/>
      <c r="E467" s="214"/>
    </row>
    <row r="468" spans="4:5" x14ac:dyDescent="0.35">
      <c r="D468" s="214"/>
      <c r="E468" s="214"/>
    </row>
    <row r="469" spans="4:5" x14ac:dyDescent="0.35">
      <c r="D469" s="214"/>
      <c r="E469" s="214"/>
    </row>
    <row r="470" spans="4:5" x14ac:dyDescent="0.35">
      <c r="D470" s="214"/>
      <c r="E470" s="214"/>
    </row>
    <row r="471" spans="4:5" x14ac:dyDescent="0.35">
      <c r="D471" s="214"/>
      <c r="E471" s="214"/>
    </row>
    <row r="472" spans="4:5" x14ac:dyDescent="0.35">
      <c r="D472" s="214"/>
      <c r="E472" s="214"/>
    </row>
    <row r="473" spans="4:5" x14ac:dyDescent="0.35">
      <c r="D473" s="214"/>
      <c r="E473" s="214"/>
    </row>
    <row r="474" spans="4:5" x14ac:dyDescent="0.35">
      <c r="D474" s="214"/>
      <c r="E474" s="214"/>
    </row>
    <row r="475" spans="4:5" x14ac:dyDescent="0.35">
      <c r="D475" s="214"/>
      <c r="E475" s="214"/>
    </row>
    <row r="476" spans="4:5" x14ac:dyDescent="0.35">
      <c r="D476" s="214"/>
      <c r="E476" s="214"/>
    </row>
    <row r="477" spans="4:5" x14ac:dyDescent="0.35">
      <c r="D477" s="214"/>
      <c r="E477" s="214"/>
    </row>
    <row r="478" spans="4:5" x14ac:dyDescent="0.35">
      <c r="D478" s="214"/>
      <c r="E478" s="214"/>
    </row>
    <row r="479" spans="4:5" x14ac:dyDescent="0.35">
      <c r="D479" s="214"/>
      <c r="E479" s="214"/>
    </row>
    <row r="480" spans="4:5" x14ac:dyDescent="0.35">
      <c r="D480" s="214"/>
      <c r="E480" s="214"/>
    </row>
    <row r="481" spans="4:5" x14ac:dyDescent="0.35">
      <c r="D481" s="214"/>
      <c r="E481" s="214"/>
    </row>
    <row r="482" spans="4:5" x14ac:dyDescent="0.35">
      <c r="D482" s="214"/>
      <c r="E482" s="214"/>
    </row>
    <row r="483" spans="4:5" x14ac:dyDescent="0.35">
      <c r="D483" s="214"/>
      <c r="E483" s="214"/>
    </row>
    <row r="484" spans="4:5" x14ac:dyDescent="0.35">
      <c r="D484" s="214"/>
      <c r="E484" s="214"/>
    </row>
    <row r="485" spans="4:5" x14ac:dyDescent="0.35">
      <c r="D485" s="214"/>
      <c r="E485" s="214"/>
    </row>
    <row r="486" spans="4:5" x14ac:dyDescent="0.35">
      <c r="D486" s="214"/>
      <c r="E486" s="214"/>
    </row>
    <row r="487" spans="4:5" x14ac:dyDescent="0.35">
      <c r="D487" s="214"/>
      <c r="E487" s="214"/>
    </row>
    <row r="488" spans="4:5" x14ac:dyDescent="0.35">
      <c r="D488" s="214"/>
      <c r="E488" s="214"/>
    </row>
    <row r="489" spans="4:5" x14ac:dyDescent="0.35">
      <c r="D489" s="214"/>
      <c r="E489" s="214"/>
    </row>
    <row r="490" spans="4:5" x14ac:dyDescent="0.35">
      <c r="D490" s="214"/>
      <c r="E490" s="214"/>
    </row>
    <row r="491" spans="4:5" x14ac:dyDescent="0.35">
      <c r="D491" s="214"/>
      <c r="E491" s="214"/>
    </row>
    <row r="492" spans="4:5" x14ac:dyDescent="0.35">
      <c r="D492" s="214"/>
      <c r="E492" s="214"/>
    </row>
    <row r="493" spans="4:5" x14ac:dyDescent="0.35">
      <c r="D493" s="214"/>
      <c r="E493" s="214"/>
    </row>
    <row r="494" spans="4:5" x14ac:dyDescent="0.35">
      <c r="D494" s="214"/>
      <c r="E494" s="214"/>
    </row>
    <row r="495" spans="4:5" x14ac:dyDescent="0.35">
      <c r="D495" s="214"/>
      <c r="E495" s="214"/>
    </row>
    <row r="496" spans="4:5" x14ac:dyDescent="0.35">
      <c r="D496" s="214"/>
      <c r="E496" s="214"/>
    </row>
    <row r="497" spans="4:5" x14ac:dyDescent="0.35">
      <c r="D497" s="214"/>
      <c r="E497" s="214"/>
    </row>
    <row r="498" spans="4:5" x14ac:dyDescent="0.35">
      <c r="D498" s="214"/>
      <c r="E498" s="214"/>
    </row>
    <row r="499" spans="4:5" x14ac:dyDescent="0.35">
      <c r="D499" s="214"/>
      <c r="E499" s="214"/>
    </row>
    <row r="500" spans="4:5" x14ac:dyDescent="0.35">
      <c r="D500" s="214"/>
      <c r="E500" s="214"/>
    </row>
    <row r="501" spans="4:5" x14ac:dyDescent="0.35">
      <c r="D501" s="214"/>
      <c r="E501" s="214"/>
    </row>
    <row r="502" spans="4:5" x14ac:dyDescent="0.35">
      <c r="D502" s="214"/>
      <c r="E502" s="214"/>
    </row>
    <row r="503" spans="4:5" x14ac:dyDescent="0.35">
      <c r="D503" s="214"/>
      <c r="E503" s="214"/>
    </row>
    <row r="504" spans="4:5" x14ac:dyDescent="0.35">
      <c r="D504" s="214"/>
      <c r="E504" s="214"/>
    </row>
    <row r="505" spans="4:5" x14ac:dyDescent="0.35">
      <c r="D505" s="214"/>
      <c r="E505" s="214"/>
    </row>
    <row r="506" spans="4:5" x14ac:dyDescent="0.35">
      <c r="D506" s="214"/>
      <c r="E506" s="214"/>
    </row>
    <row r="507" spans="4:5" x14ac:dyDescent="0.35">
      <c r="D507" s="214"/>
      <c r="E507" s="214"/>
    </row>
    <row r="508" spans="4:5" x14ac:dyDescent="0.35">
      <c r="D508" s="214"/>
      <c r="E508" s="214"/>
    </row>
    <row r="509" spans="4:5" x14ac:dyDescent="0.35">
      <c r="D509" s="214"/>
      <c r="E509" s="214"/>
    </row>
    <row r="510" spans="4:5" x14ac:dyDescent="0.35">
      <c r="D510" s="214"/>
      <c r="E510" s="214"/>
    </row>
    <row r="511" spans="4:5" x14ac:dyDescent="0.35">
      <c r="D511" s="214"/>
      <c r="E511" s="214"/>
    </row>
    <row r="512" spans="4:5" x14ac:dyDescent="0.35">
      <c r="D512" s="214"/>
      <c r="E512" s="214"/>
    </row>
    <row r="513" spans="4:5" x14ac:dyDescent="0.35">
      <c r="D513" s="214"/>
      <c r="E513" s="214"/>
    </row>
    <row r="514" spans="4:5" x14ac:dyDescent="0.35">
      <c r="D514" s="214"/>
      <c r="E514" s="214"/>
    </row>
    <row r="515" spans="4:5" x14ac:dyDescent="0.35">
      <c r="D515" s="214"/>
      <c r="E515" s="214"/>
    </row>
    <row r="516" spans="4:5" x14ac:dyDescent="0.35">
      <c r="D516" s="214"/>
      <c r="E516" s="214"/>
    </row>
    <row r="517" spans="4:5" x14ac:dyDescent="0.35">
      <c r="D517" s="214"/>
      <c r="E517" s="214"/>
    </row>
    <row r="518" spans="4:5" x14ac:dyDescent="0.35">
      <c r="D518" s="214"/>
      <c r="E518" s="214"/>
    </row>
    <row r="519" spans="4:5" x14ac:dyDescent="0.35">
      <c r="D519" s="214"/>
      <c r="E519" s="214"/>
    </row>
    <row r="520" spans="4:5" x14ac:dyDescent="0.35">
      <c r="D520" s="214"/>
      <c r="E520" s="214"/>
    </row>
    <row r="521" spans="4:5" x14ac:dyDescent="0.35">
      <c r="D521" s="214"/>
      <c r="E521" s="214"/>
    </row>
    <row r="522" spans="4:5" x14ac:dyDescent="0.35">
      <c r="D522" s="214"/>
      <c r="E522" s="214"/>
    </row>
    <row r="523" spans="4:5" x14ac:dyDescent="0.35">
      <c r="D523" s="214"/>
      <c r="E523" s="214"/>
    </row>
    <row r="524" spans="4:5" x14ac:dyDescent="0.35">
      <c r="D524" s="214"/>
      <c r="E524" s="214"/>
    </row>
    <row r="525" spans="4:5" x14ac:dyDescent="0.35">
      <c r="D525" s="214"/>
      <c r="E525" s="214"/>
    </row>
    <row r="526" spans="4:5" x14ac:dyDescent="0.35">
      <c r="D526" s="214"/>
      <c r="E526" s="214"/>
    </row>
    <row r="527" spans="4:5" x14ac:dyDescent="0.35">
      <c r="D527" s="214"/>
      <c r="E527" s="214"/>
    </row>
    <row r="528" spans="4:5" x14ac:dyDescent="0.35">
      <c r="D528" s="214"/>
      <c r="E528" s="214"/>
    </row>
    <row r="529" spans="4:5" x14ac:dyDescent="0.35">
      <c r="D529" s="214"/>
      <c r="E529" s="214"/>
    </row>
    <row r="530" spans="4:5" x14ac:dyDescent="0.35">
      <c r="D530" s="214"/>
      <c r="E530" s="214"/>
    </row>
    <row r="531" spans="4:5" x14ac:dyDescent="0.35">
      <c r="D531" s="214"/>
      <c r="E531" s="214"/>
    </row>
    <row r="532" spans="4:5" x14ac:dyDescent="0.35">
      <c r="D532" s="214"/>
      <c r="E532" s="214"/>
    </row>
    <row r="533" spans="4:5" x14ac:dyDescent="0.35">
      <c r="D533" s="214"/>
      <c r="E533" s="214"/>
    </row>
    <row r="534" spans="4:5" x14ac:dyDescent="0.35">
      <c r="D534" s="214"/>
      <c r="E534" s="214"/>
    </row>
    <row r="535" spans="4:5" x14ac:dyDescent="0.35">
      <c r="D535" s="214"/>
      <c r="E535" s="214"/>
    </row>
    <row r="536" spans="4:5" x14ac:dyDescent="0.35">
      <c r="D536" s="214"/>
      <c r="E536" s="214"/>
    </row>
    <row r="537" spans="4:5" x14ac:dyDescent="0.35">
      <c r="D537" s="214"/>
      <c r="E537" s="214"/>
    </row>
    <row r="538" spans="4:5" x14ac:dyDescent="0.35">
      <c r="D538" s="214"/>
      <c r="E538" s="214"/>
    </row>
    <row r="539" spans="4:5" x14ac:dyDescent="0.35">
      <c r="D539" s="214"/>
      <c r="E539" s="214"/>
    </row>
    <row r="540" spans="4:5" x14ac:dyDescent="0.35">
      <c r="D540" s="214"/>
      <c r="E540" s="214"/>
    </row>
    <row r="541" spans="4:5" x14ac:dyDescent="0.35">
      <c r="D541" s="214"/>
      <c r="E541" s="214"/>
    </row>
    <row r="542" spans="4:5" x14ac:dyDescent="0.35">
      <c r="D542" s="214"/>
      <c r="E542" s="214"/>
    </row>
    <row r="543" spans="4:5" x14ac:dyDescent="0.35">
      <c r="D543" s="214"/>
      <c r="E543" s="214"/>
    </row>
    <row r="544" spans="4:5" x14ac:dyDescent="0.35">
      <c r="D544" s="214"/>
      <c r="E544" s="214"/>
    </row>
    <row r="545" spans="4:5" x14ac:dyDescent="0.35">
      <c r="D545" s="214"/>
      <c r="E545" s="214"/>
    </row>
    <row r="546" spans="4:5" x14ac:dyDescent="0.35">
      <c r="D546" s="214"/>
      <c r="E546" s="214"/>
    </row>
    <row r="547" spans="4:5" x14ac:dyDescent="0.35">
      <c r="D547" s="214"/>
      <c r="E547" s="214"/>
    </row>
    <row r="548" spans="4:5" x14ac:dyDescent="0.35">
      <c r="D548" s="214"/>
      <c r="E548" s="214"/>
    </row>
    <row r="549" spans="4:5" x14ac:dyDescent="0.35">
      <c r="D549" s="214"/>
      <c r="E549" s="214"/>
    </row>
    <row r="550" spans="4:5" x14ac:dyDescent="0.35">
      <c r="D550" s="214"/>
      <c r="E550" s="214"/>
    </row>
    <row r="551" spans="4:5" x14ac:dyDescent="0.35">
      <c r="D551" s="214"/>
      <c r="E551" s="214"/>
    </row>
    <row r="552" spans="4:5" x14ac:dyDescent="0.35">
      <c r="D552" s="214"/>
      <c r="E552" s="214"/>
    </row>
    <row r="553" spans="4:5" x14ac:dyDescent="0.35">
      <c r="D553" s="214"/>
      <c r="E553" s="214"/>
    </row>
    <row r="554" spans="4:5" x14ac:dyDescent="0.35">
      <c r="D554" s="214"/>
      <c r="E554" s="214"/>
    </row>
    <row r="555" spans="4:5" x14ac:dyDescent="0.35">
      <c r="D555" s="214"/>
      <c r="E555" s="214"/>
    </row>
    <row r="556" spans="4:5" x14ac:dyDescent="0.35">
      <c r="D556" s="214"/>
      <c r="E556" s="214"/>
    </row>
    <row r="557" spans="4:5" x14ac:dyDescent="0.35">
      <c r="D557" s="214"/>
      <c r="E557" s="214"/>
    </row>
    <row r="558" spans="4:5" x14ac:dyDescent="0.35">
      <c r="D558" s="214"/>
      <c r="E558" s="214"/>
    </row>
    <row r="559" spans="4:5" x14ac:dyDescent="0.35">
      <c r="D559" s="214"/>
      <c r="E559" s="214"/>
    </row>
    <row r="560" spans="4:5" x14ac:dyDescent="0.35">
      <c r="D560" s="214"/>
      <c r="E560" s="214"/>
    </row>
    <row r="561" spans="4:5" x14ac:dyDescent="0.35">
      <c r="D561" s="214"/>
      <c r="E561" s="214"/>
    </row>
    <row r="562" spans="4:5" x14ac:dyDescent="0.35">
      <c r="D562" s="214"/>
      <c r="E562" s="214"/>
    </row>
    <row r="563" spans="4:5" x14ac:dyDescent="0.35">
      <c r="D563" s="214"/>
      <c r="E563" s="214"/>
    </row>
    <row r="564" spans="4:5" x14ac:dyDescent="0.35">
      <c r="D564" s="214"/>
      <c r="E564" s="214"/>
    </row>
    <row r="565" spans="4:5" x14ac:dyDescent="0.35">
      <c r="D565" s="214"/>
      <c r="E565" s="214"/>
    </row>
    <row r="566" spans="4:5" x14ac:dyDescent="0.35">
      <c r="D566" s="214"/>
      <c r="E566" s="214"/>
    </row>
    <row r="567" spans="4:5" x14ac:dyDescent="0.35">
      <c r="D567" s="214"/>
      <c r="E567" s="214"/>
    </row>
    <row r="568" spans="4:5" x14ac:dyDescent="0.35">
      <c r="D568" s="214"/>
      <c r="E568" s="214"/>
    </row>
    <row r="569" spans="4:5" x14ac:dyDescent="0.35">
      <c r="D569" s="214"/>
      <c r="E569" s="214"/>
    </row>
    <row r="570" spans="4:5" x14ac:dyDescent="0.35">
      <c r="D570" s="214"/>
      <c r="E570" s="214"/>
    </row>
    <row r="571" spans="4:5" x14ac:dyDescent="0.35">
      <c r="D571" s="214"/>
      <c r="E571" s="214"/>
    </row>
    <row r="572" spans="4:5" x14ac:dyDescent="0.35">
      <c r="D572" s="214"/>
      <c r="E572" s="214"/>
    </row>
    <row r="573" spans="4:5" x14ac:dyDescent="0.35">
      <c r="D573" s="214"/>
      <c r="E573" s="214"/>
    </row>
    <row r="574" spans="4:5" x14ac:dyDescent="0.35">
      <c r="D574" s="214"/>
      <c r="E574" s="214"/>
    </row>
    <row r="575" spans="4:5" x14ac:dyDescent="0.35">
      <c r="D575" s="214"/>
      <c r="E575" s="214"/>
    </row>
    <row r="576" spans="4:5" x14ac:dyDescent="0.35">
      <c r="D576" s="214"/>
      <c r="E576" s="214"/>
    </row>
    <row r="577" spans="4:5" x14ac:dyDescent="0.35">
      <c r="D577" s="214"/>
      <c r="E577" s="214"/>
    </row>
    <row r="578" spans="4:5" x14ac:dyDescent="0.35">
      <c r="D578" s="214"/>
      <c r="E578" s="214"/>
    </row>
    <row r="579" spans="4:5" x14ac:dyDescent="0.35">
      <c r="D579" s="214"/>
      <c r="E579" s="214"/>
    </row>
    <row r="580" spans="4:5" x14ac:dyDescent="0.35">
      <c r="D580" s="214"/>
      <c r="E580" s="214"/>
    </row>
    <row r="581" spans="4:5" x14ac:dyDescent="0.35">
      <c r="D581" s="214"/>
      <c r="E581" s="214"/>
    </row>
    <row r="582" spans="4:5" x14ac:dyDescent="0.35">
      <c r="D582" s="214"/>
      <c r="E582" s="214"/>
    </row>
    <row r="583" spans="4:5" x14ac:dyDescent="0.35">
      <c r="D583" s="214"/>
      <c r="E583" s="214"/>
    </row>
    <row r="584" spans="4:5" x14ac:dyDescent="0.35">
      <c r="D584" s="214"/>
      <c r="E584" s="214"/>
    </row>
    <row r="585" spans="4:5" x14ac:dyDescent="0.35">
      <c r="D585" s="214"/>
      <c r="E585" s="214"/>
    </row>
    <row r="586" spans="4:5" x14ac:dyDescent="0.35">
      <c r="D586" s="214"/>
      <c r="E586" s="214"/>
    </row>
    <row r="587" spans="4:5" x14ac:dyDescent="0.35">
      <c r="D587" s="214"/>
      <c r="E587" s="214"/>
    </row>
    <row r="588" spans="4:5" x14ac:dyDescent="0.35">
      <c r="D588" s="214"/>
      <c r="E588" s="214"/>
    </row>
    <row r="589" spans="4:5" x14ac:dyDescent="0.35">
      <c r="D589" s="214"/>
      <c r="E589" s="214"/>
    </row>
    <row r="590" spans="4:5" x14ac:dyDescent="0.35">
      <c r="D590" s="214"/>
      <c r="E590" s="214"/>
    </row>
    <row r="591" spans="4:5" x14ac:dyDescent="0.35">
      <c r="D591" s="214"/>
      <c r="E591" s="214"/>
    </row>
    <row r="592" spans="4:5" x14ac:dyDescent="0.35">
      <c r="D592" s="214"/>
      <c r="E592" s="214"/>
    </row>
    <row r="593" spans="4:5" x14ac:dyDescent="0.35">
      <c r="D593" s="214"/>
      <c r="E593" s="214"/>
    </row>
    <row r="594" spans="4:5" x14ac:dyDescent="0.35">
      <c r="D594" s="214"/>
      <c r="E594" s="214"/>
    </row>
    <row r="595" spans="4:5" x14ac:dyDescent="0.35">
      <c r="D595" s="214"/>
      <c r="E595" s="214"/>
    </row>
    <row r="596" spans="4:5" x14ac:dyDescent="0.35">
      <c r="D596" s="214"/>
      <c r="E596" s="214"/>
    </row>
    <row r="597" spans="4:5" x14ac:dyDescent="0.35">
      <c r="D597" s="214"/>
      <c r="E597" s="214"/>
    </row>
    <row r="598" spans="4:5" x14ac:dyDescent="0.35">
      <c r="D598" s="214"/>
      <c r="E598" s="214"/>
    </row>
    <row r="599" spans="4:5" x14ac:dyDescent="0.35">
      <c r="D599" s="214"/>
      <c r="E599" s="214"/>
    </row>
    <row r="600" spans="4:5" x14ac:dyDescent="0.35">
      <c r="D600" s="214"/>
      <c r="E600" s="214"/>
    </row>
    <row r="601" spans="4:5" x14ac:dyDescent="0.35">
      <c r="D601" s="214"/>
      <c r="E601" s="214"/>
    </row>
    <row r="602" spans="4:5" x14ac:dyDescent="0.35">
      <c r="D602" s="214"/>
      <c r="E602" s="214"/>
    </row>
    <row r="603" spans="4:5" x14ac:dyDescent="0.35">
      <c r="D603" s="214"/>
      <c r="E603" s="214"/>
    </row>
    <row r="604" spans="4:5" x14ac:dyDescent="0.35">
      <c r="D604" s="214"/>
      <c r="E604" s="214"/>
    </row>
    <row r="605" spans="4:5" x14ac:dyDescent="0.35">
      <c r="D605" s="214"/>
      <c r="E605" s="214"/>
    </row>
    <row r="606" spans="4:5" x14ac:dyDescent="0.35">
      <c r="D606" s="214"/>
      <c r="E606" s="214"/>
    </row>
    <row r="607" spans="4:5" x14ac:dyDescent="0.35">
      <c r="D607" s="214"/>
      <c r="E607" s="214"/>
    </row>
    <row r="608" spans="4:5" x14ac:dyDescent="0.35">
      <c r="D608" s="214"/>
      <c r="E608" s="214"/>
    </row>
    <row r="609" spans="4:5" x14ac:dyDescent="0.35">
      <c r="D609" s="214"/>
      <c r="E609" s="214"/>
    </row>
    <row r="610" spans="4:5" x14ac:dyDescent="0.35">
      <c r="D610" s="214"/>
      <c r="E610" s="214"/>
    </row>
    <row r="611" spans="4:5" x14ac:dyDescent="0.35">
      <c r="D611" s="214"/>
      <c r="E611" s="214"/>
    </row>
    <row r="612" spans="4:5" x14ac:dyDescent="0.35">
      <c r="D612" s="214"/>
      <c r="E612" s="214"/>
    </row>
    <row r="613" spans="4:5" x14ac:dyDescent="0.35">
      <c r="D613" s="214"/>
      <c r="E613" s="214"/>
    </row>
    <row r="614" spans="4:5" x14ac:dyDescent="0.35">
      <c r="D614" s="214"/>
      <c r="E614" s="214"/>
    </row>
    <row r="615" spans="4:5" x14ac:dyDescent="0.35">
      <c r="D615" s="214"/>
      <c r="E615" s="214"/>
    </row>
    <row r="616" spans="4:5" x14ac:dyDescent="0.35">
      <c r="D616" s="214"/>
      <c r="E616" s="214"/>
    </row>
    <row r="617" spans="4:5" x14ac:dyDescent="0.35">
      <c r="D617" s="214"/>
      <c r="E617" s="214"/>
    </row>
    <row r="618" spans="4:5" x14ac:dyDescent="0.35">
      <c r="D618" s="214"/>
      <c r="E618" s="214"/>
    </row>
    <row r="619" spans="4:5" x14ac:dyDescent="0.35">
      <c r="D619" s="214"/>
      <c r="E619" s="214"/>
    </row>
    <row r="620" spans="4:5" x14ac:dyDescent="0.35">
      <c r="D620" s="214"/>
      <c r="E620" s="214"/>
    </row>
    <row r="621" spans="4:5" x14ac:dyDescent="0.35">
      <c r="D621" s="214"/>
      <c r="E621" s="214"/>
    </row>
    <row r="622" spans="4:5" x14ac:dyDescent="0.35">
      <c r="D622" s="214"/>
      <c r="E622" s="214"/>
    </row>
    <row r="623" spans="4:5" x14ac:dyDescent="0.35">
      <c r="D623" s="214"/>
      <c r="E623" s="214"/>
    </row>
    <row r="624" spans="4:5" x14ac:dyDescent="0.35">
      <c r="D624" s="214"/>
      <c r="E624" s="214"/>
    </row>
    <row r="625" spans="4:5" x14ac:dyDescent="0.35">
      <c r="D625" s="214"/>
      <c r="E625" s="214"/>
    </row>
    <row r="626" spans="4:5" x14ac:dyDescent="0.35">
      <c r="D626" s="214"/>
      <c r="E626" s="214"/>
    </row>
    <row r="627" spans="4:5" x14ac:dyDescent="0.35">
      <c r="D627" s="214"/>
      <c r="E627" s="214"/>
    </row>
    <row r="628" spans="4:5" x14ac:dyDescent="0.35">
      <c r="D628" s="214"/>
      <c r="E628" s="214"/>
    </row>
    <row r="629" spans="4:5" x14ac:dyDescent="0.35">
      <c r="D629" s="214"/>
      <c r="E629" s="214"/>
    </row>
    <row r="630" spans="4:5" x14ac:dyDescent="0.35">
      <c r="D630" s="214"/>
      <c r="E630" s="214"/>
    </row>
    <row r="631" spans="4:5" x14ac:dyDescent="0.35">
      <c r="D631" s="214"/>
      <c r="E631" s="214"/>
    </row>
    <row r="632" spans="4:5" x14ac:dyDescent="0.35">
      <c r="D632" s="214"/>
      <c r="E632" s="214"/>
    </row>
    <row r="633" spans="4:5" x14ac:dyDescent="0.35">
      <c r="D633" s="214"/>
      <c r="E633" s="214"/>
    </row>
    <row r="634" spans="4:5" x14ac:dyDescent="0.35">
      <c r="D634" s="214"/>
      <c r="E634" s="214"/>
    </row>
    <row r="635" spans="4:5" x14ac:dyDescent="0.35">
      <c r="D635" s="214"/>
      <c r="E635" s="214"/>
    </row>
    <row r="636" spans="4:5" x14ac:dyDescent="0.35">
      <c r="D636" s="214"/>
      <c r="E636" s="214"/>
    </row>
    <row r="637" spans="4:5" x14ac:dyDescent="0.35">
      <c r="D637" s="214"/>
      <c r="E637" s="214"/>
    </row>
    <row r="638" spans="4:5" x14ac:dyDescent="0.35">
      <c r="D638" s="214"/>
      <c r="E638" s="214"/>
    </row>
    <row r="639" spans="4:5" x14ac:dyDescent="0.35">
      <c r="D639" s="214"/>
      <c r="E639" s="214"/>
    </row>
    <row r="640" spans="4:5" x14ac:dyDescent="0.35">
      <c r="D640" s="214"/>
      <c r="E640" s="214"/>
    </row>
    <row r="641" spans="4:5" x14ac:dyDescent="0.35">
      <c r="D641" s="214"/>
      <c r="E641" s="214"/>
    </row>
    <row r="642" spans="4:5" x14ac:dyDescent="0.35">
      <c r="D642" s="214"/>
      <c r="E642" s="214"/>
    </row>
    <row r="643" spans="4:5" x14ac:dyDescent="0.35">
      <c r="D643" s="214"/>
      <c r="E643" s="214"/>
    </row>
    <row r="644" spans="4:5" x14ac:dyDescent="0.35">
      <c r="D644" s="214"/>
      <c r="E644" s="214"/>
    </row>
    <row r="645" spans="4:5" x14ac:dyDescent="0.35">
      <c r="D645" s="214"/>
      <c r="E645" s="214"/>
    </row>
    <row r="646" spans="4:5" x14ac:dyDescent="0.35">
      <c r="D646" s="214"/>
      <c r="E646" s="214"/>
    </row>
    <row r="647" spans="4:5" x14ac:dyDescent="0.35">
      <c r="D647" s="214"/>
      <c r="E647" s="214"/>
    </row>
    <row r="648" spans="4:5" x14ac:dyDescent="0.35">
      <c r="D648" s="214"/>
      <c r="E648" s="214"/>
    </row>
    <row r="649" spans="4:5" x14ac:dyDescent="0.35">
      <c r="D649" s="214"/>
      <c r="E649" s="214"/>
    </row>
    <row r="650" spans="4:5" x14ac:dyDescent="0.35">
      <c r="D650" s="214"/>
      <c r="E650" s="214"/>
    </row>
    <row r="651" spans="4:5" x14ac:dyDescent="0.35">
      <c r="D651" s="214"/>
      <c r="E651" s="214"/>
    </row>
    <row r="652" spans="4:5" x14ac:dyDescent="0.35">
      <c r="D652" s="214"/>
      <c r="E652" s="214"/>
    </row>
    <row r="653" spans="4:5" x14ac:dyDescent="0.35">
      <c r="D653" s="214"/>
      <c r="E653" s="214"/>
    </row>
    <row r="654" spans="4:5" x14ac:dyDescent="0.35">
      <c r="D654" s="214"/>
      <c r="E654" s="214"/>
    </row>
    <row r="655" spans="4:5" x14ac:dyDescent="0.35">
      <c r="D655" s="214"/>
      <c r="E655" s="214"/>
    </row>
    <row r="656" spans="4:5" x14ac:dyDescent="0.35">
      <c r="D656" s="214"/>
      <c r="E656" s="214"/>
    </row>
    <row r="657" spans="4:5" x14ac:dyDescent="0.35">
      <c r="D657" s="214"/>
      <c r="E657" s="214"/>
    </row>
    <row r="658" spans="4:5" x14ac:dyDescent="0.35">
      <c r="D658" s="214"/>
      <c r="E658" s="214"/>
    </row>
    <row r="659" spans="4:5" x14ac:dyDescent="0.35">
      <c r="D659" s="214"/>
      <c r="E659" s="214"/>
    </row>
    <row r="660" spans="4:5" x14ac:dyDescent="0.35">
      <c r="D660" s="214"/>
      <c r="E660" s="214"/>
    </row>
    <row r="661" spans="4:5" x14ac:dyDescent="0.35">
      <c r="D661" s="214"/>
      <c r="E661" s="214"/>
    </row>
    <row r="662" spans="4:5" x14ac:dyDescent="0.35">
      <c r="D662" s="214"/>
      <c r="E662" s="214"/>
    </row>
    <row r="663" spans="4:5" x14ac:dyDescent="0.35">
      <c r="D663" s="214"/>
      <c r="E663" s="214"/>
    </row>
    <row r="664" spans="4:5" x14ac:dyDescent="0.35">
      <c r="D664" s="214"/>
      <c r="E664" s="214"/>
    </row>
    <row r="665" spans="4:5" x14ac:dyDescent="0.35">
      <c r="D665" s="214"/>
      <c r="E665" s="214"/>
    </row>
    <row r="666" spans="4:5" x14ac:dyDescent="0.35">
      <c r="D666" s="214"/>
      <c r="E666" s="214"/>
    </row>
    <row r="667" spans="4:5" x14ac:dyDescent="0.35">
      <c r="D667" s="214"/>
      <c r="E667" s="214"/>
    </row>
    <row r="668" spans="4:5" x14ac:dyDescent="0.35">
      <c r="D668" s="214"/>
      <c r="E668" s="214"/>
    </row>
    <row r="669" spans="4:5" x14ac:dyDescent="0.35">
      <c r="D669" s="214"/>
      <c r="E669" s="214"/>
    </row>
    <row r="670" spans="4:5" x14ac:dyDescent="0.35">
      <c r="D670" s="214"/>
      <c r="E670" s="214"/>
    </row>
    <row r="671" spans="4:5" x14ac:dyDescent="0.35">
      <c r="D671" s="214"/>
      <c r="E671" s="214"/>
    </row>
    <row r="672" spans="4:5" x14ac:dyDescent="0.35">
      <c r="D672" s="214"/>
      <c r="E672" s="214"/>
    </row>
    <row r="673" spans="4:5" x14ac:dyDescent="0.35">
      <c r="D673" s="214"/>
      <c r="E673" s="214"/>
    </row>
    <row r="674" spans="4:5" x14ac:dyDescent="0.35">
      <c r="D674" s="214"/>
      <c r="E674" s="214"/>
    </row>
    <row r="675" spans="4:5" x14ac:dyDescent="0.35">
      <c r="D675" s="214"/>
      <c r="E675" s="214"/>
    </row>
    <row r="676" spans="4:5" x14ac:dyDescent="0.35">
      <c r="D676" s="214"/>
      <c r="E676" s="214"/>
    </row>
    <row r="677" spans="4:5" x14ac:dyDescent="0.35">
      <c r="D677" s="214"/>
      <c r="E677" s="214"/>
    </row>
    <row r="678" spans="4:5" x14ac:dyDescent="0.35">
      <c r="D678" s="214"/>
      <c r="E678" s="214"/>
    </row>
    <row r="679" spans="4:5" x14ac:dyDescent="0.35">
      <c r="D679" s="214"/>
      <c r="E679" s="214"/>
    </row>
    <row r="680" spans="4:5" x14ac:dyDescent="0.35">
      <c r="D680" s="214"/>
      <c r="E680" s="214"/>
    </row>
    <row r="681" spans="4:5" x14ac:dyDescent="0.35">
      <c r="D681" s="214"/>
      <c r="E681" s="214"/>
    </row>
    <row r="682" spans="4:5" x14ac:dyDescent="0.35">
      <c r="D682" s="214"/>
      <c r="E682" s="214"/>
    </row>
    <row r="683" spans="4:5" x14ac:dyDescent="0.35">
      <c r="D683" s="214"/>
      <c r="E683" s="214"/>
    </row>
    <row r="684" spans="4:5" x14ac:dyDescent="0.35">
      <c r="D684" s="214"/>
      <c r="E684" s="214"/>
    </row>
    <row r="685" spans="4:5" x14ac:dyDescent="0.35">
      <c r="D685" s="214"/>
      <c r="E685" s="214"/>
    </row>
    <row r="686" spans="4:5" x14ac:dyDescent="0.35">
      <c r="D686" s="214"/>
      <c r="E686" s="214"/>
    </row>
    <row r="687" spans="4:5" x14ac:dyDescent="0.35">
      <c r="D687" s="214"/>
      <c r="E687" s="214"/>
    </row>
    <row r="688" spans="4:5" x14ac:dyDescent="0.35">
      <c r="D688" s="214"/>
      <c r="E688" s="214"/>
    </row>
    <row r="689" spans="4:5" x14ac:dyDescent="0.35">
      <c r="D689" s="214"/>
      <c r="E689" s="214"/>
    </row>
    <row r="690" spans="4:5" x14ac:dyDescent="0.35">
      <c r="D690" s="214"/>
      <c r="E690" s="214"/>
    </row>
    <row r="691" spans="4:5" x14ac:dyDescent="0.35">
      <c r="D691" s="214"/>
      <c r="E691" s="214"/>
    </row>
    <row r="692" spans="4:5" x14ac:dyDescent="0.35">
      <c r="D692" s="214"/>
      <c r="E692" s="214"/>
    </row>
    <row r="693" spans="4:5" x14ac:dyDescent="0.35">
      <c r="D693" s="214"/>
      <c r="E693" s="214"/>
    </row>
    <row r="694" spans="4:5" x14ac:dyDescent="0.35">
      <c r="D694" s="214"/>
      <c r="E694" s="214"/>
    </row>
    <row r="695" spans="4:5" x14ac:dyDescent="0.35">
      <c r="D695" s="214"/>
      <c r="E695" s="214"/>
    </row>
    <row r="696" spans="4:5" x14ac:dyDescent="0.35">
      <c r="D696" s="214"/>
      <c r="E696" s="214"/>
    </row>
    <row r="697" spans="4:5" x14ac:dyDescent="0.35">
      <c r="D697" s="214"/>
      <c r="E697" s="214"/>
    </row>
    <row r="698" spans="4:5" x14ac:dyDescent="0.35">
      <c r="D698" s="214"/>
      <c r="E698" s="214"/>
    </row>
    <row r="699" spans="4:5" x14ac:dyDescent="0.35">
      <c r="D699" s="214"/>
      <c r="E699" s="214"/>
    </row>
    <row r="700" spans="4:5" x14ac:dyDescent="0.35">
      <c r="D700" s="214"/>
      <c r="E700" s="214"/>
    </row>
  </sheetData>
  <mergeCells count="4">
    <mergeCell ref="A1:F1"/>
    <mergeCell ref="D2:F2"/>
    <mergeCell ref="A2:C2"/>
    <mergeCell ref="A18:C18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23BB7-D504-4095-A40B-C73226749396}">
  <sheetPr>
    <tabColor theme="9" tint="0.59999389629810485"/>
  </sheetPr>
  <dimension ref="A1:R764"/>
  <sheetViews>
    <sheetView workbookViewId="0">
      <selection activeCell="C8" sqref="C8"/>
    </sheetView>
  </sheetViews>
  <sheetFormatPr defaultRowHeight="14.5" x14ac:dyDescent="0.35"/>
  <cols>
    <col min="1" max="1" width="23.08984375" style="232" bestFit="1" customWidth="1"/>
    <col min="2" max="2" width="13.81640625" style="232" customWidth="1"/>
    <col min="3" max="3" width="15.6328125" style="232" customWidth="1"/>
    <col min="4" max="4" width="5.81640625" style="232" bestFit="1" customWidth="1"/>
    <col min="5" max="5" width="17" style="241" customWidth="1"/>
    <col min="6" max="6" width="8.7265625" style="243"/>
    <col min="7" max="7" width="11.36328125" style="205" bestFit="1" customWidth="1"/>
    <col min="8" max="8" width="13.54296875" style="205" bestFit="1" customWidth="1"/>
    <col min="9" max="9" width="7.36328125" style="205" bestFit="1" customWidth="1"/>
    <col min="10" max="10" width="7.1796875" style="205" bestFit="1" customWidth="1"/>
    <col min="11" max="11" width="9.08984375" style="205" bestFit="1" customWidth="1"/>
    <col min="12" max="12" width="9.08984375" style="243" customWidth="1"/>
    <col min="13" max="13" width="11.36328125" style="205" bestFit="1" customWidth="1"/>
    <col min="14" max="14" width="15.08984375" style="205" customWidth="1"/>
    <col min="15" max="15" width="7.36328125" style="205" bestFit="1" customWidth="1"/>
    <col min="16" max="16" width="23.6328125" style="205" bestFit="1" customWidth="1"/>
    <col min="17" max="17" width="10.1796875" style="205" bestFit="1" customWidth="1"/>
    <col min="18" max="18" width="5.08984375" style="205" bestFit="1" customWidth="1"/>
    <col min="19" max="16384" width="8.7265625" style="205"/>
  </cols>
  <sheetData>
    <row r="1" spans="1:18" s="242" customFormat="1" ht="25" customHeight="1" x14ac:dyDescent="0.35">
      <c r="A1" s="285" t="s">
        <v>1875</v>
      </c>
      <c r="B1" s="285"/>
      <c r="C1" s="285"/>
      <c r="D1" s="285"/>
      <c r="E1" s="285"/>
      <c r="F1" s="243"/>
      <c r="G1" s="286" t="s">
        <v>1874</v>
      </c>
      <c r="H1" s="286"/>
      <c r="I1" s="286"/>
      <c r="J1" s="286"/>
      <c r="K1" s="286"/>
      <c r="L1" s="243"/>
      <c r="M1" s="286" t="s">
        <v>1876</v>
      </c>
      <c r="N1" s="286"/>
      <c r="O1" s="286"/>
      <c r="P1" s="286"/>
      <c r="Q1" s="286"/>
      <c r="R1" s="286"/>
    </row>
    <row r="2" spans="1:18" x14ac:dyDescent="0.35">
      <c r="A2" s="218" t="s">
        <v>892</v>
      </c>
      <c r="B2" s="218" t="s">
        <v>1737</v>
      </c>
      <c r="C2" s="219" t="s">
        <v>107</v>
      </c>
      <c r="D2" s="220" t="s">
        <v>1833</v>
      </c>
      <c r="E2" s="221" t="s">
        <v>1836</v>
      </c>
      <c r="G2" s="222" t="s">
        <v>1837</v>
      </c>
      <c r="H2" s="223" t="s">
        <v>1838</v>
      </c>
      <c r="I2" s="224" t="s">
        <v>111</v>
      </c>
      <c r="J2" s="225" t="s">
        <v>1836</v>
      </c>
      <c r="K2" s="224" t="s">
        <v>110</v>
      </c>
      <c r="M2" s="226" t="s">
        <v>1837</v>
      </c>
      <c r="N2" s="227" t="s">
        <v>892</v>
      </c>
      <c r="O2" s="228" t="s">
        <v>106</v>
      </c>
      <c r="P2" s="229" t="s">
        <v>107</v>
      </c>
      <c r="Q2" s="230" t="s">
        <v>108</v>
      </c>
      <c r="R2" s="231" t="s">
        <v>109</v>
      </c>
    </row>
    <row r="3" spans="1:18" x14ac:dyDescent="0.35">
      <c r="A3" s="232" t="s">
        <v>1302</v>
      </c>
      <c r="B3" s="216">
        <v>110005187</v>
      </c>
      <c r="C3" s="232" t="s">
        <v>887</v>
      </c>
      <c r="D3" s="233">
        <v>11242</v>
      </c>
      <c r="E3" s="217">
        <v>86203</v>
      </c>
      <c r="G3" s="216">
        <v>161005645</v>
      </c>
      <c r="H3" s="213">
        <v>3031282202</v>
      </c>
      <c r="I3" s="234" t="s">
        <v>119</v>
      </c>
      <c r="J3" s="235">
        <v>45048</v>
      </c>
      <c r="K3" s="236" t="s">
        <v>118</v>
      </c>
      <c r="L3" s="244"/>
      <c r="M3" s="237">
        <v>493003141</v>
      </c>
      <c r="N3" s="236" t="s">
        <v>1376</v>
      </c>
      <c r="O3" s="238" t="s">
        <v>134</v>
      </c>
      <c r="P3" s="236" t="s">
        <v>712</v>
      </c>
      <c r="Q3" s="239">
        <v>38330</v>
      </c>
      <c r="R3" s="234">
        <f t="shared" ref="R3:R66" ca="1" si="0">DATEDIF(Q3,TODAY(),"Y")</f>
        <v>20</v>
      </c>
    </row>
    <row r="4" spans="1:18" x14ac:dyDescent="0.35">
      <c r="A4" s="232" t="s">
        <v>1170</v>
      </c>
      <c r="B4" s="216">
        <v>117000499</v>
      </c>
      <c r="C4" s="232" t="s">
        <v>1839</v>
      </c>
      <c r="D4" s="233">
        <v>11403</v>
      </c>
      <c r="E4" s="217">
        <v>123242</v>
      </c>
      <c r="G4" s="216">
        <v>110005187</v>
      </c>
      <c r="H4" s="213">
        <v>3031534053</v>
      </c>
      <c r="I4" s="234"/>
      <c r="J4" s="235">
        <v>124005</v>
      </c>
      <c r="K4" s="236" t="s">
        <v>131</v>
      </c>
      <c r="L4" s="244"/>
      <c r="M4" s="237">
        <v>846009936</v>
      </c>
      <c r="N4" s="236" t="s">
        <v>1512</v>
      </c>
      <c r="O4" s="238" t="s">
        <v>104</v>
      </c>
      <c r="P4" s="236" t="s">
        <v>322</v>
      </c>
      <c r="Q4" s="239">
        <v>35644</v>
      </c>
      <c r="R4" s="234">
        <f t="shared" ca="1" si="0"/>
        <v>27</v>
      </c>
    </row>
    <row r="5" spans="1:18" x14ac:dyDescent="0.35">
      <c r="A5" s="232" t="s">
        <v>1455</v>
      </c>
      <c r="B5" s="216">
        <v>114003866</v>
      </c>
      <c r="C5" s="232" t="s">
        <v>712</v>
      </c>
      <c r="D5" s="233">
        <v>11431</v>
      </c>
      <c r="E5" s="217">
        <v>67750</v>
      </c>
      <c r="G5" s="216">
        <v>117000499</v>
      </c>
      <c r="H5" s="213">
        <v>3031765611</v>
      </c>
      <c r="I5" s="234" t="s">
        <v>149</v>
      </c>
      <c r="J5" s="235">
        <v>114735</v>
      </c>
      <c r="K5" s="236" t="s">
        <v>118</v>
      </c>
      <c r="L5" s="244"/>
      <c r="M5" s="237">
        <v>674001782</v>
      </c>
      <c r="N5" s="236" t="s">
        <v>1578</v>
      </c>
      <c r="O5" s="238" t="s">
        <v>104</v>
      </c>
      <c r="P5" s="236" t="s">
        <v>322</v>
      </c>
      <c r="Q5" s="239">
        <v>37862</v>
      </c>
      <c r="R5" s="234">
        <f t="shared" ca="1" si="0"/>
        <v>21</v>
      </c>
    </row>
    <row r="6" spans="1:18" x14ac:dyDescent="0.35">
      <c r="A6" s="232" t="s">
        <v>1268</v>
      </c>
      <c r="B6" s="216">
        <v>168009763</v>
      </c>
      <c r="C6" s="232" t="s">
        <v>238</v>
      </c>
      <c r="D6" s="233">
        <v>11652</v>
      </c>
      <c r="E6" s="217">
        <v>71815</v>
      </c>
      <c r="G6" s="216">
        <v>114003866</v>
      </c>
      <c r="H6" s="213">
        <v>3031810581</v>
      </c>
      <c r="I6" s="234"/>
      <c r="J6" s="235">
        <v>26366</v>
      </c>
      <c r="K6" s="236" t="s">
        <v>123</v>
      </c>
      <c r="L6" s="244"/>
      <c r="M6" s="237">
        <v>864003796</v>
      </c>
      <c r="N6" s="236" t="s">
        <v>1462</v>
      </c>
      <c r="O6" s="238" t="s">
        <v>127</v>
      </c>
      <c r="P6" s="236" t="s">
        <v>1839</v>
      </c>
      <c r="Q6" s="239">
        <v>42217</v>
      </c>
      <c r="R6" s="234">
        <f t="shared" ca="1" si="0"/>
        <v>9</v>
      </c>
    </row>
    <row r="7" spans="1:18" x14ac:dyDescent="0.35">
      <c r="A7" s="232" t="s">
        <v>955</v>
      </c>
      <c r="B7" s="216">
        <v>138003702</v>
      </c>
      <c r="C7" s="232" t="s">
        <v>1840</v>
      </c>
      <c r="D7" s="233">
        <v>11749</v>
      </c>
      <c r="E7" s="217">
        <v>52560</v>
      </c>
      <c r="G7" s="216">
        <v>168009763</v>
      </c>
      <c r="H7" s="213">
        <v>3033640748</v>
      </c>
      <c r="I7" s="234" t="s">
        <v>119</v>
      </c>
      <c r="J7" s="235">
        <v>67314</v>
      </c>
      <c r="K7" s="236" t="s">
        <v>118</v>
      </c>
      <c r="L7" s="244"/>
      <c r="M7" s="237">
        <v>950008174</v>
      </c>
      <c r="N7" s="236" t="s">
        <v>1157</v>
      </c>
      <c r="O7" s="238" t="s">
        <v>104</v>
      </c>
      <c r="P7" s="236" t="s">
        <v>1841</v>
      </c>
      <c r="Q7" s="239">
        <v>38864</v>
      </c>
      <c r="R7" s="234">
        <f t="shared" ca="1" si="0"/>
        <v>18</v>
      </c>
    </row>
    <row r="8" spans="1:18" x14ac:dyDescent="0.35">
      <c r="A8" s="232" t="s">
        <v>965</v>
      </c>
      <c r="B8" s="216">
        <v>132000583</v>
      </c>
      <c r="C8" s="232" t="s">
        <v>322</v>
      </c>
      <c r="D8" s="233">
        <v>11809</v>
      </c>
      <c r="E8" s="217">
        <v>47694</v>
      </c>
      <c r="G8" s="216">
        <v>138003702</v>
      </c>
      <c r="H8" s="213">
        <v>3033820613</v>
      </c>
      <c r="I8" s="234" t="s">
        <v>149</v>
      </c>
      <c r="J8" s="235">
        <v>70256</v>
      </c>
      <c r="K8" s="236" t="s">
        <v>118</v>
      </c>
      <c r="L8" s="244"/>
      <c r="M8" s="237">
        <v>423007289</v>
      </c>
      <c r="N8" s="236" t="s">
        <v>1426</v>
      </c>
      <c r="O8" s="238" t="s">
        <v>104</v>
      </c>
      <c r="P8" s="236" t="s">
        <v>322</v>
      </c>
      <c r="Q8" s="239">
        <v>40733</v>
      </c>
      <c r="R8" s="234">
        <f t="shared" ca="1" si="0"/>
        <v>13</v>
      </c>
    </row>
    <row r="9" spans="1:18" x14ac:dyDescent="0.35">
      <c r="A9" s="232" t="s">
        <v>1106</v>
      </c>
      <c r="B9" s="216">
        <v>154001757</v>
      </c>
      <c r="C9" s="232" t="s">
        <v>1842</v>
      </c>
      <c r="D9" s="233">
        <v>11899</v>
      </c>
      <c r="E9" s="217">
        <v>63526</v>
      </c>
      <c r="G9" s="216">
        <v>132000583</v>
      </c>
      <c r="H9" s="213">
        <v>3034375399</v>
      </c>
      <c r="I9" s="234" t="s">
        <v>121</v>
      </c>
      <c r="J9" s="235">
        <v>97142</v>
      </c>
      <c r="K9" s="236" t="s">
        <v>118</v>
      </c>
      <c r="L9" s="244"/>
      <c r="M9" s="237">
        <v>324008243</v>
      </c>
      <c r="N9" s="236" t="s">
        <v>1354</v>
      </c>
      <c r="O9" s="238" t="s">
        <v>134</v>
      </c>
      <c r="P9" s="236" t="s">
        <v>1841</v>
      </c>
      <c r="Q9" s="239">
        <v>42285</v>
      </c>
      <c r="R9" s="234">
        <f t="shared" ca="1" si="0"/>
        <v>9</v>
      </c>
    </row>
    <row r="10" spans="1:18" x14ac:dyDescent="0.35">
      <c r="A10" s="232" t="s">
        <v>1402</v>
      </c>
      <c r="B10" s="216">
        <v>102008490</v>
      </c>
      <c r="C10" s="232" t="s">
        <v>1843</v>
      </c>
      <c r="D10" s="233">
        <v>11917</v>
      </c>
      <c r="E10" s="217">
        <v>115586</v>
      </c>
      <c r="G10" s="216">
        <v>154001757</v>
      </c>
      <c r="H10" s="213">
        <v>3034626281</v>
      </c>
      <c r="I10" s="234"/>
      <c r="J10" s="235">
        <v>28167</v>
      </c>
      <c r="K10" s="236" t="s">
        <v>123</v>
      </c>
      <c r="L10" s="244"/>
      <c r="M10" s="237">
        <v>312001254</v>
      </c>
      <c r="N10" s="236" t="s">
        <v>1378</v>
      </c>
      <c r="O10" s="238" t="s">
        <v>134</v>
      </c>
      <c r="P10" s="236" t="s">
        <v>322</v>
      </c>
      <c r="Q10" s="239">
        <v>38229</v>
      </c>
      <c r="R10" s="234">
        <f t="shared" ca="1" si="0"/>
        <v>20</v>
      </c>
    </row>
    <row r="11" spans="1:18" x14ac:dyDescent="0.35">
      <c r="A11" s="232" t="s">
        <v>1115</v>
      </c>
      <c r="B11" s="216">
        <v>172004659</v>
      </c>
      <c r="C11" s="232" t="s">
        <v>786</v>
      </c>
      <c r="D11" s="233">
        <v>11942</v>
      </c>
      <c r="E11" s="217">
        <v>71711</v>
      </c>
      <c r="G11" s="216">
        <v>102008490</v>
      </c>
      <c r="H11" s="213">
        <v>3034919822</v>
      </c>
      <c r="I11" s="234" t="s">
        <v>121</v>
      </c>
      <c r="J11" s="235">
        <v>52196</v>
      </c>
      <c r="K11" s="236" t="s">
        <v>141</v>
      </c>
      <c r="L11" s="244"/>
      <c r="M11" s="237">
        <v>957003327</v>
      </c>
      <c r="N11" s="236" t="s">
        <v>1074</v>
      </c>
      <c r="O11" s="238" t="s">
        <v>127</v>
      </c>
      <c r="P11" s="236" t="s">
        <v>1841</v>
      </c>
      <c r="Q11" s="239">
        <v>38221</v>
      </c>
      <c r="R11" s="234">
        <f t="shared" ca="1" si="0"/>
        <v>20</v>
      </c>
    </row>
    <row r="12" spans="1:18" x14ac:dyDescent="0.35">
      <c r="A12" s="232" t="s">
        <v>1374</v>
      </c>
      <c r="B12" s="216">
        <v>174008010</v>
      </c>
      <c r="C12" s="232" t="s">
        <v>322</v>
      </c>
      <c r="D12" s="233">
        <v>12081</v>
      </c>
      <c r="E12" s="217">
        <v>105158</v>
      </c>
      <c r="G12" s="216">
        <v>172004659</v>
      </c>
      <c r="H12" s="213">
        <v>3034983657</v>
      </c>
      <c r="I12" s="234" t="s">
        <v>119</v>
      </c>
      <c r="J12" s="235">
        <v>87165</v>
      </c>
      <c r="K12" s="236" t="s">
        <v>118</v>
      </c>
      <c r="L12" s="244"/>
      <c r="M12" s="237">
        <v>300000586</v>
      </c>
      <c r="N12" s="236" t="s">
        <v>1586</v>
      </c>
      <c r="O12" s="238" t="s">
        <v>125</v>
      </c>
      <c r="P12" s="236" t="s">
        <v>712</v>
      </c>
      <c r="Q12" s="239">
        <v>35378</v>
      </c>
      <c r="R12" s="234">
        <f t="shared" ca="1" si="0"/>
        <v>28</v>
      </c>
    </row>
    <row r="13" spans="1:18" x14ac:dyDescent="0.35">
      <c r="A13" s="232" t="s">
        <v>1131</v>
      </c>
      <c r="B13" s="216">
        <v>135007923</v>
      </c>
      <c r="C13" s="232" t="s">
        <v>1842</v>
      </c>
      <c r="D13" s="233">
        <v>12206</v>
      </c>
      <c r="E13" s="217">
        <v>66147</v>
      </c>
      <c r="G13" s="216">
        <v>174008010</v>
      </c>
      <c r="H13" s="213">
        <v>3035035104</v>
      </c>
      <c r="I13" s="234"/>
      <c r="J13" s="235">
        <v>71153</v>
      </c>
      <c r="K13" s="236" t="s">
        <v>123</v>
      </c>
      <c r="L13" s="244"/>
      <c r="M13" s="237">
        <v>684009931</v>
      </c>
      <c r="N13" s="236" t="s">
        <v>965</v>
      </c>
      <c r="O13" s="238" t="s">
        <v>127</v>
      </c>
      <c r="P13" s="236" t="s">
        <v>712</v>
      </c>
      <c r="Q13" s="239">
        <v>35472</v>
      </c>
      <c r="R13" s="234">
        <f t="shared" ca="1" si="0"/>
        <v>28</v>
      </c>
    </row>
    <row r="14" spans="1:18" x14ac:dyDescent="0.35">
      <c r="A14" s="232" t="s">
        <v>1546</v>
      </c>
      <c r="B14" s="216">
        <v>118000954</v>
      </c>
      <c r="C14" s="232" t="s">
        <v>1840</v>
      </c>
      <c r="D14" s="233">
        <v>12392</v>
      </c>
      <c r="E14" s="217">
        <v>55777</v>
      </c>
      <c r="G14" s="216">
        <v>135007923</v>
      </c>
      <c r="H14" s="213">
        <v>3036799516</v>
      </c>
      <c r="I14" s="234" t="s">
        <v>139</v>
      </c>
      <c r="J14" s="235">
        <v>98808</v>
      </c>
      <c r="K14" s="236" t="s">
        <v>141</v>
      </c>
      <c r="L14" s="244"/>
      <c r="M14" s="237">
        <v>542004436</v>
      </c>
      <c r="N14" s="236" t="s">
        <v>1196</v>
      </c>
      <c r="O14" s="238" t="s">
        <v>134</v>
      </c>
      <c r="P14" s="236" t="s">
        <v>1839</v>
      </c>
      <c r="Q14" s="239">
        <v>36093</v>
      </c>
      <c r="R14" s="234">
        <f t="shared" ca="1" si="0"/>
        <v>26</v>
      </c>
    </row>
    <row r="15" spans="1:18" x14ac:dyDescent="0.35">
      <c r="A15" s="232" t="s">
        <v>1295</v>
      </c>
      <c r="B15" s="240">
        <v>102007610</v>
      </c>
      <c r="C15" s="232" t="s">
        <v>712</v>
      </c>
      <c r="D15" s="233">
        <v>12454</v>
      </c>
      <c r="E15" s="217">
        <v>78389</v>
      </c>
      <c r="G15" s="216">
        <v>118000954</v>
      </c>
      <c r="H15" s="213">
        <v>3038792521</v>
      </c>
      <c r="I15" s="234" t="s">
        <v>121</v>
      </c>
      <c r="J15" s="235">
        <v>78138</v>
      </c>
      <c r="K15" s="236" t="s">
        <v>118</v>
      </c>
      <c r="L15" s="244"/>
      <c r="M15" s="237">
        <v>549009495</v>
      </c>
      <c r="N15" s="236" t="s">
        <v>1332</v>
      </c>
      <c r="O15" s="238" t="s">
        <v>134</v>
      </c>
      <c r="P15" s="236" t="s">
        <v>1839</v>
      </c>
      <c r="Q15" s="239">
        <v>42061</v>
      </c>
      <c r="R15" s="234">
        <f t="shared" ca="1" si="0"/>
        <v>10</v>
      </c>
    </row>
    <row r="16" spans="1:18" x14ac:dyDescent="0.35">
      <c r="A16" s="232" t="s">
        <v>1110</v>
      </c>
      <c r="B16" s="216">
        <v>124007460</v>
      </c>
      <c r="C16" s="232" t="s">
        <v>1843</v>
      </c>
      <c r="D16" s="233">
        <v>12512</v>
      </c>
      <c r="E16" s="217">
        <v>61059</v>
      </c>
      <c r="G16" s="240">
        <v>102007610</v>
      </c>
      <c r="H16" s="213">
        <v>5051163627</v>
      </c>
      <c r="I16" s="234" t="s">
        <v>128</v>
      </c>
      <c r="J16" s="235">
        <v>74406</v>
      </c>
      <c r="K16" s="236" t="s">
        <v>141</v>
      </c>
      <c r="L16" s="244"/>
      <c r="M16" s="237">
        <v>731002170</v>
      </c>
      <c r="N16" s="236" t="s">
        <v>1516</v>
      </c>
      <c r="O16" s="238" t="s">
        <v>104</v>
      </c>
      <c r="P16" s="236" t="s">
        <v>786</v>
      </c>
      <c r="Q16" s="239">
        <v>38117</v>
      </c>
      <c r="R16" s="234">
        <f t="shared" ca="1" si="0"/>
        <v>20</v>
      </c>
    </row>
    <row r="17" spans="1:18" x14ac:dyDescent="0.35">
      <c r="A17" s="232" t="s">
        <v>1578</v>
      </c>
      <c r="B17" s="216">
        <v>155002848</v>
      </c>
      <c r="C17" s="232" t="s">
        <v>712</v>
      </c>
      <c r="D17" s="233">
        <v>12518</v>
      </c>
      <c r="E17" s="217">
        <v>77148</v>
      </c>
      <c r="G17" s="216">
        <v>124007460</v>
      </c>
      <c r="H17" s="213">
        <v>5051389906</v>
      </c>
      <c r="I17" s="234" t="s">
        <v>119</v>
      </c>
      <c r="J17" s="235">
        <v>119069</v>
      </c>
      <c r="K17" s="236" t="s">
        <v>118</v>
      </c>
      <c r="L17" s="244"/>
      <c r="M17" s="237">
        <v>186003470</v>
      </c>
      <c r="N17" s="236" t="s">
        <v>1242</v>
      </c>
      <c r="O17" s="238" t="s">
        <v>134</v>
      </c>
      <c r="P17" s="236" t="s">
        <v>1839</v>
      </c>
      <c r="Q17" s="239">
        <v>39062</v>
      </c>
      <c r="R17" s="234">
        <f t="shared" ca="1" si="0"/>
        <v>18</v>
      </c>
    </row>
    <row r="18" spans="1:18" x14ac:dyDescent="0.35">
      <c r="A18" s="232" t="s">
        <v>1345</v>
      </c>
      <c r="B18" s="216">
        <v>161000531</v>
      </c>
      <c r="C18" s="232" t="s">
        <v>313</v>
      </c>
      <c r="D18" s="233">
        <v>12577</v>
      </c>
      <c r="E18" s="217">
        <v>123665</v>
      </c>
      <c r="G18" s="216">
        <v>155002848</v>
      </c>
      <c r="H18" s="213">
        <v>5051517218</v>
      </c>
      <c r="I18" s="234" t="s">
        <v>139</v>
      </c>
      <c r="J18" s="235">
        <v>119718</v>
      </c>
      <c r="K18" s="236" t="s">
        <v>118</v>
      </c>
      <c r="L18" s="244"/>
      <c r="M18" s="237">
        <v>740009940</v>
      </c>
      <c r="N18" s="236" t="s">
        <v>1634</v>
      </c>
      <c r="O18" s="238" t="s">
        <v>104</v>
      </c>
      <c r="P18" s="236" t="s">
        <v>1839</v>
      </c>
      <c r="Q18" s="239">
        <v>37018</v>
      </c>
      <c r="R18" s="234">
        <f t="shared" ca="1" si="0"/>
        <v>23</v>
      </c>
    </row>
    <row r="19" spans="1:18" x14ac:dyDescent="0.35">
      <c r="A19" s="232" t="s">
        <v>983</v>
      </c>
      <c r="B19" s="216">
        <v>127002654</v>
      </c>
      <c r="C19" s="232" t="s">
        <v>322</v>
      </c>
      <c r="D19" s="233">
        <v>12730</v>
      </c>
      <c r="E19" s="217">
        <v>105554</v>
      </c>
      <c r="G19" s="216">
        <v>161000531</v>
      </c>
      <c r="H19" s="213">
        <v>5051569304</v>
      </c>
      <c r="I19" s="234"/>
      <c r="J19" s="235">
        <v>76187</v>
      </c>
      <c r="K19" s="236" t="s">
        <v>131</v>
      </c>
      <c r="L19" s="244"/>
      <c r="M19" s="237">
        <v>531009193</v>
      </c>
      <c r="N19" s="236" t="s">
        <v>1240</v>
      </c>
      <c r="O19" s="238" t="s">
        <v>134</v>
      </c>
      <c r="P19" s="236" t="s">
        <v>322</v>
      </c>
      <c r="Q19" s="239">
        <v>35903</v>
      </c>
      <c r="R19" s="234">
        <f t="shared" ca="1" si="0"/>
        <v>26</v>
      </c>
    </row>
    <row r="20" spans="1:18" x14ac:dyDescent="0.35">
      <c r="A20" s="232" t="s">
        <v>1379</v>
      </c>
      <c r="B20" s="216">
        <v>155006121</v>
      </c>
      <c r="C20" s="232" t="s">
        <v>712</v>
      </c>
      <c r="D20" s="233">
        <v>12747</v>
      </c>
      <c r="E20" s="217">
        <v>95654</v>
      </c>
      <c r="G20" s="216">
        <v>127002654</v>
      </c>
      <c r="H20" s="213">
        <v>5052126686</v>
      </c>
      <c r="I20" s="234"/>
      <c r="J20" s="235">
        <v>129082</v>
      </c>
      <c r="K20" s="236" t="s">
        <v>131</v>
      </c>
      <c r="L20" s="244"/>
      <c r="M20" s="237">
        <v>928008012</v>
      </c>
      <c r="N20" s="236" t="s">
        <v>1573</v>
      </c>
      <c r="O20" s="238" t="s">
        <v>127</v>
      </c>
      <c r="P20" s="236" t="s">
        <v>322</v>
      </c>
      <c r="Q20" s="239">
        <v>39744</v>
      </c>
      <c r="R20" s="234">
        <f t="shared" ca="1" si="0"/>
        <v>16</v>
      </c>
    </row>
    <row r="21" spans="1:18" x14ac:dyDescent="0.35">
      <c r="A21" s="232" t="s">
        <v>1636</v>
      </c>
      <c r="B21" s="216">
        <v>115003138</v>
      </c>
      <c r="C21" s="232" t="s">
        <v>786</v>
      </c>
      <c r="D21" s="233">
        <v>12762</v>
      </c>
      <c r="E21" s="217">
        <v>56366</v>
      </c>
      <c r="G21" s="216">
        <v>155006121</v>
      </c>
      <c r="H21" s="213">
        <v>5052163497</v>
      </c>
      <c r="I21" s="234"/>
      <c r="J21" s="235">
        <v>89613</v>
      </c>
      <c r="K21" s="236" t="s">
        <v>123</v>
      </c>
      <c r="L21" s="244"/>
      <c r="M21" s="237">
        <v>814006756</v>
      </c>
      <c r="N21" s="236" t="s">
        <v>1605</v>
      </c>
      <c r="O21" s="238" t="s">
        <v>101</v>
      </c>
      <c r="P21" s="236" t="s">
        <v>1844</v>
      </c>
      <c r="Q21" s="239">
        <v>37597</v>
      </c>
      <c r="R21" s="234">
        <f t="shared" ca="1" si="0"/>
        <v>22</v>
      </c>
    </row>
    <row r="22" spans="1:18" x14ac:dyDescent="0.35">
      <c r="A22" s="232" t="s">
        <v>1633</v>
      </c>
      <c r="B22" s="216">
        <v>155001471</v>
      </c>
      <c r="C22" s="232" t="s">
        <v>322</v>
      </c>
      <c r="D22" s="233">
        <v>12834</v>
      </c>
      <c r="E22" s="217">
        <v>93133</v>
      </c>
      <c r="G22" s="216">
        <v>115003138</v>
      </c>
      <c r="H22" s="213">
        <v>5052612740</v>
      </c>
      <c r="I22" s="234" t="s">
        <v>128</v>
      </c>
      <c r="J22" s="235">
        <v>43347</v>
      </c>
      <c r="K22" s="236" t="s">
        <v>118</v>
      </c>
      <c r="L22" s="244"/>
      <c r="M22" s="237">
        <v>667000637</v>
      </c>
      <c r="N22" s="236" t="s">
        <v>1382</v>
      </c>
      <c r="O22" s="238" t="s">
        <v>104</v>
      </c>
      <c r="P22" s="236" t="s">
        <v>1843</v>
      </c>
      <c r="Q22" s="239">
        <v>38411</v>
      </c>
      <c r="R22" s="234">
        <f t="shared" ca="1" si="0"/>
        <v>20</v>
      </c>
    </row>
    <row r="23" spans="1:18" x14ac:dyDescent="0.35">
      <c r="A23" s="232" t="s">
        <v>948</v>
      </c>
      <c r="B23" s="216">
        <v>167004590</v>
      </c>
      <c r="C23" s="232" t="s">
        <v>1843</v>
      </c>
      <c r="D23" s="233">
        <v>12906</v>
      </c>
      <c r="E23" s="217">
        <v>104617</v>
      </c>
      <c r="G23" s="216">
        <v>155001471</v>
      </c>
      <c r="H23" s="213">
        <v>5053498222</v>
      </c>
      <c r="I23" s="234" t="s">
        <v>119</v>
      </c>
      <c r="J23" s="235">
        <v>88900</v>
      </c>
      <c r="K23" s="236" t="s">
        <v>118</v>
      </c>
      <c r="L23" s="244"/>
      <c r="M23" s="237">
        <v>103001637</v>
      </c>
      <c r="N23" s="236" t="s">
        <v>1449</v>
      </c>
      <c r="O23" s="238" t="s">
        <v>127</v>
      </c>
      <c r="P23" s="236" t="s">
        <v>475</v>
      </c>
      <c r="Q23" s="239">
        <v>42216</v>
      </c>
      <c r="R23" s="234">
        <f t="shared" ca="1" si="0"/>
        <v>9</v>
      </c>
    </row>
    <row r="24" spans="1:18" x14ac:dyDescent="0.35">
      <c r="A24" s="232" t="s">
        <v>1338</v>
      </c>
      <c r="B24" s="216">
        <v>148008441</v>
      </c>
      <c r="C24" s="232" t="s">
        <v>322</v>
      </c>
      <c r="D24" s="233">
        <v>12974</v>
      </c>
      <c r="E24" s="217">
        <v>48644</v>
      </c>
      <c r="G24" s="216">
        <v>167004590</v>
      </c>
      <c r="H24" s="213">
        <v>5054982487</v>
      </c>
      <c r="I24" s="234"/>
      <c r="J24" s="235">
        <v>38983</v>
      </c>
      <c r="K24" s="236" t="s">
        <v>123</v>
      </c>
      <c r="L24" s="244"/>
      <c r="M24" s="237">
        <v>165000948</v>
      </c>
      <c r="N24" s="236" t="s">
        <v>1509</v>
      </c>
      <c r="O24" s="238" t="s">
        <v>104</v>
      </c>
      <c r="P24" s="236" t="s">
        <v>1845</v>
      </c>
      <c r="Q24" s="239">
        <v>37375</v>
      </c>
      <c r="R24" s="234">
        <f t="shared" ca="1" si="0"/>
        <v>22</v>
      </c>
    </row>
    <row r="25" spans="1:18" x14ac:dyDescent="0.35">
      <c r="A25" s="232" t="s">
        <v>1269</v>
      </c>
      <c r="B25" s="216">
        <v>160000416</v>
      </c>
      <c r="C25" s="232" t="s">
        <v>1839</v>
      </c>
      <c r="D25" s="233">
        <v>13021</v>
      </c>
      <c r="E25" s="217">
        <v>92962</v>
      </c>
      <c r="G25" s="216">
        <v>148008441</v>
      </c>
      <c r="H25" s="213">
        <v>5055344270</v>
      </c>
      <c r="I25" s="234" t="s">
        <v>119</v>
      </c>
      <c r="J25" s="235">
        <v>56005</v>
      </c>
      <c r="K25" s="236" t="s">
        <v>118</v>
      </c>
      <c r="L25" s="244"/>
      <c r="M25" s="237">
        <v>391009178</v>
      </c>
      <c r="N25" s="236" t="s">
        <v>1397</v>
      </c>
      <c r="O25" s="238" t="s">
        <v>134</v>
      </c>
      <c r="P25" s="236" t="s">
        <v>786</v>
      </c>
      <c r="Q25" s="239">
        <v>41942</v>
      </c>
      <c r="R25" s="234">
        <f t="shared" ca="1" si="0"/>
        <v>10</v>
      </c>
    </row>
    <row r="26" spans="1:18" x14ac:dyDescent="0.35">
      <c r="A26" s="232" t="s">
        <v>1663</v>
      </c>
      <c r="B26" s="216">
        <v>154003893</v>
      </c>
      <c r="C26" s="232" t="s">
        <v>322</v>
      </c>
      <c r="D26" s="233">
        <v>13074</v>
      </c>
      <c r="E26" s="217">
        <v>67657</v>
      </c>
      <c r="G26" s="216">
        <v>160000416</v>
      </c>
      <c r="H26" s="213">
        <v>5056053287</v>
      </c>
      <c r="I26" s="234" t="s">
        <v>149</v>
      </c>
      <c r="J26" s="235">
        <v>87854</v>
      </c>
      <c r="K26" s="236" t="s">
        <v>118</v>
      </c>
      <c r="L26" s="244"/>
      <c r="M26" s="237">
        <v>263004697</v>
      </c>
      <c r="N26" s="236" t="s">
        <v>1030</v>
      </c>
      <c r="O26" s="238" t="s">
        <v>134</v>
      </c>
      <c r="P26" s="236" t="s">
        <v>712</v>
      </c>
      <c r="Q26" s="239">
        <v>37280</v>
      </c>
      <c r="R26" s="234">
        <f t="shared" ca="1" si="0"/>
        <v>23</v>
      </c>
    </row>
    <row r="27" spans="1:18" x14ac:dyDescent="0.35">
      <c r="A27" s="232" t="s">
        <v>1276</v>
      </c>
      <c r="B27" s="216">
        <v>119001416</v>
      </c>
      <c r="C27" s="232" t="s">
        <v>1846</v>
      </c>
      <c r="D27" s="233">
        <v>13107</v>
      </c>
      <c r="E27" s="217">
        <v>92539</v>
      </c>
      <c r="G27" s="216">
        <v>154003893</v>
      </c>
      <c r="H27" s="213">
        <v>5056104400</v>
      </c>
      <c r="I27" s="234" t="s">
        <v>119</v>
      </c>
      <c r="J27" s="235">
        <v>102051</v>
      </c>
      <c r="K27" s="236" t="s">
        <v>118</v>
      </c>
      <c r="L27" s="244"/>
      <c r="M27" s="237">
        <v>102008490</v>
      </c>
      <c r="N27" s="236" t="s">
        <v>1125</v>
      </c>
      <c r="O27" s="238" t="s">
        <v>104</v>
      </c>
      <c r="P27" s="236" t="s">
        <v>712</v>
      </c>
      <c r="Q27" s="239">
        <v>39699</v>
      </c>
      <c r="R27" s="234">
        <f t="shared" ca="1" si="0"/>
        <v>16</v>
      </c>
    </row>
    <row r="28" spans="1:18" x14ac:dyDescent="0.35">
      <c r="A28" s="232" t="s">
        <v>1216</v>
      </c>
      <c r="B28" s="216">
        <v>158001056</v>
      </c>
      <c r="C28" s="232" t="s">
        <v>786</v>
      </c>
      <c r="D28" s="233">
        <v>13108</v>
      </c>
      <c r="E28" s="217">
        <v>92222</v>
      </c>
      <c r="G28" s="216">
        <v>119001416</v>
      </c>
      <c r="H28" s="213">
        <v>5058527032</v>
      </c>
      <c r="I28" s="234"/>
      <c r="J28" s="235">
        <v>56435</v>
      </c>
      <c r="K28" s="236" t="s">
        <v>123</v>
      </c>
      <c r="L28" s="244"/>
      <c r="M28" s="237">
        <v>432005894</v>
      </c>
      <c r="N28" s="236" t="s">
        <v>1487</v>
      </c>
      <c r="O28" s="238" t="s">
        <v>127</v>
      </c>
      <c r="P28" s="236" t="s">
        <v>1839</v>
      </c>
      <c r="Q28" s="239">
        <v>38299</v>
      </c>
      <c r="R28" s="234">
        <f t="shared" ca="1" si="0"/>
        <v>20</v>
      </c>
    </row>
    <row r="29" spans="1:18" x14ac:dyDescent="0.35">
      <c r="A29" s="232" t="s">
        <v>944</v>
      </c>
      <c r="B29" s="216">
        <v>148004991</v>
      </c>
      <c r="C29" s="232" t="s">
        <v>322</v>
      </c>
      <c r="D29" s="233">
        <v>13123</v>
      </c>
      <c r="E29" s="217">
        <v>90282</v>
      </c>
      <c r="G29" s="216">
        <v>158001056</v>
      </c>
      <c r="H29" s="213">
        <v>7191391475</v>
      </c>
      <c r="I29" s="234" t="s">
        <v>139</v>
      </c>
      <c r="J29" s="235">
        <v>120609</v>
      </c>
      <c r="K29" s="236" t="s">
        <v>118</v>
      </c>
      <c r="L29" s="244"/>
      <c r="M29" s="237">
        <v>142001059</v>
      </c>
      <c r="N29" s="236" t="s">
        <v>968</v>
      </c>
      <c r="O29" s="238" t="s">
        <v>101</v>
      </c>
      <c r="P29" s="236" t="s">
        <v>1843</v>
      </c>
      <c r="Q29" s="239">
        <v>35396</v>
      </c>
      <c r="R29" s="234">
        <f t="shared" ca="1" si="0"/>
        <v>28</v>
      </c>
    </row>
    <row r="30" spans="1:18" x14ac:dyDescent="0.35">
      <c r="A30" s="232" t="s">
        <v>1569</v>
      </c>
      <c r="B30" s="216">
        <v>127000100</v>
      </c>
      <c r="C30" s="232" t="s">
        <v>322</v>
      </c>
      <c r="D30" s="233">
        <v>13233</v>
      </c>
      <c r="E30" s="217">
        <v>122477</v>
      </c>
      <c r="G30" s="216">
        <v>148004991</v>
      </c>
      <c r="H30" s="213">
        <v>7191614846</v>
      </c>
      <c r="I30" s="234" t="s">
        <v>149</v>
      </c>
      <c r="J30" s="235">
        <v>44325</v>
      </c>
      <c r="K30" s="236" t="s">
        <v>131</v>
      </c>
      <c r="L30" s="244"/>
      <c r="M30" s="237">
        <v>939009698</v>
      </c>
      <c r="N30" s="236" t="s">
        <v>1408</v>
      </c>
      <c r="O30" s="238" t="s">
        <v>104</v>
      </c>
      <c r="P30" s="236" t="s">
        <v>786</v>
      </c>
      <c r="Q30" s="239">
        <v>40271</v>
      </c>
      <c r="R30" s="234">
        <f t="shared" ca="1" si="0"/>
        <v>14</v>
      </c>
    </row>
    <row r="31" spans="1:18" x14ac:dyDescent="0.35">
      <c r="A31" s="232" t="s">
        <v>1242</v>
      </c>
      <c r="B31" s="216">
        <v>151009646</v>
      </c>
      <c r="C31" s="232" t="s">
        <v>786</v>
      </c>
      <c r="D31" s="233">
        <v>13405</v>
      </c>
      <c r="E31" s="217">
        <v>47714</v>
      </c>
      <c r="G31" s="216">
        <v>127000100</v>
      </c>
      <c r="H31" s="213">
        <v>7191711684</v>
      </c>
      <c r="I31" s="234"/>
      <c r="J31" s="235">
        <v>48610</v>
      </c>
      <c r="K31" s="236" t="s">
        <v>131</v>
      </c>
      <c r="L31" s="244"/>
      <c r="M31" s="237">
        <v>866009369</v>
      </c>
      <c r="N31" s="236" t="s">
        <v>1049</v>
      </c>
      <c r="O31" s="238" t="s">
        <v>101</v>
      </c>
      <c r="P31" s="236" t="s">
        <v>786</v>
      </c>
      <c r="Q31" s="239">
        <v>38386</v>
      </c>
      <c r="R31" s="234">
        <f t="shared" ca="1" si="0"/>
        <v>20</v>
      </c>
    </row>
    <row r="32" spans="1:18" x14ac:dyDescent="0.35">
      <c r="A32" s="232" t="s">
        <v>1428</v>
      </c>
      <c r="B32" s="216">
        <v>152000265</v>
      </c>
      <c r="C32" s="232" t="s">
        <v>786</v>
      </c>
      <c r="D32" s="233">
        <v>13406</v>
      </c>
      <c r="E32" s="217">
        <v>120365</v>
      </c>
      <c r="G32" s="216">
        <v>151009646</v>
      </c>
      <c r="H32" s="213">
        <v>7192511732</v>
      </c>
      <c r="I32" s="234"/>
      <c r="J32" s="235">
        <v>33834</v>
      </c>
      <c r="K32" s="236" t="s">
        <v>123</v>
      </c>
      <c r="L32" s="244"/>
      <c r="M32" s="237">
        <v>635001700</v>
      </c>
      <c r="N32" s="236" t="s">
        <v>1075</v>
      </c>
      <c r="O32" s="238" t="s">
        <v>134</v>
      </c>
      <c r="P32" s="236" t="s">
        <v>786</v>
      </c>
      <c r="Q32" s="239">
        <v>35203</v>
      </c>
      <c r="R32" s="234">
        <f t="shared" ca="1" si="0"/>
        <v>28</v>
      </c>
    </row>
    <row r="33" spans="1:18" x14ac:dyDescent="0.35">
      <c r="A33" s="232" t="s">
        <v>1651</v>
      </c>
      <c r="B33" s="216">
        <v>165001710</v>
      </c>
      <c r="C33" s="232" t="s">
        <v>1846</v>
      </c>
      <c r="D33" s="233">
        <v>13464</v>
      </c>
      <c r="E33" s="217">
        <v>58160</v>
      </c>
      <c r="G33" s="216">
        <v>152000265</v>
      </c>
      <c r="H33" s="213">
        <v>7193957018</v>
      </c>
      <c r="I33" s="234" t="s">
        <v>149</v>
      </c>
      <c r="J33" s="235">
        <v>91959</v>
      </c>
      <c r="K33" s="236" t="s">
        <v>118</v>
      </c>
      <c r="L33" s="244"/>
      <c r="M33" s="237">
        <v>655006620</v>
      </c>
      <c r="N33" s="236" t="s">
        <v>1200</v>
      </c>
      <c r="O33" s="238" t="s">
        <v>127</v>
      </c>
      <c r="P33" s="236" t="s">
        <v>786</v>
      </c>
      <c r="Q33" s="239">
        <v>37700</v>
      </c>
      <c r="R33" s="234">
        <f t="shared" ca="1" si="0"/>
        <v>21</v>
      </c>
    </row>
    <row r="34" spans="1:18" x14ac:dyDescent="0.35">
      <c r="A34" s="232" t="s">
        <v>1442</v>
      </c>
      <c r="B34" s="216">
        <v>120001650</v>
      </c>
      <c r="C34" s="232" t="s">
        <v>786</v>
      </c>
      <c r="D34" s="233">
        <v>13584</v>
      </c>
      <c r="E34" s="217">
        <v>53019</v>
      </c>
      <c r="G34" s="216">
        <v>165001710</v>
      </c>
      <c r="H34" s="213">
        <v>7194106437</v>
      </c>
      <c r="I34" s="234" t="s">
        <v>149</v>
      </c>
      <c r="J34" s="235">
        <v>57896</v>
      </c>
      <c r="K34" s="236" t="s">
        <v>141</v>
      </c>
      <c r="L34" s="244"/>
      <c r="M34" s="237">
        <v>203002596</v>
      </c>
      <c r="N34" s="236" t="s">
        <v>1279</v>
      </c>
      <c r="O34" s="238" t="s">
        <v>101</v>
      </c>
      <c r="P34" s="236" t="s">
        <v>1843</v>
      </c>
      <c r="Q34" s="239">
        <v>37753</v>
      </c>
      <c r="R34" s="234">
        <f t="shared" ca="1" si="0"/>
        <v>21</v>
      </c>
    </row>
    <row r="35" spans="1:18" x14ac:dyDescent="0.35">
      <c r="A35" s="232" t="s">
        <v>997</v>
      </c>
      <c r="B35" s="240">
        <v>105008005</v>
      </c>
      <c r="C35" s="232" t="s">
        <v>322</v>
      </c>
      <c r="D35" s="233">
        <v>13622</v>
      </c>
      <c r="E35" s="217">
        <v>45995</v>
      </c>
      <c r="G35" s="216">
        <v>120001650</v>
      </c>
      <c r="H35" s="213">
        <v>7194555389</v>
      </c>
      <c r="I35" s="234"/>
      <c r="J35" s="235">
        <v>95190</v>
      </c>
      <c r="K35" s="236" t="s">
        <v>131</v>
      </c>
      <c r="L35" s="244"/>
      <c r="M35" s="237">
        <v>881009792</v>
      </c>
      <c r="N35" s="236" t="s">
        <v>1211</v>
      </c>
      <c r="O35" s="238" t="s">
        <v>101</v>
      </c>
      <c r="P35" s="236" t="s">
        <v>1843</v>
      </c>
      <c r="Q35" s="239">
        <v>38430</v>
      </c>
      <c r="R35" s="234">
        <f t="shared" ca="1" si="0"/>
        <v>19</v>
      </c>
    </row>
    <row r="36" spans="1:18" x14ac:dyDescent="0.35">
      <c r="A36" s="232" t="s">
        <v>1476</v>
      </c>
      <c r="B36" s="216">
        <v>124001120</v>
      </c>
      <c r="C36" s="232" t="s">
        <v>786</v>
      </c>
      <c r="D36" s="233">
        <v>13750</v>
      </c>
      <c r="E36" s="217">
        <v>68872</v>
      </c>
      <c r="G36" s="240">
        <v>105008005</v>
      </c>
      <c r="H36" s="213">
        <v>7195227751</v>
      </c>
      <c r="I36" s="234" t="s">
        <v>139</v>
      </c>
      <c r="J36" s="235">
        <v>66123</v>
      </c>
      <c r="K36" s="236" t="s">
        <v>141</v>
      </c>
      <c r="L36" s="244"/>
      <c r="M36" s="237">
        <v>568007779</v>
      </c>
      <c r="N36" s="236" t="s">
        <v>1274</v>
      </c>
      <c r="O36" s="238" t="s">
        <v>101</v>
      </c>
      <c r="P36" s="236" t="s">
        <v>322</v>
      </c>
      <c r="Q36" s="239">
        <v>38242</v>
      </c>
      <c r="R36" s="234">
        <f t="shared" ca="1" si="0"/>
        <v>20</v>
      </c>
    </row>
    <row r="37" spans="1:18" x14ac:dyDescent="0.35">
      <c r="A37" s="232" t="s">
        <v>1035</v>
      </c>
      <c r="B37" s="216">
        <v>123004561</v>
      </c>
      <c r="C37" s="232" t="s">
        <v>1842</v>
      </c>
      <c r="D37" s="233">
        <v>13833</v>
      </c>
      <c r="E37" s="217">
        <v>19677</v>
      </c>
      <c r="G37" s="216">
        <v>124001120</v>
      </c>
      <c r="H37" s="213">
        <v>7195441252</v>
      </c>
      <c r="I37" s="234" t="s">
        <v>149</v>
      </c>
      <c r="J37" s="235">
        <v>85454</v>
      </c>
      <c r="K37" s="236" t="s">
        <v>118</v>
      </c>
      <c r="L37" s="244"/>
      <c r="M37" s="237">
        <v>303006952</v>
      </c>
      <c r="N37" s="236" t="s">
        <v>1571</v>
      </c>
      <c r="O37" s="238" t="s">
        <v>104</v>
      </c>
      <c r="P37" s="236" t="s">
        <v>1845</v>
      </c>
      <c r="Q37" s="239">
        <v>36332</v>
      </c>
      <c r="R37" s="234">
        <f t="shared" ca="1" si="0"/>
        <v>25</v>
      </c>
    </row>
    <row r="38" spans="1:18" x14ac:dyDescent="0.35">
      <c r="A38" s="232" t="s">
        <v>1328</v>
      </c>
      <c r="B38" s="216">
        <v>103001637</v>
      </c>
      <c r="C38" s="232" t="s">
        <v>322</v>
      </c>
      <c r="D38" s="233">
        <v>14019</v>
      </c>
      <c r="E38" s="217">
        <v>61229</v>
      </c>
      <c r="G38" s="216">
        <v>123004561</v>
      </c>
      <c r="H38" s="213">
        <v>7195804771</v>
      </c>
      <c r="I38" s="234"/>
      <c r="J38" s="235">
        <v>41000</v>
      </c>
      <c r="K38" s="236" t="s">
        <v>123</v>
      </c>
      <c r="L38" s="244"/>
      <c r="M38" s="237">
        <v>881003055</v>
      </c>
      <c r="N38" s="236" t="s">
        <v>1471</v>
      </c>
      <c r="O38" s="238" t="s">
        <v>101</v>
      </c>
      <c r="P38" s="236" t="s">
        <v>1843</v>
      </c>
      <c r="Q38" s="239">
        <v>35670</v>
      </c>
      <c r="R38" s="234">
        <f t="shared" ca="1" si="0"/>
        <v>27</v>
      </c>
    </row>
    <row r="39" spans="1:18" x14ac:dyDescent="0.35">
      <c r="A39" s="232" t="s">
        <v>1324</v>
      </c>
      <c r="B39" s="240">
        <v>108001462</v>
      </c>
      <c r="C39" s="232" t="s">
        <v>893</v>
      </c>
      <c r="D39" s="233">
        <v>14058</v>
      </c>
      <c r="E39" s="217">
        <v>50634</v>
      </c>
      <c r="G39" s="216">
        <v>103001637</v>
      </c>
      <c r="H39" s="213">
        <v>7196052545</v>
      </c>
      <c r="I39" s="234"/>
      <c r="J39" s="235">
        <v>82380</v>
      </c>
      <c r="K39" s="236" t="s">
        <v>123</v>
      </c>
      <c r="L39" s="244"/>
      <c r="M39" s="237">
        <v>997007800</v>
      </c>
      <c r="N39" s="236" t="s">
        <v>1502</v>
      </c>
      <c r="O39" s="238" t="s">
        <v>134</v>
      </c>
      <c r="P39" s="236" t="s">
        <v>322</v>
      </c>
      <c r="Q39" s="239">
        <v>35743</v>
      </c>
      <c r="R39" s="234">
        <f t="shared" ca="1" si="0"/>
        <v>27</v>
      </c>
    </row>
    <row r="40" spans="1:18" x14ac:dyDescent="0.35">
      <c r="A40" s="232" t="s">
        <v>1483</v>
      </c>
      <c r="B40" s="216">
        <v>126007461</v>
      </c>
      <c r="C40" s="232" t="s">
        <v>786</v>
      </c>
      <c r="D40" s="233">
        <v>14146</v>
      </c>
      <c r="E40" s="217">
        <v>88474</v>
      </c>
      <c r="G40" s="240">
        <v>108001462</v>
      </c>
      <c r="H40" s="213">
        <v>7196971022</v>
      </c>
      <c r="I40" s="234" t="s">
        <v>139</v>
      </c>
      <c r="J40" s="235">
        <v>100804</v>
      </c>
      <c r="K40" s="236" t="s">
        <v>118</v>
      </c>
      <c r="L40" s="244"/>
      <c r="M40" s="237">
        <v>669007373</v>
      </c>
      <c r="N40" s="236" t="s">
        <v>1050</v>
      </c>
      <c r="O40" s="238" t="s">
        <v>125</v>
      </c>
      <c r="P40" s="236" t="s">
        <v>1842</v>
      </c>
      <c r="Q40" s="239">
        <v>42294</v>
      </c>
      <c r="R40" s="234">
        <f t="shared" ca="1" si="0"/>
        <v>9</v>
      </c>
    </row>
    <row r="41" spans="1:18" x14ac:dyDescent="0.35">
      <c r="A41" s="232" t="s">
        <v>1382</v>
      </c>
      <c r="B41" s="216">
        <v>129009571</v>
      </c>
      <c r="C41" s="232" t="s">
        <v>322</v>
      </c>
      <c r="D41" s="233">
        <v>14208</v>
      </c>
      <c r="E41" s="217">
        <v>83761</v>
      </c>
      <c r="G41" s="216">
        <v>126007461</v>
      </c>
      <c r="H41" s="213">
        <v>7198801464</v>
      </c>
      <c r="I41" s="234"/>
      <c r="J41" s="235">
        <v>68318</v>
      </c>
      <c r="K41" s="236" t="s">
        <v>131</v>
      </c>
      <c r="L41" s="244"/>
      <c r="M41" s="237">
        <v>676009815</v>
      </c>
      <c r="N41" s="236" t="s">
        <v>1668</v>
      </c>
      <c r="O41" s="238" t="s">
        <v>101</v>
      </c>
      <c r="P41" s="236" t="s">
        <v>322</v>
      </c>
      <c r="Q41" s="239">
        <v>41113</v>
      </c>
      <c r="R41" s="234">
        <f t="shared" ca="1" si="0"/>
        <v>12</v>
      </c>
    </row>
    <row r="42" spans="1:18" x14ac:dyDescent="0.35">
      <c r="A42" s="232" t="s">
        <v>1351</v>
      </c>
      <c r="B42" s="216">
        <v>165000948</v>
      </c>
      <c r="C42" s="232" t="s">
        <v>712</v>
      </c>
      <c r="D42" s="233">
        <v>14244</v>
      </c>
      <c r="E42" s="217">
        <v>70761</v>
      </c>
      <c r="G42" s="216">
        <v>129009571</v>
      </c>
      <c r="H42" s="213">
        <v>7198999194</v>
      </c>
      <c r="I42" s="234"/>
      <c r="J42" s="235">
        <v>71844</v>
      </c>
      <c r="K42" s="236" t="s">
        <v>123</v>
      </c>
      <c r="L42" s="244"/>
      <c r="M42" s="237">
        <v>109008462</v>
      </c>
      <c r="N42" s="236" t="s">
        <v>1342</v>
      </c>
      <c r="O42" s="238" t="s">
        <v>134</v>
      </c>
      <c r="P42" s="236" t="s">
        <v>1842</v>
      </c>
      <c r="Q42" s="239">
        <v>35426</v>
      </c>
      <c r="R42" s="234">
        <f t="shared" ca="1" si="0"/>
        <v>28</v>
      </c>
    </row>
    <row r="43" spans="1:18" x14ac:dyDescent="0.35">
      <c r="A43" s="232" t="s">
        <v>1584</v>
      </c>
      <c r="B43" s="216">
        <v>134005655</v>
      </c>
      <c r="C43" s="232" t="s">
        <v>786</v>
      </c>
      <c r="D43" s="233">
        <v>14361</v>
      </c>
      <c r="E43" s="217">
        <v>96895</v>
      </c>
      <c r="G43" s="216">
        <v>165000948</v>
      </c>
      <c r="H43" s="213">
        <v>9701201242</v>
      </c>
      <c r="I43" s="234"/>
      <c r="J43" s="235">
        <v>74236</v>
      </c>
      <c r="K43" s="236" t="s">
        <v>123</v>
      </c>
      <c r="L43" s="244"/>
      <c r="M43" s="237">
        <v>154003893</v>
      </c>
      <c r="N43" s="236" t="s">
        <v>1379</v>
      </c>
      <c r="O43" s="238" t="s">
        <v>134</v>
      </c>
      <c r="P43" s="236" t="s">
        <v>1839</v>
      </c>
      <c r="Q43" s="239">
        <v>35022</v>
      </c>
      <c r="R43" s="234">
        <f t="shared" ca="1" si="0"/>
        <v>29</v>
      </c>
    </row>
    <row r="44" spans="1:18" x14ac:dyDescent="0.35">
      <c r="A44" s="232" t="s">
        <v>1357</v>
      </c>
      <c r="B44" s="216">
        <v>124004728</v>
      </c>
      <c r="C44" s="232" t="s">
        <v>313</v>
      </c>
      <c r="D44" s="233">
        <v>14546</v>
      </c>
      <c r="E44" s="217">
        <v>65598</v>
      </c>
      <c r="G44" s="216">
        <v>134005655</v>
      </c>
      <c r="H44" s="213">
        <v>9701620909</v>
      </c>
      <c r="I44" s="234" t="s">
        <v>119</v>
      </c>
      <c r="J44" s="235">
        <v>54601</v>
      </c>
      <c r="K44" s="236" t="s">
        <v>118</v>
      </c>
      <c r="L44" s="244"/>
      <c r="M44" s="237">
        <v>220000230</v>
      </c>
      <c r="N44" s="236" t="s">
        <v>1360</v>
      </c>
      <c r="O44" s="238" t="s">
        <v>104</v>
      </c>
      <c r="P44" s="236" t="s">
        <v>1847</v>
      </c>
      <c r="Q44" s="239">
        <v>39160</v>
      </c>
      <c r="R44" s="234">
        <f t="shared" ca="1" si="0"/>
        <v>17</v>
      </c>
    </row>
    <row r="45" spans="1:18" x14ac:dyDescent="0.35">
      <c r="A45" s="232" t="s">
        <v>1406</v>
      </c>
      <c r="B45" s="216">
        <v>144003347</v>
      </c>
      <c r="C45" s="232" t="s">
        <v>1846</v>
      </c>
      <c r="D45" s="233">
        <v>14910</v>
      </c>
      <c r="E45" s="217">
        <v>64544</v>
      </c>
      <c r="G45" s="216">
        <v>124004728</v>
      </c>
      <c r="H45" s="213">
        <v>9702999652</v>
      </c>
      <c r="I45" s="234"/>
      <c r="J45" s="235">
        <v>68801</v>
      </c>
      <c r="K45" s="236" t="s">
        <v>123</v>
      </c>
      <c r="L45" s="244"/>
      <c r="M45" s="237">
        <v>698005067</v>
      </c>
      <c r="N45" s="236" t="s">
        <v>1433</v>
      </c>
      <c r="O45" s="238" t="s">
        <v>134</v>
      </c>
      <c r="P45" s="236" t="s">
        <v>1848</v>
      </c>
      <c r="Q45" s="239">
        <v>41453</v>
      </c>
      <c r="R45" s="234">
        <f t="shared" ca="1" si="0"/>
        <v>11</v>
      </c>
    </row>
    <row r="46" spans="1:18" x14ac:dyDescent="0.35">
      <c r="A46" s="232" t="s">
        <v>1183</v>
      </c>
      <c r="B46" s="216">
        <v>104001197</v>
      </c>
      <c r="C46" s="232" t="s">
        <v>1846</v>
      </c>
      <c r="D46" s="233">
        <v>15043</v>
      </c>
      <c r="E46" s="217">
        <v>102228</v>
      </c>
      <c r="G46" s="216">
        <v>144003347</v>
      </c>
      <c r="H46" s="213">
        <v>9703386758</v>
      </c>
      <c r="I46" s="234" t="s">
        <v>139</v>
      </c>
      <c r="J46" s="235">
        <v>91258</v>
      </c>
      <c r="K46" s="236" t="s">
        <v>118</v>
      </c>
      <c r="L46" s="244"/>
      <c r="M46" s="237">
        <v>907004260</v>
      </c>
      <c r="N46" s="236" t="s">
        <v>1324</v>
      </c>
      <c r="O46" s="238" t="s">
        <v>134</v>
      </c>
      <c r="P46" s="236" t="s">
        <v>1844</v>
      </c>
      <c r="Q46" s="239">
        <v>38281</v>
      </c>
      <c r="R46" s="234">
        <f t="shared" ca="1" si="0"/>
        <v>20</v>
      </c>
    </row>
    <row r="47" spans="1:18" x14ac:dyDescent="0.35">
      <c r="A47" s="232" t="s">
        <v>1015</v>
      </c>
      <c r="B47" s="216">
        <v>164006417</v>
      </c>
      <c r="C47" s="232" t="s">
        <v>475</v>
      </c>
      <c r="D47" s="233">
        <v>15075</v>
      </c>
      <c r="E47" s="217">
        <v>87695</v>
      </c>
      <c r="G47" s="216">
        <v>104001197</v>
      </c>
      <c r="H47" s="213">
        <v>9704998145</v>
      </c>
      <c r="I47" s="234" t="s">
        <v>149</v>
      </c>
      <c r="J47" s="235">
        <v>66692</v>
      </c>
      <c r="K47" s="236" t="s">
        <v>141</v>
      </c>
      <c r="L47" s="244"/>
      <c r="M47" s="237">
        <v>870003549</v>
      </c>
      <c r="N47" s="236" t="s">
        <v>1535</v>
      </c>
      <c r="O47" s="238" t="s">
        <v>134</v>
      </c>
      <c r="P47" s="236" t="s">
        <v>1839</v>
      </c>
      <c r="Q47" s="239">
        <v>35285</v>
      </c>
      <c r="R47" s="234">
        <f t="shared" ca="1" si="0"/>
        <v>28</v>
      </c>
    </row>
    <row r="48" spans="1:18" x14ac:dyDescent="0.35">
      <c r="A48" s="232" t="s">
        <v>1554</v>
      </c>
      <c r="B48" s="240">
        <v>109008462</v>
      </c>
      <c r="C48" s="232" t="s">
        <v>322</v>
      </c>
      <c r="D48" s="233">
        <v>15091</v>
      </c>
      <c r="E48" s="217">
        <v>87008</v>
      </c>
      <c r="G48" s="216">
        <v>164006417</v>
      </c>
      <c r="H48" s="213">
        <v>9705250630</v>
      </c>
      <c r="I48" s="234" t="s">
        <v>139</v>
      </c>
      <c r="J48" s="235">
        <v>76999</v>
      </c>
      <c r="K48" s="236" t="s">
        <v>118</v>
      </c>
      <c r="L48" s="244"/>
      <c r="M48" s="237">
        <v>354005778</v>
      </c>
      <c r="N48" s="236" t="s">
        <v>1244</v>
      </c>
      <c r="O48" s="238" t="s">
        <v>134</v>
      </c>
      <c r="P48" s="236" t="s">
        <v>238</v>
      </c>
      <c r="Q48" s="239">
        <v>38173</v>
      </c>
      <c r="R48" s="234">
        <f t="shared" ca="1" si="0"/>
        <v>20</v>
      </c>
    </row>
    <row r="49" spans="1:18" x14ac:dyDescent="0.35">
      <c r="A49" s="232" t="s">
        <v>1613</v>
      </c>
      <c r="B49" s="216">
        <v>144004265</v>
      </c>
      <c r="C49" s="232" t="s">
        <v>1843</v>
      </c>
      <c r="D49" s="233">
        <v>15264</v>
      </c>
      <c r="E49" s="217">
        <v>95615</v>
      </c>
      <c r="G49" s="240">
        <v>109008462</v>
      </c>
      <c r="H49" s="213">
        <v>9705780571</v>
      </c>
      <c r="I49" s="234" t="s">
        <v>121</v>
      </c>
      <c r="J49" s="235">
        <v>111229</v>
      </c>
      <c r="K49" s="236" t="s">
        <v>141</v>
      </c>
      <c r="L49" s="244"/>
      <c r="M49" s="237">
        <v>362005373</v>
      </c>
      <c r="N49" s="236" t="s">
        <v>1384</v>
      </c>
      <c r="O49" s="238" t="s">
        <v>104</v>
      </c>
      <c r="P49" s="236" t="s">
        <v>1843</v>
      </c>
      <c r="Q49" s="239">
        <v>37983</v>
      </c>
      <c r="R49" s="234">
        <f t="shared" ca="1" si="0"/>
        <v>21</v>
      </c>
    </row>
    <row r="50" spans="1:18" x14ac:dyDescent="0.35">
      <c r="A50" s="232" t="s">
        <v>1211</v>
      </c>
      <c r="B50" s="216">
        <v>165000809</v>
      </c>
      <c r="C50" s="232" t="s">
        <v>1839</v>
      </c>
      <c r="D50" s="233">
        <v>15340</v>
      </c>
      <c r="E50" s="217">
        <v>83418</v>
      </c>
      <c r="G50" s="216">
        <v>144004265</v>
      </c>
      <c r="H50" s="213">
        <v>9705915044</v>
      </c>
      <c r="I50" s="234" t="s">
        <v>149</v>
      </c>
      <c r="J50" s="235">
        <v>51722</v>
      </c>
      <c r="K50" s="236" t="s">
        <v>118</v>
      </c>
      <c r="L50" s="244"/>
      <c r="M50" s="237">
        <v>956006053</v>
      </c>
      <c r="N50" s="236" t="s">
        <v>1579</v>
      </c>
      <c r="O50" s="238" t="s">
        <v>101</v>
      </c>
      <c r="P50" s="236" t="s">
        <v>1846</v>
      </c>
      <c r="Q50" s="239">
        <v>35348</v>
      </c>
      <c r="R50" s="234">
        <f t="shared" ca="1" si="0"/>
        <v>28</v>
      </c>
    </row>
    <row r="51" spans="1:18" x14ac:dyDescent="0.35">
      <c r="A51" s="232" t="s">
        <v>1389</v>
      </c>
      <c r="B51" s="240">
        <v>107004258</v>
      </c>
      <c r="C51" s="232" t="s">
        <v>322</v>
      </c>
      <c r="D51" s="233">
        <v>15368</v>
      </c>
      <c r="E51" s="217">
        <v>65466</v>
      </c>
      <c r="G51" s="216">
        <v>165000809</v>
      </c>
      <c r="H51" s="213">
        <v>9706853122</v>
      </c>
      <c r="I51" s="234" t="s">
        <v>121</v>
      </c>
      <c r="J51" s="235">
        <v>89140</v>
      </c>
      <c r="K51" s="236" t="s">
        <v>118</v>
      </c>
      <c r="L51" s="244"/>
      <c r="M51" s="237">
        <v>401000302</v>
      </c>
      <c r="N51" s="236" t="s">
        <v>1144</v>
      </c>
      <c r="O51" s="238" t="s">
        <v>134</v>
      </c>
      <c r="P51" s="236" t="s">
        <v>1839</v>
      </c>
      <c r="Q51" s="239">
        <v>35158</v>
      </c>
      <c r="R51" s="234">
        <f t="shared" ca="1" si="0"/>
        <v>28</v>
      </c>
    </row>
    <row r="52" spans="1:18" x14ac:dyDescent="0.35">
      <c r="A52" s="232" t="s">
        <v>1599</v>
      </c>
      <c r="B52" s="216">
        <v>147000486</v>
      </c>
      <c r="C52" s="232" t="s">
        <v>322</v>
      </c>
      <c r="D52" s="233">
        <v>15496</v>
      </c>
      <c r="E52" s="217">
        <v>123269</v>
      </c>
      <c r="G52" s="240">
        <v>107004258</v>
      </c>
      <c r="H52" s="213">
        <v>9707146686</v>
      </c>
      <c r="I52" s="234" t="s">
        <v>119</v>
      </c>
      <c r="J52" s="235">
        <v>80206</v>
      </c>
      <c r="K52" s="236" t="s">
        <v>118</v>
      </c>
      <c r="L52" s="244"/>
      <c r="M52" s="237">
        <v>644004338</v>
      </c>
      <c r="N52" s="236" t="s">
        <v>1150</v>
      </c>
      <c r="O52" s="238" t="s">
        <v>125</v>
      </c>
      <c r="P52" s="236" t="s">
        <v>786</v>
      </c>
      <c r="Q52" s="239">
        <v>38289</v>
      </c>
      <c r="R52" s="234">
        <f t="shared" ca="1" si="0"/>
        <v>20</v>
      </c>
    </row>
    <row r="53" spans="1:18" x14ac:dyDescent="0.35">
      <c r="A53" s="232" t="s">
        <v>1519</v>
      </c>
      <c r="B53" s="216">
        <v>142001059</v>
      </c>
      <c r="C53" s="232" t="s">
        <v>712</v>
      </c>
      <c r="D53" s="233">
        <v>15704</v>
      </c>
      <c r="E53" s="217">
        <v>89114</v>
      </c>
      <c r="G53" s="216">
        <v>147000486</v>
      </c>
      <c r="H53" s="213">
        <v>9707179128</v>
      </c>
      <c r="I53" s="234" t="s">
        <v>121</v>
      </c>
      <c r="J53" s="235">
        <v>51653</v>
      </c>
      <c r="K53" s="236" t="s">
        <v>118</v>
      </c>
      <c r="L53" s="244"/>
      <c r="M53" s="237">
        <v>396007092</v>
      </c>
      <c r="N53" s="236" t="s">
        <v>1209</v>
      </c>
      <c r="O53" s="238" t="s">
        <v>101</v>
      </c>
      <c r="P53" s="236" t="s">
        <v>1839</v>
      </c>
      <c r="Q53" s="239">
        <v>36073</v>
      </c>
      <c r="R53" s="234">
        <f t="shared" ca="1" si="0"/>
        <v>26</v>
      </c>
    </row>
    <row r="54" spans="1:18" x14ac:dyDescent="0.35">
      <c r="A54" s="232" t="s">
        <v>1136</v>
      </c>
      <c r="B54" s="240">
        <v>102005930</v>
      </c>
      <c r="C54" s="232" t="s">
        <v>1843</v>
      </c>
      <c r="D54" s="233">
        <v>15718</v>
      </c>
      <c r="E54" s="217">
        <v>70365</v>
      </c>
      <c r="G54" s="216">
        <v>142001059</v>
      </c>
      <c r="H54" s="213">
        <v>9707280453</v>
      </c>
      <c r="I54" s="234" t="s">
        <v>121</v>
      </c>
      <c r="J54" s="235">
        <v>115642</v>
      </c>
      <c r="K54" s="236" t="s">
        <v>141</v>
      </c>
      <c r="L54" s="244"/>
      <c r="M54" s="237">
        <v>555007424</v>
      </c>
      <c r="N54" s="236" t="s">
        <v>1070</v>
      </c>
      <c r="O54" s="238" t="s">
        <v>125</v>
      </c>
      <c r="P54" s="236" t="s">
        <v>322</v>
      </c>
      <c r="Q54" s="239">
        <v>37267</v>
      </c>
      <c r="R54" s="234">
        <f t="shared" ca="1" si="0"/>
        <v>23</v>
      </c>
    </row>
    <row r="55" spans="1:18" x14ac:dyDescent="0.35">
      <c r="A55" s="232" t="s">
        <v>1558</v>
      </c>
      <c r="B55" s="216">
        <v>114009751</v>
      </c>
      <c r="C55" s="232" t="s">
        <v>1842</v>
      </c>
      <c r="D55" s="233">
        <v>16389</v>
      </c>
      <c r="E55" s="217">
        <v>108749</v>
      </c>
      <c r="G55" s="240">
        <v>102005930</v>
      </c>
      <c r="H55" s="213">
        <v>9707461285</v>
      </c>
      <c r="I55" s="234" t="s">
        <v>139</v>
      </c>
      <c r="J55" s="235">
        <v>71493</v>
      </c>
      <c r="K55" s="236" t="s">
        <v>118</v>
      </c>
      <c r="L55" s="244"/>
      <c r="M55" s="237">
        <v>213000113</v>
      </c>
      <c r="N55" s="236" t="s">
        <v>1507</v>
      </c>
      <c r="O55" s="238" t="s">
        <v>101</v>
      </c>
      <c r="P55" s="236" t="s">
        <v>1846</v>
      </c>
      <c r="Q55" s="239">
        <v>42394</v>
      </c>
      <c r="R55" s="234">
        <f t="shared" ca="1" si="0"/>
        <v>9</v>
      </c>
    </row>
    <row r="56" spans="1:18" x14ac:dyDescent="0.35">
      <c r="A56" s="232" t="s">
        <v>1465</v>
      </c>
      <c r="B56" s="216">
        <v>141001501</v>
      </c>
      <c r="C56" s="232" t="s">
        <v>322</v>
      </c>
      <c r="D56" s="233">
        <v>16462</v>
      </c>
      <c r="E56" s="217">
        <v>72423</v>
      </c>
      <c r="G56" s="216">
        <v>114009751</v>
      </c>
      <c r="H56" s="213">
        <v>9707577867</v>
      </c>
      <c r="I56" s="234"/>
      <c r="J56" s="235">
        <v>65470</v>
      </c>
      <c r="K56" s="236" t="s">
        <v>123</v>
      </c>
      <c r="L56" s="244"/>
      <c r="M56" s="237">
        <v>640009351</v>
      </c>
      <c r="N56" s="236" t="s">
        <v>1461</v>
      </c>
      <c r="O56" s="238" t="s">
        <v>101</v>
      </c>
      <c r="P56" s="236" t="s">
        <v>322</v>
      </c>
      <c r="Q56" s="239">
        <v>38256</v>
      </c>
      <c r="R56" s="234">
        <f t="shared" ca="1" si="0"/>
        <v>20</v>
      </c>
    </row>
    <row r="57" spans="1:18" x14ac:dyDescent="0.35">
      <c r="A57" s="232" t="s">
        <v>1017</v>
      </c>
      <c r="B57" s="216">
        <v>175006170</v>
      </c>
      <c r="C57" s="232" t="s">
        <v>1846</v>
      </c>
      <c r="D57" s="233">
        <v>16481</v>
      </c>
      <c r="E57" s="217">
        <v>64800</v>
      </c>
      <c r="G57" s="216">
        <v>141001501</v>
      </c>
      <c r="H57" s="213">
        <v>9708405900</v>
      </c>
      <c r="I57" s="234" t="s">
        <v>119</v>
      </c>
      <c r="J57" s="235">
        <v>53650</v>
      </c>
      <c r="K57" s="236" t="s">
        <v>118</v>
      </c>
      <c r="L57" s="244"/>
      <c r="M57" s="237">
        <v>851006352</v>
      </c>
      <c r="N57" s="236" t="s">
        <v>1525</v>
      </c>
      <c r="O57" s="238" t="s">
        <v>102</v>
      </c>
      <c r="P57" s="236" t="s">
        <v>786</v>
      </c>
      <c r="Q57" s="239">
        <v>41603</v>
      </c>
      <c r="R57" s="234">
        <f t="shared" ca="1" si="0"/>
        <v>11</v>
      </c>
    </row>
    <row r="58" spans="1:18" x14ac:dyDescent="0.35">
      <c r="A58" s="232" t="s">
        <v>1240</v>
      </c>
      <c r="B58" s="216">
        <v>175007347</v>
      </c>
      <c r="C58" s="232" t="s">
        <v>1839</v>
      </c>
      <c r="D58" s="233">
        <v>16501</v>
      </c>
      <c r="E58" s="217">
        <v>110782</v>
      </c>
      <c r="G58" s="216">
        <v>175006170</v>
      </c>
      <c r="H58" s="213">
        <v>3034331646</v>
      </c>
      <c r="I58" s="234" t="s">
        <v>149</v>
      </c>
      <c r="J58" s="235">
        <v>69107</v>
      </c>
      <c r="K58" s="236" t="s">
        <v>118</v>
      </c>
      <c r="L58" s="244"/>
      <c r="M58" s="237">
        <v>213009558</v>
      </c>
      <c r="N58" s="236" t="s">
        <v>1621</v>
      </c>
      <c r="O58" s="238" t="s">
        <v>104</v>
      </c>
      <c r="P58" s="236" t="s">
        <v>893</v>
      </c>
      <c r="Q58" s="239">
        <v>35512</v>
      </c>
      <c r="R58" s="234">
        <f t="shared" ca="1" si="0"/>
        <v>27</v>
      </c>
    </row>
    <row r="59" spans="1:18" x14ac:dyDescent="0.35">
      <c r="A59" s="232" t="s">
        <v>1120</v>
      </c>
      <c r="B59" s="216">
        <v>178001161</v>
      </c>
      <c r="C59" s="232" t="s">
        <v>1843</v>
      </c>
      <c r="D59" s="233">
        <v>16606</v>
      </c>
      <c r="E59" s="217">
        <v>99918</v>
      </c>
      <c r="G59" s="216">
        <v>175007347</v>
      </c>
      <c r="H59" s="213">
        <v>7194323329</v>
      </c>
      <c r="I59" s="234" t="s">
        <v>119</v>
      </c>
      <c r="J59" s="235">
        <v>58694</v>
      </c>
      <c r="K59" s="236" t="s">
        <v>118</v>
      </c>
      <c r="L59" s="244"/>
      <c r="M59" s="237">
        <v>115003138</v>
      </c>
      <c r="N59" s="236" t="s">
        <v>1524</v>
      </c>
      <c r="O59" s="238" t="s">
        <v>134</v>
      </c>
      <c r="P59" s="236" t="s">
        <v>1846</v>
      </c>
      <c r="Q59" s="239">
        <v>35041</v>
      </c>
      <c r="R59" s="234">
        <f t="shared" ca="1" si="0"/>
        <v>29</v>
      </c>
    </row>
    <row r="60" spans="1:18" x14ac:dyDescent="0.35">
      <c r="A60" s="232" t="s">
        <v>1413</v>
      </c>
      <c r="B60" s="216">
        <v>178005958</v>
      </c>
      <c r="C60" s="232" t="s">
        <v>1847</v>
      </c>
      <c r="D60" s="233">
        <v>16720</v>
      </c>
      <c r="E60" s="217">
        <v>42090</v>
      </c>
      <c r="G60" s="216">
        <v>178001161</v>
      </c>
      <c r="H60" s="213">
        <v>7198310129</v>
      </c>
      <c r="I60" s="234" t="s">
        <v>119</v>
      </c>
      <c r="J60" s="235">
        <v>63237</v>
      </c>
      <c r="K60" s="236" t="s">
        <v>118</v>
      </c>
      <c r="L60" s="244"/>
      <c r="M60" s="237">
        <v>834006980</v>
      </c>
      <c r="N60" s="236" t="s">
        <v>1312</v>
      </c>
      <c r="O60" s="238" t="s">
        <v>101</v>
      </c>
      <c r="P60" s="236" t="s">
        <v>786</v>
      </c>
      <c r="Q60" s="239">
        <v>39734</v>
      </c>
      <c r="R60" s="234">
        <f t="shared" ca="1" si="0"/>
        <v>16</v>
      </c>
    </row>
    <row r="61" spans="1:18" x14ac:dyDescent="0.35">
      <c r="A61" s="232" t="s">
        <v>1580</v>
      </c>
      <c r="B61" s="216">
        <v>179001922</v>
      </c>
      <c r="C61" s="232" t="s">
        <v>712</v>
      </c>
      <c r="D61" s="233">
        <v>16741</v>
      </c>
      <c r="E61" s="217">
        <v>69690</v>
      </c>
      <c r="G61" s="216">
        <v>178005958</v>
      </c>
      <c r="H61" s="213">
        <v>5056712695</v>
      </c>
      <c r="I61" s="234" t="s">
        <v>119</v>
      </c>
      <c r="J61" s="235">
        <v>72383</v>
      </c>
      <c r="K61" s="236" t="s">
        <v>141</v>
      </c>
      <c r="L61" s="244"/>
      <c r="M61" s="237">
        <v>662003088</v>
      </c>
      <c r="N61" s="236" t="s">
        <v>970</v>
      </c>
      <c r="O61" s="238" t="s">
        <v>102</v>
      </c>
      <c r="P61" s="236" t="s">
        <v>786</v>
      </c>
      <c r="Q61" s="239">
        <v>41459</v>
      </c>
      <c r="R61" s="234">
        <f t="shared" ca="1" si="0"/>
        <v>11</v>
      </c>
    </row>
    <row r="62" spans="1:18" x14ac:dyDescent="0.35">
      <c r="A62" s="232" t="s">
        <v>1627</v>
      </c>
      <c r="B62" s="216">
        <v>181006747</v>
      </c>
      <c r="C62" s="232" t="s">
        <v>322</v>
      </c>
      <c r="D62" s="233">
        <v>16817</v>
      </c>
      <c r="E62" s="217">
        <v>20159</v>
      </c>
      <c r="G62" s="216">
        <v>179001922</v>
      </c>
      <c r="H62" s="213">
        <v>3035394899</v>
      </c>
      <c r="I62" s="234" t="s">
        <v>119</v>
      </c>
      <c r="J62" s="235">
        <v>128497</v>
      </c>
      <c r="K62" s="236" t="s">
        <v>141</v>
      </c>
      <c r="L62" s="244"/>
      <c r="M62" s="237">
        <v>243004879</v>
      </c>
      <c r="N62" s="236" t="s">
        <v>1024</v>
      </c>
      <c r="O62" s="238" t="s">
        <v>134</v>
      </c>
      <c r="P62" s="236" t="s">
        <v>1849</v>
      </c>
      <c r="Q62" s="239">
        <v>42076</v>
      </c>
      <c r="R62" s="234">
        <f t="shared" ca="1" si="0"/>
        <v>9</v>
      </c>
    </row>
    <row r="63" spans="1:18" x14ac:dyDescent="0.35">
      <c r="A63" s="232" t="s">
        <v>998</v>
      </c>
      <c r="B63" s="216">
        <v>183002481</v>
      </c>
      <c r="C63" s="232" t="s">
        <v>475</v>
      </c>
      <c r="D63" s="233">
        <v>16997</v>
      </c>
      <c r="E63" s="217">
        <v>84065</v>
      </c>
      <c r="G63" s="216">
        <v>181006747</v>
      </c>
      <c r="H63" s="213">
        <v>3034629972</v>
      </c>
      <c r="I63" s="234" t="s">
        <v>128</v>
      </c>
      <c r="J63" s="235">
        <v>100615</v>
      </c>
      <c r="K63" s="236" t="s">
        <v>118</v>
      </c>
      <c r="L63" s="244"/>
      <c r="M63" s="237">
        <v>662007569</v>
      </c>
      <c r="N63" s="236" t="s">
        <v>1112</v>
      </c>
      <c r="O63" s="238" t="s">
        <v>101</v>
      </c>
      <c r="P63" s="236" t="s">
        <v>1839</v>
      </c>
      <c r="Q63" s="239">
        <v>37617</v>
      </c>
      <c r="R63" s="234">
        <f t="shared" ca="1" si="0"/>
        <v>22</v>
      </c>
    </row>
    <row r="64" spans="1:18" x14ac:dyDescent="0.35">
      <c r="A64" s="232" t="s">
        <v>1029</v>
      </c>
      <c r="B64" s="216">
        <v>183005312</v>
      </c>
      <c r="C64" s="232" t="s">
        <v>1842</v>
      </c>
      <c r="D64" s="233">
        <v>17097</v>
      </c>
      <c r="E64" s="217">
        <v>104380</v>
      </c>
      <c r="G64" s="216">
        <v>183002481</v>
      </c>
      <c r="H64" s="213">
        <v>5058545681</v>
      </c>
      <c r="I64" s="234" t="s">
        <v>121</v>
      </c>
      <c r="J64" s="235">
        <v>55393</v>
      </c>
      <c r="K64" s="236" t="s">
        <v>118</v>
      </c>
      <c r="L64" s="244"/>
      <c r="M64" s="237">
        <v>164006417</v>
      </c>
      <c r="N64" s="236" t="s">
        <v>1442</v>
      </c>
      <c r="O64" s="238" t="s">
        <v>104</v>
      </c>
      <c r="P64" s="236" t="s">
        <v>322</v>
      </c>
      <c r="Q64" s="239">
        <v>40657</v>
      </c>
      <c r="R64" s="234">
        <f t="shared" ca="1" si="0"/>
        <v>13</v>
      </c>
    </row>
    <row r="65" spans="1:18" x14ac:dyDescent="0.35">
      <c r="A65" s="232" t="s">
        <v>1102</v>
      </c>
      <c r="B65" s="216">
        <v>184003833</v>
      </c>
      <c r="C65" s="232" t="s">
        <v>786</v>
      </c>
      <c r="D65" s="233">
        <v>17140</v>
      </c>
      <c r="E65" s="217">
        <v>109897</v>
      </c>
      <c r="G65" s="216">
        <v>183005312</v>
      </c>
      <c r="H65" s="213">
        <v>9701162663</v>
      </c>
      <c r="I65" s="234"/>
      <c r="J65" s="235">
        <v>64329</v>
      </c>
      <c r="K65" s="236" t="s">
        <v>123</v>
      </c>
      <c r="L65" s="244"/>
      <c r="M65" s="237">
        <v>363007260</v>
      </c>
      <c r="N65" s="236" t="s">
        <v>1618</v>
      </c>
      <c r="O65" s="238" t="s">
        <v>134</v>
      </c>
      <c r="P65" s="236" t="s">
        <v>322</v>
      </c>
      <c r="Q65" s="239">
        <v>42498</v>
      </c>
      <c r="R65" s="234">
        <f t="shared" ca="1" si="0"/>
        <v>8</v>
      </c>
    </row>
    <row r="66" spans="1:18" x14ac:dyDescent="0.35">
      <c r="A66" s="232" t="s">
        <v>1065</v>
      </c>
      <c r="B66" s="216">
        <v>185009581</v>
      </c>
      <c r="C66" s="232" t="s">
        <v>1842</v>
      </c>
      <c r="D66" s="233">
        <v>17296</v>
      </c>
      <c r="E66" s="217">
        <v>119784</v>
      </c>
      <c r="G66" s="216">
        <v>184003833</v>
      </c>
      <c r="H66" s="213">
        <v>7192259651</v>
      </c>
      <c r="I66" s="234"/>
      <c r="J66" s="235">
        <v>38970</v>
      </c>
      <c r="K66" s="236" t="s">
        <v>123</v>
      </c>
      <c r="L66" s="244"/>
      <c r="M66" s="237">
        <v>659009795</v>
      </c>
      <c r="N66" s="236" t="s">
        <v>1334</v>
      </c>
      <c r="O66" s="238" t="s">
        <v>101</v>
      </c>
      <c r="P66" s="236" t="s">
        <v>238</v>
      </c>
      <c r="Q66" s="239">
        <v>41071</v>
      </c>
      <c r="R66" s="234">
        <f t="shared" ca="1" si="0"/>
        <v>12</v>
      </c>
    </row>
    <row r="67" spans="1:18" x14ac:dyDescent="0.35">
      <c r="A67" s="232" t="s">
        <v>1103</v>
      </c>
      <c r="B67" s="216">
        <v>186003470</v>
      </c>
      <c r="C67" s="232" t="s">
        <v>1843</v>
      </c>
      <c r="D67" s="233">
        <v>17356</v>
      </c>
      <c r="E67" s="217">
        <v>100604</v>
      </c>
      <c r="G67" s="216">
        <v>185009581</v>
      </c>
      <c r="H67" s="213">
        <v>9706443692</v>
      </c>
      <c r="I67" s="234"/>
      <c r="J67" s="235">
        <v>90901</v>
      </c>
      <c r="K67" s="236" t="s">
        <v>123</v>
      </c>
      <c r="L67" s="244"/>
      <c r="M67" s="237">
        <v>884002138</v>
      </c>
      <c r="N67" s="236" t="s">
        <v>1483</v>
      </c>
      <c r="O67" s="238" t="s">
        <v>102</v>
      </c>
      <c r="P67" s="236" t="s">
        <v>322</v>
      </c>
      <c r="Q67" s="239">
        <v>36189</v>
      </c>
      <c r="R67" s="234">
        <f t="shared" ref="R67:R130" ca="1" si="1">DATEDIF(Q67,TODAY(),"Y")</f>
        <v>26</v>
      </c>
    </row>
    <row r="68" spans="1:18" x14ac:dyDescent="0.35">
      <c r="A68" s="232" t="s">
        <v>1300</v>
      </c>
      <c r="B68" s="216">
        <v>187000804</v>
      </c>
      <c r="C68" s="232" t="s">
        <v>1841</v>
      </c>
      <c r="D68" s="233">
        <v>17412</v>
      </c>
      <c r="E68" s="217">
        <v>65743</v>
      </c>
      <c r="G68" s="216">
        <v>186003470</v>
      </c>
      <c r="H68" s="213">
        <v>7197194901</v>
      </c>
      <c r="I68" s="234" t="s">
        <v>119</v>
      </c>
      <c r="J68" s="235">
        <v>94214</v>
      </c>
      <c r="K68" s="236" t="s">
        <v>118</v>
      </c>
      <c r="L68" s="244"/>
      <c r="M68" s="237">
        <v>925009794</v>
      </c>
      <c r="N68" s="236" t="s">
        <v>1149</v>
      </c>
      <c r="O68" s="238" t="s">
        <v>104</v>
      </c>
      <c r="P68" s="236" t="s">
        <v>322</v>
      </c>
      <c r="Q68" s="239">
        <v>36465</v>
      </c>
      <c r="R68" s="234">
        <f t="shared" ca="1" si="1"/>
        <v>25</v>
      </c>
    </row>
    <row r="69" spans="1:18" x14ac:dyDescent="0.35">
      <c r="A69" s="232" t="s">
        <v>1285</v>
      </c>
      <c r="B69" s="216">
        <v>190006794</v>
      </c>
      <c r="C69" s="232" t="s">
        <v>786</v>
      </c>
      <c r="D69" s="233">
        <v>17458</v>
      </c>
      <c r="E69" s="217">
        <v>119942</v>
      </c>
      <c r="G69" s="216">
        <v>187000804</v>
      </c>
      <c r="H69" s="213">
        <v>9704249228</v>
      </c>
      <c r="I69" s="234" t="s">
        <v>128</v>
      </c>
      <c r="J69" s="235">
        <v>108519</v>
      </c>
      <c r="K69" s="236" t="s">
        <v>118</v>
      </c>
      <c r="L69" s="244"/>
      <c r="M69" s="237">
        <v>710008874</v>
      </c>
      <c r="N69" s="236" t="s">
        <v>1194</v>
      </c>
      <c r="O69" s="238" t="s">
        <v>101</v>
      </c>
      <c r="P69" s="236" t="s">
        <v>322</v>
      </c>
      <c r="Q69" s="239">
        <v>42527</v>
      </c>
      <c r="R69" s="234">
        <f t="shared" ca="1" si="1"/>
        <v>8</v>
      </c>
    </row>
    <row r="70" spans="1:18" x14ac:dyDescent="0.35">
      <c r="A70" s="232" t="s">
        <v>1552</v>
      </c>
      <c r="B70" s="216">
        <v>192000526</v>
      </c>
      <c r="C70" s="232" t="s">
        <v>1841</v>
      </c>
      <c r="D70" s="233">
        <v>17543</v>
      </c>
      <c r="E70" s="217">
        <v>74799</v>
      </c>
      <c r="G70" s="216">
        <v>190006794</v>
      </c>
      <c r="H70" s="213">
        <v>9708439277</v>
      </c>
      <c r="I70" s="234" t="s">
        <v>119</v>
      </c>
      <c r="J70" s="235">
        <v>51171</v>
      </c>
      <c r="K70" s="236" t="s">
        <v>118</v>
      </c>
      <c r="L70" s="244"/>
      <c r="M70" s="237">
        <v>258005635</v>
      </c>
      <c r="N70" s="236" t="s">
        <v>1238</v>
      </c>
      <c r="O70" s="238" t="s">
        <v>104</v>
      </c>
      <c r="P70" s="236" t="s">
        <v>1841</v>
      </c>
      <c r="Q70" s="239">
        <v>39062</v>
      </c>
      <c r="R70" s="234">
        <f t="shared" ca="1" si="1"/>
        <v>18</v>
      </c>
    </row>
    <row r="71" spans="1:18" x14ac:dyDescent="0.35">
      <c r="A71" s="232" t="s">
        <v>1092</v>
      </c>
      <c r="B71" s="216">
        <v>192009615</v>
      </c>
      <c r="C71" s="232" t="s">
        <v>322</v>
      </c>
      <c r="D71" s="233">
        <v>17548</v>
      </c>
      <c r="E71" s="217">
        <v>124457</v>
      </c>
      <c r="G71" s="216">
        <v>192000526</v>
      </c>
      <c r="H71" s="213">
        <v>3032375580</v>
      </c>
      <c r="I71" s="234" t="s">
        <v>119</v>
      </c>
      <c r="J71" s="235">
        <v>63147</v>
      </c>
      <c r="K71" s="236" t="s">
        <v>118</v>
      </c>
      <c r="L71" s="244"/>
      <c r="M71" s="237">
        <v>795004220</v>
      </c>
      <c r="N71" s="236" t="s">
        <v>1675</v>
      </c>
      <c r="O71" s="238" t="s">
        <v>101</v>
      </c>
      <c r="P71" s="236" t="s">
        <v>893</v>
      </c>
      <c r="Q71" s="239">
        <v>35036</v>
      </c>
      <c r="R71" s="234">
        <f t="shared" ca="1" si="1"/>
        <v>29</v>
      </c>
    </row>
    <row r="72" spans="1:18" x14ac:dyDescent="0.35">
      <c r="A72" s="232" t="s">
        <v>975</v>
      </c>
      <c r="B72" s="216">
        <v>195007648</v>
      </c>
      <c r="C72" s="232" t="s">
        <v>786</v>
      </c>
      <c r="D72" s="233">
        <v>17772</v>
      </c>
      <c r="E72" s="217">
        <v>109739</v>
      </c>
      <c r="G72" s="216">
        <v>192009615</v>
      </c>
      <c r="H72" s="213">
        <v>7197038033</v>
      </c>
      <c r="I72" s="234" t="s">
        <v>149</v>
      </c>
      <c r="J72" s="235">
        <v>68707</v>
      </c>
      <c r="K72" s="236" t="s">
        <v>118</v>
      </c>
      <c r="L72" s="244"/>
      <c r="M72" s="237">
        <v>489000323</v>
      </c>
      <c r="N72" s="236" t="s">
        <v>1177</v>
      </c>
      <c r="O72" s="238" t="s">
        <v>127</v>
      </c>
      <c r="P72" s="236" t="s">
        <v>475</v>
      </c>
      <c r="Q72" s="239">
        <v>42237</v>
      </c>
      <c r="R72" s="234">
        <f t="shared" ca="1" si="1"/>
        <v>9</v>
      </c>
    </row>
    <row r="73" spans="1:18" x14ac:dyDescent="0.35">
      <c r="A73" s="232" t="s">
        <v>1331</v>
      </c>
      <c r="B73" s="216">
        <v>196000987</v>
      </c>
      <c r="C73" s="232" t="s">
        <v>1846</v>
      </c>
      <c r="D73" s="233">
        <v>17813</v>
      </c>
      <c r="E73" s="217">
        <v>62258</v>
      </c>
      <c r="G73" s="216">
        <v>195007648</v>
      </c>
      <c r="H73" s="213">
        <v>9704045531</v>
      </c>
      <c r="I73" s="234" t="s">
        <v>121</v>
      </c>
      <c r="J73" s="235">
        <v>101130</v>
      </c>
      <c r="K73" s="236" t="s">
        <v>118</v>
      </c>
      <c r="L73" s="244"/>
      <c r="M73" s="237">
        <v>540002627</v>
      </c>
      <c r="N73" s="236" t="s">
        <v>1555</v>
      </c>
      <c r="O73" s="238" t="s">
        <v>101</v>
      </c>
      <c r="P73" s="236" t="s">
        <v>712</v>
      </c>
      <c r="Q73" s="239">
        <v>42505</v>
      </c>
      <c r="R73" s="234">
        <f t="shared" ca="1" si="1"/>
        <v>8</v>
      </c>
    </row>
    <row r="74" spans="1:18" x14ac:dyDescent="0.35">
      <c r="A74" s="232" t="s">
        <v>1171</v>
      </c>
      <c r="B74" s="216">
        <v>198000959</v>
      </c>
      <c r="C74" s="232" t="s">
        <v>1842</v>
      </c>
      <c r="D74" s="233">
        <v>17816</v>
      </c>
      <c r="E74" s="217">
        <v>120880</v>
      </c>
      <c r="G74" s="216">
        <v>196000987</v>
      </c>
      <c r="H74" s="213">
        <v>9706422185</v>
      </c>
      <c r="I74" s="234" t="s">
        <v>121</v>
      </c>
      <c r="J74" s="235">
        <v>117883</v>
      </c>
      <c r="K74" s="236" t="s">
        <v>118</v>
      </c>
      <c r="L74" s="244"/>
      <c r="M74" s="237">
        <v>209008753</v>
      </c>
      <c r="N74" s="236" t="s">
        <v>947</v>
      </c>
      <c r="O74" s="238" t="s">
        <v>127</v>
      </c>
      <c r="P74" s="236" t="s">
        <v>786</v>
      </c>
      <c r="Q74" s="239">
        <v>39377</v>
      </c>
      <c r="R74" s="234">
        <f t="shared" ca="1" si="1"/>
        <v>17</v>
      </c>
    </row>
    <row r="75" spans="1:18" x14ac:dyDescent="0.35">
      <c r="A75" s="232" t="s">
        <v>1038</v>
      </c>
      <c r="B75" s="216">
        <v>198003086</v>
      </c>
      <c r="C75" s="232" t="s">
        <v>1847</v>
      </c>
      <c r="D75" s="233">
        <v>17876</v>
      </c>
      <c r="E75" s="217">
        <v>103706</v>
      </c>
      <c r="G75" s="216">
        <v>198000959</v>
      </c>
      <c r="H75" s="213">
        <v>9702824485</v>
      </c>
      <c r="I75" s="234" t="s">
        <v>149</v>
      </c>
      <c r="J75" s="235">
        <v>88987</v>
      </c>
      <c r="K75" s="236" t="s">
        <v>118</v>
      </c>
      <c r="L75" s="244"/>
      <c r="M75" s="237">
        <v>725008918</v>
      </c>
      <c r="N75" s="236" t="s">
        <v>1143</v>
      </c>
      <c r="O75" s="238" t="s">
        <v>101</v>
      </c>
      <c r="P75" s="236" t="s">
        <v>322</v>
      </c>
      <c r="Q75" s="239">
        <v>38346</v>
      </c>
      <c r="R75" s="234">
        <f t="shared" ca="1" si="1"/>
        <v>20</v>
      </c>
    </row>
    <row r="76" spans="1:18" x14ac:dyDescent="0.35">
      <c r="A76" s="232" t="s">
        <v>943</v>
      </c>
      <c r="B76" s="216">
        <v>198003387</v>
      </c>
      <c r="C76" s="232" t="s">
        <v>1841</v>
      </c>
      <c r="D76" s="233">
        <v>17933</v>
      </c>
      <c r="E76" s="217">
        <v>106030</v>
      </c>
      <c r="G76" s="216">
        <v>198003086</v>
      </c>
      <c r="H76" s="213">
        <v>5051544288</v>
      </c>
      <c r="I76" s="234" t="s">
        <v>139</v>
      </c>
      <c r="J76" s="235">
        <v>78663</v>
      </c>
      <c r="K76" s="236" t="s">
        <v>118</v>
      </c>
      <c r="L76" s="244"/>
      <c r="M76" s="237">
        <v>727003712</v>
      </c>
      <c r="N76" s="236" t="s">
        <v>980</v>
      </c>
      <c r="O76" s="238" t="s">
        <v>127</v>
      </c>
      <c r="P76" s="236" t="s">
        <v>712</v>
      </c>
      <c r="Q76" s="239">
        <v>35814</v>
      </c>
      <c r="R76" s="234">
        <f t="shared" ca="1" si="1"/>
        <v>27</v>
      </c>
    </row>
    <row r="77" spans="1:18" x14ac:dyDescent="0.35">
      <c r="A77" s="232" t="s">
        <v>1122</v>
      </c>
      <c r="B77" s="216">
        <v>200000949</v>
      </c>
      <c r="C77" s="232" t="s">
        <v>322</v>
      </c>
      <c r="D77" s="233">
        <v>18019</v>
      </c>
      <c r="E77" s="217">
        <v>84316</v>
      </c>
      <c r="G77" s="216">
        <v>198003387</v>
      </c>
      <c r="H77" s="213">
        <v>3037775023</v>
      </c>
      <c r="I77" s="234"/>
      <c r="J77" s="235">
        <v>77349</v>
      </c>
      <c r="K77" s="236" t="s">
        <v>123</v>
      </c>
      <c r="L77" s="244"/>
      <c r="M77" s="237">
        <v>607007105</v>
      </c>
      <c r="N77" s="236" t="s">
        <v>1228</v>
      </c>
      <c r="O77" s="238" t="s">
        <v>101</v>
      </c>
      <c r="P77" s="236" t="s">
        <v>1839</v>
      </c>
      <c r="Q77" s="239">
        <v>35497</v>
      </c>
      <c r="R77" s="234">
        <f t="shared" ca="1" si="1"/>
        <v>27</v>
      </c>
    </row>
    <row r="78" spans="1:18" x14ac:dyDescent="0.35">
      <c r="A78" s="232" t="s">
        <v>1218</v>
      </c>
      <c r="B78" s="216">
        <v>203002596</v>
      </c>
      <c r="C78" s="232" t="s">
        <v>712</v>
      </c>
      <c r="D78" s="233">
        <v>18263</v>
      </c>
      <c r="E78" s="217">
        <v>111085</v>
      </c>
      <c r="G78" s="216">
        <v>200000949</v>
      </c>
      <c r="H78" s="213">
        <v>9708097539</v>
      </c>
      <c r="I78" s="234"/>
      <c r="J78" s="235">
        <v>96705</v>
      </c>
      <c r="K78" s="236" t="s">
        <v>131</v>
      </c>
      <c r="L78" s="244"/>
      <c r="M78" s="237">
        <v>620004211</v>
      </c>
      <c r="N78" s="236" t="s">
        <v>1280</v>
      </c>
      <c r="O78" s="238" t="s">
        <v>101</v>
      </c>
      <c r="P78" s="236" t="s">
        <v>786</v>
      </c>
      <c r="Q78" s="239">
        <v>38891</v>
      </c>
      <c r="R78" s="234">
        <f t="shared" ca="1" si="1"/>
        <v>18</v>
      </c>
    </row>
    <row r="79" spans="1:18" x14ac:dyDescent="0.35">
      <c r="A79" s="232" t="s">
        <v>1445</v>
      </c>
      <c r="B79" s="216">
        <v>203002848</v>
      </c>
      <c r="C79" s="232" t="s">
        <v>322</v>
      </c>
      <c r="D79" s="233">
        <v>18488</v>
      </c>
      <c r="E79" s="217">
        <v>97502</v>
      </c>
      <c r="G79" s="216">
        <v>203002596</v>
      </c>
      <c r="H79" s="213">
        <v>9705165289</v>
      </c>
      <c r="I79" s="234" t="s">
        <v>119</v>
      </c>
      <c r="J79" s="235">
        <v>126156</v>
      </c>
      <c r="K79" s="236" t="s">
        <v>118</v>
      </c>
      <c r="L79" s="244"/>
      <c r="M79" s="237">
        <v>590008260</v>
      </c>
      <c r="N79" s="236" t="s">
        <v>1623</v>
      </c>
      <c r="O79" s="238" t="s">
        <v>101</v>
      </c>
      <c r="P79" s="236" t="s">
        <v>1846</v>
      </c>
      <c r="Q79" s="239">
        <v>39565</v>
      </c>
      <c r="R79" s="234">
        <f t="shared" ca="1" si="1"/>
        <v>16</v>
      </c>
    </row>
    <row r="80" spans="1:18" x14ac:dyDescent="0.35">
      <c r="A80" s="232" t="s">
        <v>1235</v>
      </c>
      <c r="B80" s="216">
        <v>203003226</v>
      </c>
      <c r="C80" s="232" t="s">
        <v>1846</v>
      </c>
      <c r="D80" s="233">
        <v>18551</v>
      </c>
      <c r="E80" s="217">
        <v>32673</v>
      </c>
      <c r="G80" s="216">
        <v>203002848</v>
      </c>
      <c r="H80" s="213">
        <v>9706607355</v>
      </c>
      <c r="I80" s="234"/>
      <c r="J80" s="235">
        <v>39739</v>
      </c>
      <c r="K80" s="236" t="s">
        <v>123</v>
      </c>
      <c r="L80" s="244"/>
      <c r="M80" s="237">
        <v>155001471</v>
      </c>
      <c r="N80" s="236" t="s">
        <v>1198</v>
      </c>
      <c r="O80" s="238" t="s">
        <v>134</v>
      </c>
      <c r="P80" s="236" t="s">
        <v>322</v>
      </c>
      <c r="Q80" s="239">
        <v>37920</v>
      </c>
      <c r="R80" s="234">
        <f t="shared" ca="1" si="1"/>
        <v>21</v>
      </c>
    </row>
    <row r="81" spans="1:18" x14ac:dyDescent="0.35">
      <c r="A81" s="232" t="s">
        <v>1094</v>
      </c>
      <c r="B81" s="216">
        <v>204000932</v>
      </c>
      <c r="C81" s="232" t="s">
        <v>1840</v>
      </c>
      <c r="D81" s="233">
        <v>18630</v>
      </c>
      <c r="E81" s="217">
        <v>105198</v>
      </c>
      <c r="G81" s="216">
        <v>203003226</v>
      </c>
      <c r="H81" s="213">
        <v>7195832994</v>
      </c>
      <c r="I81" s="234" t="s">
        <v>119</v>
      </c>
      <c r="J81" s="235">
        <v>89888</v>
      </c>
      <c r="K81" s="236" t="s">
        <v>118</v>
      </c>
      <c r="L81" s="244"/>
      <c r="M81" s="237">
        <v>441009123</v>
      </c>
      <c r="N81" s="236" t="s">
        <v>1542</v>
      </c>
      <c r="O81" s="238" t="s">
        <v>104</v>
      </c>
      <c r="P81" s="236" t="s">
        <v>1844</v>
      </c>
      <c r="Q81" s="239">
        <v>35371</v>
      </c>
      <c r="R81" s="234">
        <f t="shared" ca="1" si="1"/>
        <v>28</v>
      </c>
    </row>
    <row r="82" spans="1:18" x14ac:dyDescent="0.35">
      <c r="A82" s="232" t="s">
        <v>1025</v>
      </c>
      <c r="B82" s="216">
        <v>204003785</v>
      </c>
      <c r="C82" s="232" t="s">
        <v>1841</v>
      </c>
      <c r="D82" s="233">
        <v>18958</v>
      </c>
      <c r="E82" s="217">
        <v>103588</v>
      </c>
      <c r="G82" s="216">
        <v>204000932</v>
      </c>
      <c r="H82" s="213">
        <v>9708213594</v>
      </c>
      <c r="I82" s="234" t="s">
        <v>149</v>
      </c>
      <c r="J82" s="235">
        <v>38706</v>
      </c>
      <c r="K82" s="236" t="s">
        <v>118</v>
      </c>
      <c r="L82" s="244"/>
      <c r="M82" s="237">
        <v>355005753</v>
      </c>
      <c r="N82" s="236" t="s">
        <v>1348</v>
      </c>
      <c r="O82" s="238" t="s">
        <v>104</v>
      </c>
      <c r="P82" s="236" t="s">
        <v>1846</v>
      </c>
      <c r="Q82" s="239">
        <v>38567</v>
      </c>
      <c r="R82" s="234">
        <f t="shared" ca="1" si="1"/>
        <v>19</v>
      </c>
    </row>
    <row r="83" spans="1:18" x14ac:dyDescent="0.35">
      <c r="A83" s="232" t="s">
        <v>1407</v>
      </c>
      <c r="B83" s="216">
        <v>204009406</v>
      </c>
      <c r="C83" s="232" t="s">
        <v>322</v>
      </c>
      <c r="D83" s="233">
        <v>19094</v>
      </c>
      <c r="E83" s="217">
        <v>70187</v>
      </c>
      <c r="G83" s="216">
        <v>204003785</v>
      </c>
      <c r="H83" s="213">
        <v>7191375297</v>
      </c>
      <c r="I83" s="234" t="s">
        <v>128</v>
      </c>
      <c r="J83" s="235">
        <v>49814</v>
      </c>
      <c r="K83" s="236" t="s">
        <v>118</v>
      </c>
      <c r="L83" s="244"/>
      <c r="M83" s="237">
        <v>540009081</v>
      </c>
      <c r="N83" s="236" t="s">
        <v>1322</v>
      </c>
      <c r="O83" s="238" t="s">
        <v>125</v>
      </c>
      <c r="P83" s="236" t="s">
        <v>1842</v>
      </c>
      <c r="Q83" s="239">
        <v>42544</v>
      </c>
      <c r="R83" s="234">
        <f t="shared" ca="1" si="1"/>
        <v>8</v>
      </c>
    </row>
    <row r="84" spans="1:18" x14ac:dyDescent="0.35">
      <c r="A84" s="232" t="s">
        <v>1480</v>
      </c>
      <c r="B84" s="216">
        <v>205000202</v>
      </c>
      <c r="C84" s="232" t="s">
        <v>887</v>
      </c>
      <c r="D84" s="233">
        <v>19496</v>
      </c>
      <c r="E84" s="217">
        <v>63375</v>
      </c>
      <c r="G84" s="216">
        <v>204009406</v>
      </c>
      <c r="H84" s="213">
        <v>9703533906</v>
      </c>
      <c r="I84" s="234" t="s">
        <v>149</v>
      </c>
      <c r="J84" s="235">
        <v>76087</v>
      </c>
      <c r="K84" s="236" t="s">
        <v>118</v>
      </c>
      <c r="L84" s="244"/>
      <c r="M84" s="237">
        <v>459004225</v>
      </c>
      <c r="N84" s="236" t="s">
        <v>1622</v>
      </c>
      <c r="O84" s="238" t="s">
        <v>101</v>
      </c>
      <c r="P84" s="236" t="s">
        <v>786</v>
      </c>
      <c r="Q84" s="239">
        <v>41652</v>
      </c>
      <c r="R84" s="234">
        <f t="shared" ca="1" si="1"/>
        <v>11</v>
      </c>
    </row>
    <row r="85" spans="1:18" x14ac:dyDescent="0.35">
      <c r="A85" s="232" t="s">
        <v>1369</v>
      </c>
      <c r="B85" s="216">
        <v>205004604</v>
      </c>
      <c r="C85" s="232" t="s">
        <v>1839</v>
      </c>
      <c r="D85" s="233">
        <v>19563</v>
      </c>
      <c r="E85" s="217">
        <v>47673</v>
      </c>
      <c r="G85" s="216">
        <v>205000202</v>
      </c>
      <c r="H85" s="213">
        <v>7197045091</v>
      </c>
      <c r="I85" s="234" t="s">
        <v>121</v>
      </c>
      <c r="J85" s="235">
        <v>50047</v>
      </c>
      <c r="K85" s="236" t="s">
        <v>118</v>
      </c>
      <c r="L85" s="244"/>
      <c r="M85" s="237">
        <v>778008670</v>
      </c>
      <c r="N85" s="236" t="s">
        <v>1302</v>
      </c>
      <c r="O85" s="238" t="s">
        <v>104</v>
      </c>
      <c r="P85" s="236" t="s">
        <v>322</v>
      </c>
      <c r="Q85" s="239">
        <v>41754</v>
      </c>
      <c r="R85" s="234">
        <f t="shared" ca="1" si="1"/>
        <v>10</v>
      </c>
    </row>
    <row r="86" spans="1:18" x14ac:dyDescent="0.35">
      <c r="A86" s="232" t="s">
        <v>1360</v>
      </c>
      <c r="B86" s="216">
        <v>206006492</v>
      </c>
      <c r="C86" s="232" t="s">
        <v>1849</v>
      </c>
      <c r="D86" s="233">
        <v>19691</v>
      </c>
      <c r="E86" s="217">
        <v>67010</v>
      </c>
      <c r="G86" s="216">
        <v>205004604</v>
      </c>
      <c r="H86" s="213">
        <v>9702842668</v>
      </c>
      <c r="I86" s="234" t="s">
        <v>128</v>
      </c>
      <c r="J86" s="235">
        <v>123391</v>
      </c>
      <c r="K86" s="236" t="s">
        <v>141</v>
      </c>
      <c r="L86" s="244"/>
      <c r="M86" s="237">
        <v>714005339</v>
      </c>
      <c r="N86" s="236" t="s">
        <v>972</v>
      </c>
      <c r="O86" s="238" t="s">
        <v>101</v>
      </c>
      <c r="P86" s="236" t="s">
        <v>786</v>
      </c>
      <c r="Q86" s="239">
        <v>38842</v>
      </c>
      <c r="R86" s="234">
        <f t="shared" ca="1" si="1"/>
        <v>18</v>
      </c>
    </row>
    <row r="87" spans="1:18" x14ac:dyDescent="0.35">
      <c r="A87" s="232" t="s">
        <v>1522</v>
      </c>
      <c r="B87" s="216">
        <v>209008753</v>
      </c>
      <c r="C87" s="232" t="s">
        <v>1843</v>
      </c>
      <c r="D87" s="233">
        <v>19735</v>
      </c>
      <c r="E87" s="217">
        <v>69908</v>
      </c>
      <c r="G87" s="216">
        <v>206006492</v>
      </c>
      <c r="H87" s="213">
        <v>7192523567</v>
      </c>
      <c r="I87" s="234"/>
      <c r="J87" s="235">
        <v>66400</v>
      </c>
      <c r="K87" s="236" t="s">
        <v>123</v>
      </c>
      <c r="L87" s="244"/>
      <c r="M87" s="237">
        <v>949003495</v>
      </c>
      <c r="N87" s="236" t="s">
        <v>1184</v>
      </c>
      <c r="O87" s="238" t="s">
        <v>101</v>
      </c>
      <c r="P87" s="236" t="s">
        <v>1850</v>
      </c>
      <c r="Q87" s="239">
        <v>38138</v>
      </c>
      <c r="R87" s="234">
        <f t="shared" ca="1" si="1"/>
        <v>20</v>
      </c>
    </row>
    <row r="88" spans="1:18" x14ac:dyDescent="0.35">
      <c r="A88" s="232" t="s">
        <v>1299</v>
      </c>
      <c r="B88" s="216">
        <v>210004611</v>
      </c>
      <c r="C88" s="232" t="s">
        <v>1839</v>
      </c>
      <c r="D88" s="233">
        <v>19741</v>
      </c>
      <c r="E88" s="217">
        <v>67222</v>
      </c>
      <c r="G88" s="216">
        <v>209008753</v>
      </c>
      <c r="H88" s="213">
        <v>9702485673</v>
      </c>
      <c r="I88" s="234"/>
      <c r="J88" s="235">
        <v>66410</v>
      </c>
      <c r="K88" s="236" t="s">
        <v>123</v>
      </c>
      <c r="L88" s="244"/>
      <c r="M88" s="237">
        <v>986007993</v>
      </c>
      <c r="N88" s="236" t="s">
        <v>1343</v>
      </c>
      <c r="O88" s="238" t="s">
        <v>134</v>
      </c>
      <c r="P88" s="236" t="s">
        <v>1839</v>
      </c>
      <c r="Q88" s="239">
        <v>39173</v>
      </c>
      <c r="R88" s="234">
        <f t="shared" ca="1" si="1"/>
        <v>17</v>
      </c>
    </row>
    <row r="89" spans="1:18" x14ac:dyDescent="0.35">
      <c r="A89" s="232" t="s">
        <v>1591</v>
      </c>
      <c r="B89" s="216">
        <v>212002209</v>
      </c>
      <c r="C89" s="232" t="s">
        <v>712</v>
      </c>
      <c r="D89" s="233">
        <v>19798</v>
      </c>
      <c r="E89" s="217">
        <v>26916</v>
      </c>
      <c r="G89" s="216">
        <v>210004611</v>
      </c>
      <c r="H89" s="213">
        <v>9707358099</v>
      </c>
      <c r="I89" s="234"/>
      <c r="J89" s="235">
        <v>43433</v>
      </c>
      <c r="K89" s="236" t="s">
        <v>123</v>
      </c>
      <c r="L89" s="244"/>
      <c r="M89" s="237">
        <v>165001710</v>
      </c>
      <c r="N89" s="236" t="s">
        <v>1432</v>
      </c>
      <c r="O89" s="238" t="s">
        <v>101</v>
      </c>
      <c r="P89" s="236" t="s">
        <v>238</v>
      </c>
      <c r="Q89" s="239">
        <v>42496</v>
      </c>
      <c r="R89" s="234">
        <f t="shared" ca="1" si="1"/>
        <v>8</v>
      </c>
    </row>
    <row r="90" spans="1:18" x14ac:dyDescent="0.35">
      <c r="A90" s="232" t="s">
        <v>1533</v>
      </c>
      <c r="B90" s="216">
        <v>212005003</v>
      </c>
      <c r="C90" s="232" t="s">
        <v>322</v>
      </c>
      <c r="D90" s="233">
        <v>19951</v>
      </c>
      <c r="E90" s="217">
        <v>79194</v>
      </c>
      <c r="G90" s="216">
        <v>212002209</v>
      </c>
      <c r="H90" s="213">
        <v>3036060038</v>
      </c>
      <c r="I90" s="234" t="s">
        <v>128</v>
      </c>
      <c r="J90" s="235">
        <v>64283</v>
      </c>
      <c r="K90" s="236" t="s">
        <v>118</v>
      </c>
      <c r="L90" s="244"/>
      <c r="M90" s="237">
        <v>730005878</v>
      </c>
      <c r="N90" s="236" t="s">
        <v>1137</v>
      </c>
      <c r="O90" s="238" t="s">
        <v>102</v>
      </c>
      <c r="P90" s="236" t="s">
        <v>712</v>
      </c>
      <c r="Q90" s="239">
        <v>37766</v>
      </c>
      <c r="R90" s="234">
        <f t="shared" ca="1" si="1"/>
        <v>21</v>
      </c>
    </row>
    <row r="91" spans="1:18" x14ac:dyDescent="0.35">
      <c r="A91" s="232" t="s">
        <v>1512</v>
      </c>
      <c r="B91" s="216">
        <v>212008950</v>
      </c>
      <c r="C91" s="232" t="s">
        <v>1843</v>
      </c>
      <c r="D91" s="233">
        <v>19972</v>
      </c>
      <c r="E91" s="217">
        <v>71749</v>
      </c>
      <c r="G91" s="216">
        <v>212005003</v>
      </c>
      <c r="H91" s="213">
        <v>7195012757</v>
      </c>
      <c r="I91" s="234"/>
      <c r="J91" s="235">
        <v>98317</v>
      </c>
      <c r="K91" s="236" t="s">
        <v>123</v>
      </c>
      <c r="L91" s="244"/>
      <c r="M91" s="237">
        <v>443001198</v>
      </c>
      <c r="N91" s="236" t="s">
        <v>952</v>
      </c>
      <c r="O91" s="238" t="s">
        <v>104</v>
      </c>
      <c r="P91" s="236" t="s">
        <v>1843</v>
      </c>
      <c r="Q91" s="239">
        <v>40964</v>
      </c>
      <c r="R91" s="234">
        <f t="shared" ca="1" si="1"/>
        <v>13</v>
      </c>
    </row>
    <row r="92" spans="1:18" x14ac:dyDescent="0.35">
      <c r="A92" s="232" t="s">
        <v>1311</v>
      </c>
      <c r="B92" s="240">
        <v>213000113</v>
      </c>
      <c r="C92" s="232" t="s">
        <v>712</v>
      </c>
      <c r="D92" s="233">
        <v>20143</v>
      </c>
      <c r="E92" s="217">
        <v>48410</v>
      </c>
      <c r="G92" s="216">
        <v>212008950</v>
      </c>
      <c r="H92" s="213">
        <v>7194252315</v>
      </c>
      <c r="I92" s="234" t="s">
        <v>128</v>
      </c>
      <c r="J92" s="235">
        <v>54749</v>
      </c>
      <c r="K92" s="236" t="s">
        <v>118</v>
      </c>
      <c r="L92" s="244"/>
      <c r="M92" s="237">
        <v>497004015</v>
      </c>
      <c r="N92" s="236" t="s">
        <v>1314</v>
      </c>
      <c r="O92" s="238" t="s">
        <v>104</v>
      </c>
      <c r="P92" s="236" t="s">
        <v>1841</v>
      </c>
      <c r="Q92" s="239">
        <v>38116</v>
      </c>
      <c r="R92" s="234">
        <f t="shared" ca="1" si="1"/>
        <v>20</v>
      </c>
    </row>
    <row r="93" spans="1:18" x14ac:dyDescent="0.35">
      <c r="A93" s="232" t="s">
        <v>1549</v>
      </c>
      <c r="B93" s="240">
        <v>213009558</v>
      </c>
      <c r="C93" s="232" t="s">
        <v>322</v>
      </c>
      <c r="D93" s="233">
        <v>20198</v>
      </c>
      <c r="E93" s="217">
        <v>109646</v>
      </c>
      <c r="G93" s="240">
        <v>213000113</v>
      </c>
      <c r="H93" s="213">
        <v>5057102355</v>
      </c>
      <c r="I93" s="234" t="s">
        <v>149</v>
      </c>
      <c r="J93" s="235">
        <v>78977</v>
      </c>
      <c r="K93" s="236" t="s">
        <v>118</v>
      </c>
      <c r="L93" s="244"/>
      <c r="M93" s="237">
        <v>998005102</v>
      </c>
      <c r="N93" s="236" t="s">
        <v>1141</v>
      </c>
      <c r="O93" s="238" t="s">
        <v>104</v>
      </c>
      <c r="P93" s="236" t="s">
        <v>322</v>
      </c>
      <c r="Q93" s="239">
        <v>42502</v>
      </c>
      <c r="R93" s="234">
        <f t="shared" ca="1" si="1"/>
        <v>8</v>
      </c>
    </row>
    <row r="94" spans="1:18" x14ac:dyDescent="0.35">
      <c r="A94" s="232" t="s">
        <v>1592</v>
      </c>
      <c r="B94" s="240">
        <v>214004063</v>
      </c>
      <c r="C94" s="232" t="s">
        <v>1843</v>
      </c>
      <c r="D94" s="233">
        <v>20299</v>
      </c>
      <c r="E94" s="217">
        <v>71355</v>
      </c>
      <c r="G94" s="240">
        <v>213009558</v>
      </c>
      <c r="H94" s="213">
        <v>5056132408</v>
      </c>
      <c r="I94" s="234" t="s">
        <v>149</v>
      </c>
      <c r="J94" s="235">
        <v>105683</v>
      </c>
      <c r="K94" s="236" t="s">
        <v>118</v>
      </c>
      <c r="L94" s="244"/>
      <c r="M94" s="237">
        <v>781005463</v>
      </c>
      <c r="N94" s="236" t="s">
        <v>1339</v>
      </c>
      <c r="O94" s="238" t="s">
        <v>134</v>
      </c>
      <c r="P94" s="236" t="s">
        <v>322</v>
      </c>
      <c r="Q94" s="239">
        <v>37513</v>
      </c>
      <c r="R94" s="234">
        <f t="shared" ca="1" si="1"/>
        <v>22</v>
      </c>
    </row>
    <row r="95" spans="1:18" x14ac:dyDescent="0.35">
      <c r="A95" s="232" t="s">
        <v>1203</v>
      </c>
      <c r="B95" s="216">
        <v>214004611</v>
      </c>
      <c r="C95" s="232" t="s">
        <v>1843</v>
      </c>
      <c r="D95" s="233">
        <v>20492</v>
      </c>
      <c r="E95" s="217">
        <v>115652</v>
      </c>
      <c r="G95" s="240">
        <v>214004063</v>
      </c>
      <c r="H95" s="213">
        <v>3036092172</v>
      </c>
      <c r="I95" s="234" t="s">
        <v>149</v>
      </c>
      <c r="J95" s="235">
        <v>78924</v>
      </c>
      <c r="K95" s="236" t="s">
        <v>141</v>
      </c>
      <c r="L95" s="244"/>
      <c r="M95" s="237">
        <v>630002705</v>
      </c>
      <c r="N95" s="236" t="s">
        <v>1448</v>
      </c>
      <c r="O95" s="238" t="s">
        <v>101</v>
      </c>
      <c r="P95" s="236" t="s">
        <v>786</v>
      </c>
      <c r="Q95" s="239">
        <v>42447</v>
      </c>
      <c r="R95" s="234">
        <f t="shared" ca="1" si="1"/>
        <v>8</v>
      </c>
    </row>
    <row r="96" spans="1:18" x14ac:dyDescent="0.35">
      <c r="A96" s="232" t="s">
        <v>1527</v>
      </c>
      <c r="B96" s="240">
        <v>214005707</v>
      </c>
      <c r="C96" s="232" t="s">
        <v>1846</v>
      </c>
      <c r="D96" s="233">
        <v>20512</v>
      </c>
      <c r="E96" s="217">
        <v>81134</v>
      </c>
      <c r="G96" s="216">
        <v>214004611</v>
      </c>
      <c r="H96" s="213">
        <v>3032636516</v>
      </c>
      <c r="I96" s="234"/>
      <c r="J96" s="235">
        <v>55875</v>
      </c>
      <c r="K96" s="236" t="s">
        <v>123</v>
      </c>
      <c r="L96" s="244"/>
      <c r="M96" s="237">
        <v>541005222</v>
      </c>
      <c r="N96" s="236" t="s">
        <v>1321</v>
      </c>
      <c r="O96" s="238" t="s">
        <v>102</v>
      </c>
      <c r="P96" s="236" t="s">
        <v>322</v>
      </c>
      <c r="Q96" s="239">
        <v>41272</v>
      </c>
      <c r="R96" s="234">
        <f t="shared" ca="1" si="1"/>
        <v>12</v>
      </c>
    </row>
    <row r="97" spans="1:18" x14ac:dyDescent="0.35">
      <c r="A97" s="232" t="s">
        <v>1033</v>
      </c>
      <c r="B97" s="240">
        <v>217005900</v>
      </c>
      <c r="C97" s="232" t="s">
        <v>475</v>
      </c>
      <c r="D97" s="233">
        <v>20899</v>
      </c>
      <c r="E97" s="217">
        <v>104340</v>
      </c>
      <c r="G97" s="240">
        <v>214005707</v>
      </c>
      <c r="H97" s="213">
        <v>3038038161</v>
      </c>
      <c r="I97" s="234"/>
      <c r="J97" s="235">
        <v>127861</v>
      </c>
      <c r="K97" s="236" t="s">
        <v>131</v>
      </c>
      <c r="L97" s="244"/>
      <c r="M97" s="237">
        <v>939001919</v>
      </c>
      <c r="N97" s="236" t="s">
        <v>1073</v>
      </c>
      <c r="O97" s="238" t="s">
        <v>101</v>
      </c>
      <c r="P97" s="236" t="s">
        <v>887</v>
      </c>
      <c r="Q97" s="239">
        <v>36449</v>
      </c>
      <c r="R97" s="234">
        <f t="shared" ca="1" si="1"/>
        <v>25</v>
      </c>
    </row>
    <row r="98" spans="1:18" x14ac:dyDescent="0.35">
      <c r="A98" s="232" t="s">
        <v>1412</v>
      </c>
      <c r="B98" s="216">
        <v>219000147</v>
      </c>
      <c r="C98" s="232" t="s">
        <v>322</v>
      </c>
      <c r="D98" s="233">
        <v>21207</v>
      </c>
      <c r="E98" s="217">
        <v>19130</v>
      </c>
      <c r="G98" s="240">
        <v>217005900</v>
      </c>
      <c r="H98" s="213">
        <v>5054900514</v>
      </c>
      <c r="I98" s="234" t="s">
        <v>119</v>
      </c>
      <c r="J98" s="235">
        <v>40077</v>
      </c>
      <c r="K98" s="236" t="s">
        <v>118</v>
      </c>
      <c r="L98" s="244"/>
      <c r="M98" s="237">
        <v>435007144</v>
      </c>
      <c r="N98" s="236" t="s">
        <v>1161</v>
      </c>
      <c r="O98" s="238" t="s">
        <v>125</v>
      </c>
      <c r="P98" s="236" t="s">
        <v>786</v>
      </c>
      <c r="Q98" s="239">
        <v>38933</v>
      </c>
      <c r="R98" s="234">
        <f t="shared" ca="1" si="1"/>
        <v>18</v>
      </c>
    </row>
    <row r="99" spans="1:18" x14ac:dyDescent="0.35">
      <c r="A99" s="232" t="s">
        <v>1173</v>
      </c>
      <c r="B99" s="216">
        <v>219000654</v>
      </c>
      <c r="C99" s="232" t="s">
        <v>322</v>
      </c>
      <c r="D99" s="233">
        <v>21623</v>
      </c>
      <c r="E99" s="217">
        <v>56172</v>
      </c>
      <c r="G99" s="216">
        <v>219000147</v>
      </c>
      <c r="H99" s="213">
        <v>5051549933</v>
      </c>
      <c r="I99" s="234" t="s">
        <v>121</v>
      </c>
      <c r="J99" s="235">
        <v>101844</v>
      </c>
      <c r="K99" s="236" t="s">
        <v>118</v>
      </c>
      <c r="L99" s="244"/>
      <c r="M99" s="237">
        <v>587007699</v>
      </c>
      <c r="N99" s="236" t="s">
        <v>1265</v>
      </c>
      <c r="O99" s="238" t="s">
        <v>134</v>
      </c>
      <c r="P99" s="236" t="s">
        <v>322</v>
      </c>
      <c r="Q99" s="239">
        <v>38197</v>
      </c>
      <c r="R99" s="234">
        <f t="shared" ca="1" si="1"/>
        <v>20</v>
      </c>
    </row>
    <row r="100" spans="1:18" x14ac:dyDescent="0.35">
      <c r="A100" s="232" t="s">
        <v>1243</v>
      </c>
      <c r="B100" s="216">
        <v>220000230</v>
      </c>
      <c r="C100" s="232" t="s">
        <v>786</v>
      </c>
      <c r="D100" s="233">
        <v>21669</v>
      </c>
      <c r="E100" s="217">
        <v>57474</v>
      </c>
      <c r="G100" s="216">
        <v>219000654</v>
      </c>
      <c r="H100" s="213">
        <v>5055261239</v>
      </c>
      <c r="I100" s="234" t="s">
        <v>121</v>
      </c>
      <c r="J100" s="235">
        <v>109087</v>
      </c>
      <c r="K100" s="236" t="s">
        <v>141</v>
      </c>
      <c r="L100" s="244"/>
      <c r="M100" s="237">
        <v>650003671</v>
      </c>
      <c r="N100" s="236" t="s">
        <v>1474</v>
      </c>
      <c r="O100" s="238" t="s">
        <v>134</v>
      </c>
      <c r="P100" s="236" t="s">
        <v>1850</v>
      </c>
      <c r="Q100" s="239">
        <v>37383</v>
      </c>
      <c r="R100" s="234">
        <f t="shared" ca="1" si="1"/>
        <v>22</v>
      </c>
    </row>
    <row r="101" spans="1:18" x14ac:dyDescent="0.35">
      <c r="A101" s="232" t="s">
        <v>1333</v>
      </c>
      <c r="B101" s="216">
        <v>220005001</v>
      </c>
      <c r="C101" s="232" t="s">
        <v>1841</v>
      </c>
      <c r="D101" s="233">
        <v>21857</v>
      </c>
      <c r="E101" s="217">
        <v>113765</v>
      </c>
      <c r="G101" s="216">
        <v>220000230</v>
      </c>
      <c r="H101" s="213">
        <v>3034273090</v>
      </c>
      <c r="I101" s="234"/>
      <c r="J101" s="235">
        <v>27448</v>
      </c>
      <c r="K101" s="236" t="s">
        <v>123</v>
      </c>
      <c r="L101" s="244"/>
      <c r="M101" s="237">
        <v>490005610</v>
      </c>
      <c r="N101" s="236" t="s">
        <v>1299</v>
      </c>
      <c r="O101" s="238" t="s">
        <v>104</v>
      </c>
      <c r="P101" s="236" t="s">
        <v>1839</v>
      </c>
      <c r="Q101" s="239">
        <v>37745</v>
      </c>
      <c r="R101" s="234">
        <f t="shared" ca="1" si="1"/>
        <v>21</v>
      </c>
    </row>
    <row r="102" spans="1:18" x14ac:dyDescent="0.35">
      <c r="A102" s="232" t="s">
        <v>1509</v>
      </c>
      <c r="B102" s="216">
        <v>222009980</v>
      </c>
      <c r="C102" s="232" t="s">
        <v>1848</v>
      </c>
      <c r="D102" s="233">
        <v>21960</v>
      </c>
      <c r="E102" s="217">
        <v>74028</v>
      </c>
      <c r="G102" s="216">
        <v>220005001</v>
      </c>
      <c r="H102" s="213">
        <v>9708405552</v>
      </c>
      <c r="I102" s="234" t="s">
        <v>121</v>
      </c>
      <c r="J102" s="235">
        <v>100453</v>
      </c>
      <c r="K102" s="236" t="s">
        <v>141</v>
      </c>
      <c r="L102" s="244"/>
      <c r="M102" s="237">
        <v>463001277</v>
      </c>
      <c r="N102" s="236" t="s">
        <v>1118</v>
      </c>
      <c r="O102" s="238" t="s">
        <v>134</v>
      </c>
      <c r="P102" s="236" t="s">
        <v>1850</v>
      </c>
      <c r="Q102" s="239">
        <v>37598</v>
      </c>
      <c r="R102" s="234">
        <f t="shared" ca="1" si="1"/>
        <v>22</v>
      </c>
    </row>
    <row r="103" spans="1:18" x14ac:dyDescent="0.35">
      <c r="A103" s="232" t="s">
        <v>986</v>
      </c>
      <c r="B103" s="216">
        <v>223001965</v>
      </c>
      <c r="C103" s="232" t="s">
        <v>1841</v>
      </c>
      <c r="D103" s="233">
        <v>22047</v>
      </c>
      <c r="E103" s="217">
        <v>68858</v>
      </c>
      <c r="G103" s="216">
        <v>222009980</v>
      </c>
      <c r="H103" s="213">
        <v>5055699651</v>
      </c>
      <c r="I103" s="234"/>
      <c r="J103" s="235">
        <v>94527</v>
      </c>
      <c r="K103" s="236" t="s">
        <v>123</v>
      </c>
      <c r="L103" s="244"/>
      <c r="M103" s="237">
        <v>183002481</v>
      </c>
      <c r="N103" s="236" t="s">
        <v>1467</v>
      </c>
      <c r="O103" s="238" t="s">
        <v>134</v>
      </c>
      <c r="P103" s="236" t="s">
        <v>786</v>
      </c>
      <c r="Q103" s="239">
        <v>35730</v>
      </c>
      <c r="R103" s="234">
        <f t="shared" ca="1" si="1"/>
        <v>27</v>
      </c>
    </row>
    <row r="104" spans="1:18" x14ac:dyDescent="0.35">
      <c r="A104" s="232" t="s">
        <v>1526</v>
      </c>
      <c r="B104" s="216">
        <v>223008642</v>
      </c>
      <c r="C104" s="232" t="s">
        <v>786</v>
      </c>
      <c r="D104" s="233">
        <v>22156</v>
      </c>
      <c r="E104" s="217">
        <v>112562</v>
      </c>
      <c r="G104" s="216">
        <v>223001965</v>
      </c>
      <c r="H104" s="213">
        <v>3033392642</v>
      </c>
      <c r="I104" s="234" t="s">
        <v>149</v>
      </c>
      <c r="J104" s="235">
        <v>84766</v>
      </c>
      <c r="K104" s="236" t="s">
        <v>118</v>
      </c>
      <c r="L104" s="244"/>
      <c r="M104" s="237">
        <v>815000995</v>
      </c>
      <c r="N104" s="236" t="s">
        <v>1042</v>
      </c>
      <c r="O104" s="238" t="s">
        <v>102</v>
      </c>
      <c r="P104" s="236" t="s">
        <v>1841</v>
      </c>
      <c r="Q104" s="239">
        <v>36871</v>
      </c>
      <c r="R104" s="234">
        <f t="shared" ca="1" si="1"/>
        <v>24</v>
      </c>
    </row>
    <row r="105" spans="1:18" x14ac:dyDescent="0.35">
      <c r="A105" s="232" t="s">
        <v>1557</v>
      </c>
      <c r="B105" s="216">
        <v>223009864</v>
      </c>
      <c r="C105" s="232" t="s">
        <v>1839</v>
      </c>
      <c r="D105" s="233">
        <v>22297</v>
      </c>
      <c r="E105" s="217">
        <v>73236</v>
      </c>
      <c r="G105" s="216">
        <v>223008642</v>
      </c>
      <c r="H105" s="213">
        <v>7197474942</v>
      </c>
      <c r="I105" s="234" t="s">
        <v>149</v>
      </c>
      <c r="J105" s="235">
        <v>48102</v>
      </c>
      <c r="K105" s="236" t="s">
        <v>118</v>
      </c>
      <c r="L105" s="244"/>
      <c r="M105" s="237">
        <v>372000056</v>
      </c>
      <c r="N105" s="236" t="s">
        <v>1851</v>
      </c>
      <c r="O105" s="238" t="s">
        <v>101</v>
      </c>
      <c r="P105" s="236" t="s">
        <v>893</v>
      </c>
      <c r="Q105" s="239">
        <v>35170</v>
      </c>
      <c r="R105" s="234">
        <f t="shared" ca="1" si="1"/>
        <v>28</v>
      </c>
    </row>
    <row r="106" spans="1:18" x14ac:dyDescent="0.35">
      <c r="A106" s="232" t="s">
        <v>1482</v>
      </c>
      <c r="B106" s="216">
        <v>227002394</v>
      </c>
      <c r="C106" s="232" t="s">
        <v>1847</v>
      </c>
      <c r="D106" s="233">
        <v>22528</v>
      </c>
      <c r="E106" s="217">
        <v>122134</v>
      </c>
      <c r="G106" s="216">
        <v>223009864</v>
      </c>
      <c r="H106" s="213">
        <v>3033162442</v>
      </c>
      <c r="I106" s="234" t="s">
        <v>121</v>
      </c>
      <c r="J106" s="235">
        <v>80100</v>
      </c>
      <c r="K106" s="236" t="s">
        <v>118</v>
      </c>
      <c r="L106" s="244"/>
      <c r="M106" s="237">
        <v>908009023</v>
      </c>
      <c r="N106" s="236" t="s">
        <v>1520</v>
      </c>
      <c r="O106" s="238" t="s">
        <v>101</v>
      </c>
      <c r="P106" s="236" t="s">
        <v>1839</v>
      </c>
      <c r="Q106" s="239">
        <v>38008</v>
      </c>
      <c r="R106" s="234">
        <f t="shared" ca="1" si="1"/>
        <v>21</v>
      </c>
    </row>
    <row r="107" spans="1:18" x14ac:dyDescent="0.35">
      <c r="A107" s="232" t="s">
        <v>1404</v>
      </c>
      <c r="B107" s="216">
        <v>228003664</v>
      </c>
      <c r="C107" s="232" t="s">
        <v>1843</v>
      </c>
      <c r="D107" s="233">
        <v>22591</v>
      </c>
      <c r="E107" s="217">
        <v>121210</v>
      </c>
      <c r="G107" s="216">
        <v>227002394</v>
      </c>
      <c r="H107" s="213">
        <v>3034483888</v>
      </c>
      <c r="I107" s="234" t="s">
        <v>139</v>
      </c>
      <c r="J107" s="235">
        <v>113932</v>
      </c>
      <c r="K107" s="236" t="s">
        <v>118</v>
      </c>
      <c r="L107" s="244"/>
      <c r="M107" s="237">
        <v>751006815</v>
      </c>
      <c r="N107" s="236" t="s">
        <v>1273</v>
      </c>
      <c r="O107" s="238" t="s">
        <v>125</v>
      </c>
      <c r="P107" s="236" t="s">
        <v>1847</v>
      </c>
      <c r="Q107" s="239">
        <v>42257</v>
      </c>
      <c r="R107" s="234">
        <f t="shared" ca="1" si="1"/>
        <v>9</v>
      </c>
    </row>
    <row r="108" spans="1:18" x14ac:dyDescent="0.35">
      <c r="A108" s="232" t="s">
        <v>1112</v>
      </c>
      <c r="B108" s="216">
        <v>231005696</v>
      </c>
      <c r="C108" s="232" t="s">
        <v>1839</v>
      </c>
      <c r="D108" s="233">
        <v>22733</v>
      </c>
      <c r="E108" s="217">
        <v>75630</v>
      </c>
      <c r="G108" s="216">
        <v>228003664</v>
      </c>
      <c r="H108" s="213">
        <v>9701629556</v>
      </c>
      <c r="I108" s="234"/>
      <c r="J108" s="235">
        <v>80325</v>
      </c>
      <c r="K108" s="236" t="s">
        <v>123</v>
      </c>
      <c r="L108" s="244"/>
      <c r="M108" s="237">
        <v>900001203</v>
      </c>
      <c r="N108" s="236" t="s">
        <v>1142</v>
      </c>
      <c r="O108" s="238" t="s">
        <v>125</v>
      </c>
      <c r="P108" s="236" t="s">
        <v>322</v>
      </c>
      <c r="Q108" s="239">
        <v>37731</v>
      </c>
      <c r="R108" s="234">
        <f t="shared" ca="1" si="1"/>
        <v>21</v>
      </c>
    </row>
    <row r="109" spans="1:18" x14ac:dyDescent="0.35">
      <c r="A109" s="232" t="s">
        <v>1176</v>
      </c>
      <c r="B109" s="216">
        <v>233004556</v>
      </c>
      <c r="C109" s="232" t="s">
        <v>322</v>
      </c>
      <c r="D109" s="233">
        <v>22804</v>
      </c>
      <c r="E109" s="217">
        <v>75881</v>
      </c>
      <c r="G109" s="216">
        <v>231005696</v>
      </c>
      <c r="H109" s="213">
        <v>5058183445</v>
      </c>
      <c r="I109" s="234" t="s">
        <v>119</v>
      </c>
      <c r="J109" s="235">
        <v>89843</v>
      </c>
      <c r="K109" s="236" t="s">
        <v>118</v>
      </c>
      <c r="L109" s="244"/>
      <c r="M109" s="237">
        <v>843000810</v>
      </c>
      <c r="N109" s="236" t="s">
        <v>962</v>
      </c>
      <c r="O109" s="238" t="s">
        <v>101</v>
      </c>
      <c r="P109" s="236" t="s">
        <v>712</v>
      </c>
      <c r="Q109" s="239">
        <v>38347</v>
      </c>
      <c r="R109" s="234">
        <f t="shared" ca="1" si="1"/>
        <v>20</v>
      </c>
    </row>
    <row r="110" spans="1:18" x14ac:dyDescent="0.35">
      <c r="A110" s="232" t="s">
        <v>1041</v>
      </c>
      <c r="B110" s="216">
        <v>233005964</v>
      </c>
      <c r="C110" s="232" t="s">
        <v>712</v>
      </c>
      <c r="D110" s="233">
        <v>23061</v>
      </c>
      <c r="E110" s="217">
        <v>115164</v>
      </c>
      <c r="G110" s="216">
        <v>233004556</v>
      </c>
      <c r="H110" s="213">
        <v>7196681578</v>
      </c>
      <c r="I110" s="234"/>
      <c r="J110" s="235">
        <v>87953</v>
      </c>
      <c r="K110" s="236" t="s">
        <v>123</v>
      </c>
      <c r="L110" s="244"/>
      <c r="M110" s="237">
        <v>107004258</v>
      </c>
      <c r="N110" s="236" t="s">
        <v>1258</v>
      </c>
      <c r="O110" s="238" t="s">
        <v>101</v>
      </c>
      <c r="P110" s="236" t="s">
        <v>1848</v>
      </c>
      <c r="Q110" s="239">
        <v>39807</v>
      </c>
      <c r="R110" s="234">
        <f t="shared" ca="1" si="1"/>
        <v>16</v>
      </c>
    </row>
    <row r="111" spans="1:18" x14ac:dyDescent="0.35">
      <c r="A111" s="232" t="s">
        <v>1447</v>
      </c>
      <c r="B111" s="216">
        <v>239007621</v>
      </c>
      <c r="C111" s="232" t="s">
        <v>1848</v>
      </c>
      <c r="D111" s="233">
        <v>23078</v>
      </c>
      <c r="E111" s="217">
        <v>67024</v>
      </c>
      <c r="G111" s="216">
        <v>233005964</v>
      </c>
      <c r="H111" s="213">
        <v>7193575849</v>
      </c>
      <c r="I111" s="234"/>
      <c r="J111" s="235">
        <v>92932</v>
      </c>
      <c r="K111" s="236" t="s">
        <v>131</v>
      </c>
      <c r="L111" s="244"/>
      <c r="M111" s="237">
        <v>160000416</v>
      </c>
      <c r="N111" s="236" t="s">
        <v>1421</v>
      </c>
      <c r="O111" s="238" t="s">
        <v>101</v>
      </c>
      <c r="P111" s="236" t="s">
        <v>1846</v>
      </c>
      <c r="Q111" s="239">
        <v>37425</v>
      </c>
      <c r="R111" s="234">
        <f t="shared" ca="1" si="1"/>
        <v>22</v>
      </c>
    </row>
    <row r="112" spans="1:18" x14ac:dyDescent="0.35">
      <c r="A112" s="232" t="s">
        <v>1319</v>
      </c>
      <c r="B112" s="216">
        <v>240003824</v>
      </c>
      <c r="C112" s="232" t="s">
        <v>1842</v>
      </c>
      <c r="D112" s="233">
        <v>23139</v>
      </c>
      <c r="E112" s="217">
        <v>28103</v>
      </c>
      <c r="G112" s="216">
        <v>239007621</v>
      </c>
      <c r="H112" s="213">
        <v>5054264889</v>
      </c>
      <c r="I112" s="234" t="s">
        <v>149</v>
      </c>
      <c r="J112" s="235">
        <v>91638</v>
      </c>
      <c r="K112" s="236" t="s">
        <v>118</v>
      </c>
      <c r="L112" s="244"/>
      <c r="M112" s="237">
        <v>558006739</v>
      </c>
      <c r="N112" s="236" t="s">
        <v>1473</v>
      </c>
      <c r="O112" s="238" t="s">
        <v>101</v>
      </c>
      <c r="P112" s="236" t="s">
        <v>712</v>
      </c>
      <c r="Q112" s="239">
        <v>38450</v>
      </c>
      <c r="R112" s="234">
        <f t="shared" ca="1" si="1"/>
        <v>19</v>
      </c>
    </row>
    <row r="113" spans="1:18" x14ac:dyDescent="0.35">
      <c r="A113" s="232" t="s">
        <v>1596</v>
      </c>
      <c r="B113" s="216">
        <v>241001094</v>
      </c>
      <c r="C113" s="232" t="s">
        <v>786</v>
      </c>
      <c r="D113" s="233">
        <v>23296</v>
      </c>
      <c r="E113" s="217">
        <v>71908</v>
      </c>
      <c r="G113" s="216">
        <v>240003824</v>
      </c>
      <c r="H113" s="213">
        <v>5057889149</v>
      </c>
      <c r="I113" s="234" t="s">
        <v>121</v>
      </c>
      <c r="J113" s="235">
        <v>115648</v>
      </c>
      <c r="K113" s="236" t="s">
        <v>141</v>
      </c>
      <c r="L113" s="244"/>
      <c r="M113" s="237">
        <v>748000763</v>
      </c>
      <c r="N113" s="236" t="s">
        <v>1120</v>
      </c>
      <c r="O113" s="238" t="s">
        <v>134</v>
      </c>
      <c r="P113" s="236" t="s">
        <v>1844</v>
      </c>
      <c r="Q113" s="239">
        <v>37661</v>
      </c>
      <c r="R113" s="234">
        <f t="shared" ca="1" si="1"/>
        <v>22</v>
      </c>
    </row>
    <row r="114" spans="1:18" x14ac:dyDescent="0.35">
      <c r="A114" s="232" t="s">
        <v>1238</v>
      </c>
      <c r="B114" s="216">
        <v>241006501</v>
      </c>
      <c r="C114" s="232" t="s">
        <v>1846</v>
      </c>
      <c r="D114" s="233">
        <v>23369</v>
      </c>
      <c r="E114" s="217">
        <v>65138</v>
      </c>
      <c r="G114" s="216">
        <v>241001094</v>
      </c>
      <c r="H114" s="213">
        <v>5057904981</v>
      </c>
      <c r="I114" s="234" t="s">
        <v>128</v>
      </c>
      <c r="J114" s="235">
        <v>91478</v>
      </c>
      <c r="K114" s="236" t="s">
        <v>118</v>
      </c>
      <c r="L114" s="244"/>
      <c r="M114" s="237">
        <v>794004221</v>
      </c>
      <c r="N114" s="236" t="s">
        <v>1212</v>
      </c>
      <c r="O114" s="238" t="s">
        <v>104</v>
      </c>
      <c r="P114" s="236" t="s">
        <v>1841</v>
      </c>
      <c r="Q114" s="239">
        <v>41795</v>
      </c>
      <c r="R114" s="234">
        <f t="shared" ca="1" si="1"/>
        <v>10</v>
      </c>
    </row>
    <row r="115" spans="1:18" x14ac:dyDescent="0.35">
      <c r="A115" s="232" t="s">
        <v>1673</v>
      </c>
      <c r="B115" s="216">
        <v>243004879</v>
      </c>
      <c r="C115" s="232" t="s">
        <v>712</v>
      </c>
      <c r="D115" s="233">
        <v>23507</v>
      </c>
      <c r="E115" s="217">
        <v>97344</v>
      </c>
      <c r="G115" s="216">
        <v>241006501</v>
      </c>
      <c r="H115" s="213">
        <v>7196822349</v>
      </c>
      <c r="I115" s="234" t="s">
        <v>121</v>
      </c>
      <c r="J115" s="235">
        <v>57669</v>
      </c>
      <c r="K115" s="236" t="s">
        <v>118</v>
      </c>
      <c r="L115" s="244"/>
      <c r="M115" s="237">
        <v>740003284</v>
      </c>
      <c r="N115" s="236" t="s">
        <v>1369</v>
      </c>
      <c r="O115" s="238" t="s">
        <v>101</v>
      </c>
      <c r="P115" s="236" t="s">
        <v>1841</v>
      </c>
      <c r="Q115" s="239">
        <v>38627</v>
      </c>
      <c r="R115" s="234">
        <f t="shared" ca="1" si="1"/>
        <v>19</v>
      </c>
    </row>
    <row r="116" spans="1:18" x14ac:dyDescent="0.35">
      <c r="A116" s="232" t="s">
        <v>1501</v>
      </c>
      <c r="B116" s="216">
        <v>247000806</v>
      </c>
      <c r="C116" s="232" t="s">
        <v>786</v>
      </c>
      <c r="D116" s="233">
        <v>23619</v>
      </c>
      <c r="E116" s="217">
        <v>60622</v>
      </c>
      <c r="G116" s="216">
        <v>243004879</v>
      </c>
      <c r="H116" s="213">
        <v>5056169135</v>
      </c>
      <c r="I116" s="234" t="s">
        <v>149</v>
      </c>
      <c r="J116" s="235">
        <v>121479</v>
      </c>
      <c r="K116" s="236" t="s">
        <v>141</v>
      </c>
      <c r="L116" s="244"/>
      <c r="M116" s="237">
        <v>656005972</v>
      </c>
      <c r="N116" s="236" t="s">
        <v>971</v>
      </c>
      <c r="O116" s="238" t="s">
        <v>101</v>
      </c>
      <c r="P116" s="236" t="s">
        <v>1848</v>
      </c>
      <c r="Q116" s="239">
        <v>41847</v>
      </c>
      <c r="R116" s="234">
        <f t="shared" ca="1" si="1"/>
        <v>10</v>
      </c>
    </row>
    <row r="117" spans="1:18" x14ac:dyDescent="0.35">
      <c r="A117" s="232" t="s">
        <v>1304</v>
      </c>
      <c r="B117" s="216">
        <v>247001112</v>
      </c>
      <c r="C117" s="232" t="s">
        <v>1846</v>
      </c>
      <c r="D117" s="233">
        <v>23660</v>
      </c>
      <c r="E117" s="217">
        <v>66496</v>
      </c>
      <c r="G117" s="216">
        <v>247000806</v>
      </c>
      <c r="H117" s="213">
        <v>9704936058</v>
      </c>
      <c r="I117" s="234" t="s">
        <v>119</v>
      </c>
      <c r="J117" s="235">
        <v>97828</v>
      </c>
      <c r="K117" s="236" t="s">
        <v>118</v>
      </c>
      <c r="L117" s="244"/>
      <c r="M117" s="237">
        <v>328002109</v>
      </c>
      <c r="N117" s="236" t="s">
        <v>1482</v>
      </c>
      <c r="O117" s="238" t="s">
        <v>134</v>
      </c>
      <c r="P117" s="236" t="s">
        <v>712</v>
      </c>
      <c r="Q117" s="239">
        <v>37785</v>
      </c>
      <c r="R117" s="234">
        <f t="shared" ca="1" si="1"/>
        <v>21</v>
      </c>
    </row>
    <row r="118" spans="1:18" x14ac:dyDescent="0.35">
      <c r="A118" s="232" t="s">
        <v>1048</v>
      </c>
      <c r="B118" s="216">
        <v>249006621</v>
      </c>
      <c r="C118" s="232" t="s">
        <v>322</v>
      </c>
      <c r="D118" s="233">
        <v>23712</v>
      </c>
      <c r="E118" s="217">
        <v>96103</v>
      </c>
      <c r="G118" s="216">
        <v>247001112</v>
      </c>
      <c r="H118" s="213">
        <v>5056245634</v>
      </c>
      <c r="I118" s="234" t="s">
        <v>119</v>
      </c>
      <c r="J118" s="235">
        <v>94655</v>
      </c>
      <c r="K118" s="236" t="s">
        <v>118</v>
      </c>
      <c r="L118" s="244"/>
      <c r="M118" s="237">
        <v>642001000</v>
      </c>
      <c r="N118" s="236" t="s">
        <v>1514</v>
      </c>
      <c r="O118" s="238" t="s">
        <v>127</v>
      </c>
      <c r="P118" s="236" t="s">
        <v>1841</v>
      </c>
      <c r="Q118" s="239">
        <v>37442</v>
      </c>
      <c r="R118" s="234">
        <f t="shared" ca="1" si="1"/>
        <v>22</v>
      </c>
    </row>
    <row r="119" spans="1:18" x14ac:dyDescent="0.35">
      <c r="A119" s="232" t="s">
        <v>1143</v>
      </c>
      <c r="B119" s="216">
        <v>251006698</v>
      </c>
      <c r="C119" s="232" t="s">
        <v>1844</v>
      </c>
      <c r="D119" s="233">
        <v>23728</v>
      </c>
      <c r="E119" s="217">
        <v>55658</v>
      </c>
      <c r="G119" s="216">
        <v>249006621</v>
      </c>
      <c r="H119" s="213">
        <v>3037422559</v>
      </c>
      <c r="I119" s="234" t="s">
        <v>119</v>
      </c>
      <c r="J119" s="235">
        <v>68122</v>
      </c>
      <c r="K119" s="236" t="s">
        <v>141</v>
      </c>
      <c r="L119" s="244"/>
      <c r="M119" s="237">
        <v>223001965</v>
      </c>
      <c r="N119" s="236" t="s">
        <v>946</v>
      </c>
      <c r="O119" s="238" t="s">
        <v>101</v>
      </c>
      <c r="P119" s="236" t="s">
        <v>322</v>
      </c>
      <c r="Q119" s="239">
        <v>36948</v>
      </c>
      <c r="R119" s="234">
        <f t="shared" ca="1" si="1"/>
        <v>24</v>
      </c>
    </row>
    <row r="120" spans="1:18" x14ac:dyDescent="0.35">
      <c r="A120" s="232" t="s">
        <v>1622</v>
      </c>
      <c r="B120" s="216">
        <v>253005904</v>
      </c>
      <c r="C120" s="232" t="s">
        <v>1841</v>
      </c>
      <c r="D120" s="233">
        <v>23801</v>
      </c>
      <c r="E120" s="217">
        <v>46842</v>
      </c>
      <c r="G120" s="216">
        <v>251006698</v>
      </c>
      <c r="H120" s="213">
        <v>9706648050</v>
      </c>
      <c r="I120" s="234" t="s">
        <v>121</v>
      </c>
      <c r="J120" s="235">
        <v>85824</v>
      </c>
      <c r="K120" s="236" t="s">
        <v>118</v>
      </c>
      <c r="L120" s="244"/>
      <c r="M120" s="237">
        <v>510006317</v>
      </c>
      <c r="N120" s="236" t="s">
        <v>1292</v>
      </c>
      <c r="O120" s="238" t="s">
        <v>127</v>
      </c>
      <c r="P120" s="236" t="s">
        <v>322</v>
      </c>
      <c r="Q120" s="239">
        <v>42099</v>
      </c>
      <c r="R120" s="234">
        <f t="shared" ca="1" si="1"/>
        <v>9</v>
      </c>
    </row>
    <row r="121" spans="1:18" x14ac:dyDescent="0.35">
      <c r="A121" s="232" t="s">
        <v>1361</v>
      </c>
      <c r="B121" s="216">
        <v>254006623</v>
      </c>
      <c r="C121" s="232" t="s">
        <v>322</v>
      </c>
      <c r="D121" s="233">
        <v>23806</v>
      </c>
      <c r="E121" s="217">
        <v>65633</v>
      </c>
      <c r="G121" s="216">
        <v>253005904</v>
      </c>
      <c r="H121" s="213">
        <v>3032168237</v>
      </c>
      <c r="I121" s="234" t="s">
        <v>149</v>
      </c>
      <c r="J121" s="235">
        <v>122460</v>
      </c>
      <c r="K121" s="236" t="s">
        <v>141</v>
      </c>
      <c r="L121" s="244"/>
      <c r="M121" s="237">
        <v>343002084</v>
      </c>
      <c r="N121" s="236" t="s">
        <v>1106</v>
      </c>
      <c r="O121" s="238" t="s">
        <v>127</v>
      </c>
      <c r="P121" s="236" t="s">
        <v>1847</v>
      </c>
      <c r="Q121" s="239">
        <v>39751</v>
      </c>
      <c r="R121" s="234">
        <f t="shared" ca="1" si="1"/>
        <v>16</v>
      </c>
    </row>
    <row r="122" spans="1:18" x14ac:dyDescent="0.35">
      <c r="A122" s="232" t="s">
        <v>951</v>
      </c>
      <c r="B122" s="216">
        <v>256002416</v>
      </c>
      <c r="C122" s="232" t="s">
        <v>322</v>
      </c>
      <c r="D122" s="233">
        <v>24091</v>
      </c>
      <c r="E122" s="217">
        <v>121843</v>
      </c>
      <c r="G122" s="216">
        <v>254006623</v>
      </c>
      <c r="H122" s="213">
        <v>3034900864</v>
      </c>
      <c r="I122" s="234"/>
      <c r="J122" s="235">
        <v>57359</v>
      </c>
      <c r="K122" s="236" t="s">
        <v>131</v>
      </c>
      <c r="L122" s="244"/>
      <c r="M122" s="237">
        <v>655003417</v>
      </c>
      <c r="N122" s="236" t="s">
        <v>1345</v>
      </c>
      <c r="O122" s="238" t="s">
        <v>101</v>
      </c>
      <c r="P122" s="236" t="s">
        <v>1843</v>
      </c>
      <c r="Q122" s="239">
        <v>39709</v>
      </c>
      <c r="R122" s="234">
        <f t="shared" ca="1" si="1"/>
        <v>16</v>
      </c>
    </row>
    <row r="123" spans="1:18" x14ac:dyDescent="0.35">
      <c r="A123" s="232" t="s">
        <v>1486</v>
      </c>
      <c r="B123" s="216">
        <v>257004341</v>
      </c>
      <c r="C123" s="232" t="s">
        <v>1846</v>
      </c>
      <c r="D123" s="233">
        <v>24235</v>
      </c>
      <c r="E123" s="217">
        <v>66337</v>
      </c>
      <c r="G123" s="216">
        <v>256002416</v>
      </c>
      <c r="H123" s="213">
        <v>5055185281</v>
      </c>
      <c r="I123" s="234" t="s">
        <v>149</v>
      </c>
      <c r="J123" s="235">
        <v>59346</v>
      </c>
      <c r="K123" s="236" t="s">
        <v>118</v>
      </c>
      <c r="L123" s="244"/>
      <c r="M123" s="237">
        <v>458002691</v>
      </c>
      <c r="N123" s="236" t="s">
        <v>1430</v>
      </c>
      <c r="O123" s="238" t="s">
        <v>102</v>
      </c>
      <c r="P123" s="236" t="s">
        <v>322</v>
      </c>
      <c r="Q123" s="239">
        <v>38008</v>
      </c>
      <c r="R123" s="234">
        <f t="shared" ca="1" si="1"/>
        <v>21</v>
      </c>
    </row>
    <row r="124" spans="1:18" x14ac:dyDescent="0.35">
      <c r="A124" s="232" t="s">
        <v>1141</v>
      </c>
      <c r="B124" s="216">
        <v>257005711</v>
      </c>
      <c r="C124" s="232" t="s">
        <v>322</v>
      </c>
      <c r="D124" s="233">
        <v>24257</v>
      </c>
      <c r="E124" s="217">
        <v>89569</v>
      </c>
      <c r="G124" s="216">
        <v>257004341</v>
      </c>
      <c r="H124" s="213">
        <v>5053976775</v>
      </c>
      <c r="I124" s="234" t="s">
        <v>119</v>
      </c>
      <c r="J124" s="235">
        <v>101035</v>
      </c>
      <c r="K124" s="236" t="s">
        <v>141</v>
      </c>
      <c r="L124" s="244"/>
      <c r="M124" s="237">
        <v>944004072</v>
      </c>
      <c r="N124" s="236" t="s">
        <v>1528</v>
      </c>
      <c r="O124" s="238" t="s">
        <v>102</v>
      </c>
      <c r="P124" s="236" t="s">
        <v>1847</v>
      </c>
      <c r="Q124" s="239">
        <v>37074</v>
      </c>
      <c r="R124" s="234">
        <f t="shared" ca="1" si="1"/>
        <v>23</v>
      </c>
    </row>
    <row r="125" spans="1:18" x14ac:dyDescent="0.35">
      <c r="A125" s="232" t="s">
        <v>1531</v>
      </c>
      <c r="B125" s="216">
        <v>257009745</v>
      </c>
      <c r="C125" s="232" t="s">
        <v>1841</v>
      </c>
      <c r="D125" s="233">
        <v>24275</v>
      </c>
      <c r="E125" s="217">
        <v>81926</v>
      </c>
      <c r="G125" s="216">
        <v>257005711</v>
      </c>
      <c r="H125" s="213">
        <v>9706632360</v>
      </c>
      <c r="I125" s="234"/>
      <c r="J125" s="235">
        <v>58807</v>
      </c>
      <c r="K125" s="236" t="s">
        <v>123</v>
      </c>
      <c r="L125" s="244"/>
      <c r="M125" s="237">
        <v>261005620</v>
      </c>
      <c r="N125" s="236" t="s">
        <v>1103</v>
      </c>
      <c r="O125" s="238" t="s">
        <v>101</v>
      </c>
      <c r="P125" s="236" t="s">
        <v>322</v>
      </c>
      <c r="Q125" s="239">
        <v>37627</v>
      </c>
      <c r="R125" s="234">
        <f t="shared" ca="1" si="1"/>
        <v>22</v>
      </c>
    </row>
    <row r="126" spans="1:18" x14ac:dyDescent="0.35">
      <c r="A126" s="232" t="s">
        <v>1498</v>
      </c>
      <c r="B126" s="216">
        <v>258005635</v>
      </c>
      <c r="C126" s="232" t="s">
        <v>1839</v>
      </c>
      <c r="D126" s="233">
        <v>24296</v>
      </c>
      <c r="E126" s="217">
        <v>97634</v>
      </c>
      <c r="G126" s="216">
        <v>257009745</v>
      </c>
      <c r="H126" s="213">
        <v>9708006736</v>
      </c>
      <c r="I126" s="234"/>
      <c r="J126" s="235">
        <v>37758</v>
      </c>
      <c r="K126" s="236" t="s">
        <v>123</v>
      </c>
      <c r="L126" s="244"/>
      <c r="M126" s="237">
        <v>408006315</v>
      </c>
      <c r="N126" s="236" t="s">
        <v>1219</v>
      </c>
      <c r="O126" s="238" t="s">
        <v>134</v>
      </c>
      <c r="P126" s="236" t="s">
        <v>1847</v>
      </c>
      <c r="Q126" s="239">
        <v>37305</v>
      </c>
      <c r="R126" s="234">
        <f t="shared" ca="1" si="1"/>
        <v>23</v>
      </c>
    </row>
    <row r="127" spans="1:18" x14ac:dyDescent="0.35">
      <c r="A127" s="232" t="s">
        <v>1595</v>
      </c>
      <c r="B127" s="216">
        <v>259005655</v>
      </c>
      <c r="C127" s="232" t="s">
        <v>712</v>
      </c>
      <c r="D127" s="233">
        <v>24673</v>
      </c>
      <c r="E127" s="217">
        <v>69474</v>
      </c>
      <c r="G127" s="216">
        <v>258005635</v>
      </c>
      <c r="H127" s="213">
        <v>7197469217</v>
      </c>
      <c r="I127" s="234" t="s">
        <v>121</v>
      </c>
      <c r="J127" s="235">
        <v>120887</v>
      </c>
      <c r="K127" s="236" t="s">
        <v>141</v>
      </c>
      <c r="L127" s="244"/>
      <c r="M127" s="237">
        <v>835009408</v>
      </c>
      <c r="N127" s="236" t="s">
        <v>1028</v>
      </c>
      <c r="O127" s="238" t="s">
        <v>101</v>
      </c>
      <c r="P127" s="236" t="s">
        <v>1844</v>
      </c>
      <c r="Q127" s="239">
        <v>35918</v>
      </c>
      <c r="R127" s="234">
        <f t="shared" ca="1" si="1"/>
        <v>26</v>
      </c>
    </row>
    <row r="128" spans="1:18" x14ac:dyDescent="0.35">
      <c r="A128" s="232" t="s">
        <v>1058</v>
      </c>
      <c r="B128" s="216">
        <v>261005620</v>
      </c>
      <c r="C128" s="232" t="s">
        <v>1844</v>
      </c>
      <c r="D128" s="233">
        <v>24709</v>
      </c>
      <c r="E128" s="217">
        <v>62635</v>
      </c>
      <c r="G128" s="216">
        <v>259005655</v>
      </c>
      <c r="H128" s="213">
        <v>9705230846</v>
      </c>
      <c r="I128" s="234"/>
      <c r="J128" s="235">
        <v>98529</v>
      </c>
      <c r="K128" s="236" t="s">
        <v>131</v>
      </c>
      <c r="L128" s="244"/>
      <c r="M128" s="237">
        <v>580008329</v>
      </c>
      <c r="N128" s="236" t="s">
        <v>1388</v>
      </c>
      <c r="O128" s="238" t="s">
        <v>104</v>
      </c>
      <c r="P128" s="236" t="s">
        <v>1850</v>
      </c>
      <c r="Q128" s="239">
        <v>37488</v>
      </c>
      <c r="R128" s="234">
        <f t="shared" ca="1" si="1"/>
        <v>22</v>
      </c>
    </row>
    <row r="129" spans="1:18" x14ac:dyDescent="0.35">
      <c r="A129" s="232" t="s">
        <v>947</v>
      </c>
      <c r="B129" s="216">
        <v>262002916</v>
      </c>
      <c r="C129" s="232" t="s">
        <v>322</v>
      </c>
      <c r="D129" s="233">
        <v>25130</v>
      </c>
      <c r="E129" s="217">
        <v>38913</v>
      </c>
      <c r="G129" s="216">
        <v>261005620</v>
      </c>
      <c r="H129" s="213">
        <v>7191408985</v>
      </c>
      <c r="I129" s="234" t="s">
        <v>121</v>
      </c>
      <c r="J129" s="235">
        <v>112173</v>
      </c>
      <c r="K129" s="236" t="s">
        <v>118</v>
      </c>
      <c r="L129" s="244"/>
      <c r="M129" s="237">
        <v>859009853</v>
      </c>
      <c r="N129" s="236" t="s">
        <v>1425</v>
      </c>
      <c r="O129" s="238" t="s">
        <v>127</v>
      </c>
      <c r="P129" s="236" t="s">
        <v>322</v>
      </c>
      <c r="Q129" s="239">
        <v>41236</v>
      </c>
      <c r="R129" s="234">
        <f t="shared" ca="1" si="1"/>
        <v>12</v>
      </c>
    </row>
    <row r="130" spans="1:18" x14ac:dyDescent="0.35">
      <c r="A130" s="232" t="s">
        <v>1095</v>
      </c>
      <c r="B130" s="216">
        <v>263004697</v>
      </c>
      <c r="C130" s="232" t="s">
        <v>1843</v>
      </c>
      <c r="D130" s="233">
        <v>25194</v>
      </c>
      <c r="E130" s="217">
        <v>86560</v>
      </c>
      <c r="G130" s="216">
        <v>262002916</v>
      </c>
      <c r="H130" s="213">
        <v>7194160215</v>
      </c>
      <c r="I130" s="234" t="s">
        <v>119</v>
      </c>
      <c r="J130" s="235">
        <v>77102</v>
      </c>
      <c r="K130" s="236" t="s">
        <v>118</v>
      </c>
      <c r="L130" s="244"/>
      <c r="M130" s="237">
        <v>881000759</v>
      </c>
      <c r="N130" s="236" t="s">
        <v>1630</v>
      </c>
      <c r="O130" s="238" t="s">
        <v>101</v>
      </c>
      <c r="P130" s="236" t="s">
        <v>786</v>
      </c>
      <c r="Q130" s="239">
        <v>36050</v>
      </c>
      <c r="R130" s="234">
        <f t="shared" ca="1" si="1"/>
        <v>26</v>
      </c>
    </row>
    <row r="131" spans="1:18" x14ac:dyDescent="0.35">
      <c r="A131" s="232" t="s">
        <v>1568</v>
      </c>
      <c r="B131" s="216">
        <v>265009772</v>
      </c>
      <c r="C131" s="232" t="s">
        <v>322</v>
      </c>
      <c r="D131" s="233">
        <v>25377</v>
      </c>
      <c r="E131" s="217">
        <v>67097</v>
      </c>
      <c r="G131" s="216">
        <v>263004697</v>
      </c>
      <c r="H131" s="213">
        <v>3034310812</v>
      </c>
      <c r="I131" s="234" t="s">
        <v>121</v>
      </c>
      <c r="J131" s="235">
        <v>84920</v>
      </c>
      <c r="K131" s="236" t="s">
        <v>118</v>
      </c>
      <c r="L131" s="244"/>
      <c r="M131" s="237">
        <v>516008993</v>
      </c>
      <c r="N131" s="236" t="s">
        <v>1039</v>
      </c>
      <c r="O131" s="238" t="s">
        <v>127</v>
      </c>
      <c r="P131" s="236" t="s">
        <v>322</v>
      </c>
      <c r="Q131" s="239">
        <v>41379</v>
      </c>
      <c r="R131" s="234">
        <f t="shared" ref="R131:R194" ca="1" si="2">DATEDIF(Q131,TODAY(),"Y")</f>
        <v>11</v>
      </c>
    </row>
    <row r="132" spans="1:18" x14ac:dyDescent="0.35">
      <c r="A132" s="232" t="s">
        <v>1195</v>
      </c>
      <c r="B132" s="216">
        <v>266009123</v>
      </c>
      <c r="C132" s="232" t="s">
        <v>1840</v>
      </c>
      <c r="D132" s="233">
        <v>25627</v>
      </c>
      <c r="E132" s="217">
        <v>71142</v>
      </c>
      <c r="G132" s="216">
        <v>265009772</v>
      </c>
      <c r="H132" s="213">
        <v>9701838930</v>
      </c>
      <c r="I132" s="234" t="s">
        <v>119</v>
      </c>
      <c r="J132" s="235">
        <v>64441</v>
      </c>
      <c r="K132" s="236" t="s">
        <v>118</v>
      </c>
      <c r="L132" s="244"/>
      <c r="M132" s="237">
        <v>606002200</v>
      </c>
      <c r="N132" s="236" t="s">
        <v>1151</v>
      </c>
      <c r="O132" s="238" t="s">
        <v>127</v>
      </c>
      <c r="P132" s="236" t="s">
        <v>887</v>
      </c>
      <c r="Q132" s="239">
        <v>38481</v>
      </c>
      <c r="R132" s="234">
        <f t="shared" ca="1" si="2"/>
        <v>19</v>
      </c>
    </row>
    <row r="133" spans="1:18" x14ac:dyDescent="0.35">
      <c r="A133" s="232" t="s">
        <v>1289</v>
      </c>
      <c r="B133" s="216">
        <v>271004322</v>
      </c>
      <c r="C133" s="232" t="s">
        <v>712</v>
      </c>
      <c r="D133" s="233">
        <v>25926</v>
      </c>
      <c r="E133" s="217">
        <v>58180</v>
      </c>
      <c r="G133" s="216">
        <v>266009123</v>
      </c>
      <c r="H133" s="213">
        <v>3034743535</v>
      </c>
      <c r="I133" s="234"/>
      <c r="J133" s="235">
        <v>87611</v>
      </c>
      <c r="K133" s="236" t="s">
        <v>131</v>
      </c>
      <c r="L133" s="244"/>
      <c r="M133" s="237">
        <v>572001257</v>
      </c>
      <c r="N133" s="236" t="s">
        <v>1852</v>
      </c>
      <c r="O133" s="238" t="s">
        <v>127</v>
      </c>
      <c r="P133" s="236" t="s">
        <v>887</v>
      </c>
      <c r="Q133" s="239">
        <v>42467</v>
      </c>
      <c r="R133" s="234">
        <f t="shared" ca="1" si="2"/>
        <v>8</v>
      </c>
    </row>
    <row r="134" spans="1:18" x14ac:dyDescent="0.35">
      <c r="A134" s="232" t="s">
        <v>1853</v>
      </c>
      <c r="B134" s="216">
        <v>272002380</v>
      </c>
      <c r="C134" s="232" t="s">
        <v>1843</v>
      </c>
      <c r="D134" s="233">
        <v>26003</v>
      </c>
      <c r="E134" s="217">
        <v>87048</v>
      </c>
      <c r="G134" s="216">
        <v>271004322</v>
      </c>
      <c r="H134" s="213">
        <v>5054980674</v>
      </c>
      <c r="I134" s="234"/>
      <c r="J134" s="235">
        <v>62889</v>
      </c>
      <c r="K134" s="236" t="s">
        <v>123</v>
      </c>
      <c r="L134" s="244"/>
      <c r="M134" s="237">
        <v>440009865</v>
      </c>
      <c r="N134" s="236" t="s">
        <v>1552</v>
      </c>
      <c r="O134" s="238" t="s">
        <v>101</v>
      </c>
      <c r="P134" s="236" t="s">
        <v>712</v>
      </c>
      <c r="Q134" s="239">
        <v>37421</v>
      </c>
      <c r="R134" s="234">
        <f t="shared" ca="1" si="2"/>
        <v>22</v>
      </c>
    </row>
    <row r="135" spans="1:18" x14ac:dyDescent="0.35">
      <c r="A135" s="232" t="s">
        <v>1303</v>
      </c>
      <c r="B135" s="216">
        <v>276005891</v>
      </c>
      <c r="C135" s="232" t="s">
        <v>1843</v>
      </c>
      <c r="D135" s="233">
        <v>26118</v>
      </c>
      <c r="E135" s="217">
        <v>108102</v>
      </c>
      <c r="G135" s="216">
        <v>272002380</v>
      </c>
      <c r="H135" s="213">
        <v>9708577225</v>
      </c>
      <c r="I135" s="234"/>
      <c r="J135" s="235">
        <v>45256</v>
      </c>
      <c r="K135" s="236" t="s">
        <v>123</v>
      </c>
      <c r="L135" s="244"/>
      <c r="M135" s="237">
        <v>297000280</v>
      </c>
      <c r="N135" s="236" t="s">
        <v>1220</v>
      </c>
      <c r="O135" s="238" t="s">
        <v>101</v>
      </c>
      <c r="P135" s="236" t="s">
        <v>1842</v>
      </c>
      <c r="Q135" s="239">
        <v>40840</v>
      </c>
      <c r="R135" s="234">
        <f t="shared" ca="1" si="2"/>
        <v>13</v>
      </c>
    </row>
    <row r="136" spans="1:18" x14ac:dyDescent="0.35">
      <c r="A136" s="232" t="s">
        <v>1429</v>
      </c>
      <c r="B136" s="216">
        <v>278004750</v>
      </c>
      <c r="C136" s="232" t="s">
        <v>1839</v>
      </c>
      <c r="D136" s="233">
        <v>26408</v>
      </c>
      <c r="E136" s="217">
        <v>101885</v>
      </c>
      <c r="G136" s="216">
        <v>276005891</v>
      </c>
      <c r="H136" s="213">
        <v>7191559081</v>
      </c>
      <c r="I136" s="234" t="s">
        <v>139</v>
      </c>
      <c r="J136" s="235">
        <v>58101</v>
      </c>
      <c r="K136" s="236" t="s">
        <v>141</v>
      </c>
      <c r="L136" s="244"/>
      <c r="M136" s="237">
        <v>725003649</v>
      </c>
      <c r="N136" s="236" t="s">
        <v>1188</v>
      </c>
      <c r="O136" s="238" t="s">
        <v>104</v>
      </c>
      <c r="P136" s="236" t="s">
        <v>322</v>
      </c>
      <c r="Q136" s="239">
        <v>36087</v>
      </c>
      <c r="R136" s="234">
        <f t="shared" ca="1" si="2"/>
        <v>26</v>
      </c>
    </row>
    <row r="137" spans="1:18" x14ac:dyDescent="0.35">
      <c r="A137" s="232" t="s">
        <v>1392</v>
      </c>
      <c r="B137" s="216">
        <v>278008893</v>
      </c>
      <c r="C137" s="232" t="s">
        <v>322</v>
      </c>
      <c r="D137" s="233">
        <v>26494</v>
      </c>
      <c r="E137" s="217">
        <v>81385</v>
      </c>
      <c r="G137" s="216">
        <v>278004750</v>
      </c>
      <c r="H137" s="213">
        <v>7195818082</v>
      </c>
      <c r="I137" s="234"/>
      <c r="J137" s="235">
        <v>39791</v>
      </c>
      <c r="K137" s="236" t="s">
        <v>131</v>
      </c>
      <c r="L137" s="244"/>
      <c r="M137" s="237">
        <v>382004268</v>
      </c>
      <c r="N137" s="236" t="s">
        <v>1191</v>
      </c>
      <c r="O137" s="238" t="s">
        <v>102</v>
      </c>
      <c r="P137" s="236" t="s">
        <v>1839</v>
      </c>
      <c r="Q137" s="239">
        <v>39772</v>
      </c>
      <c r="R137" s="234">
        <f t="shared" ca="1" si="2"/>
        <v>16</v>
      </c>
    </row>
    <row r="138" spans="1:18" x14ac:dyDescent="0.35">
      <c r="A138" s="232" t="s">
        <v>1467</v>
      </c>
      <c r="B138" s="216">
        <v>279001556</v>
      </c>
      <c r="C138" s="232" t="s">
        <v>786</v>
      </c>
      <c r="D138" s="233">
        <v>26552</v>
      </c>
      <c r="E138" s="217">
        <v>98796</v>
      </c>
      <c r="G138" s="216">
        <v>278008893</v>
      </c>
      <c r="H138" s="213">
        <v>7193355152</v>
      </c>
      <c r="I138" s="234"/>
      <c r="J138" s="235">
        <v>61456</v>
      </c>
      <c r="K138" s="236" t="s">
        <v>123</v>
      </c>
      <c r="L138" s="244"/>
      <c r="M138" s="237">
        <v>204003785</v>
      </c>
      <c r="N138" s="236" t="s">
        <v>1129</v>
      </c>
      <c r="O138" s="238" t="s">
        <v>101</v>
      </c>
      <c r="P138" s="236" t="s">
        <v>1841</v>
      </c>
      <c r="Q138" s="239">
        <v>35958</v>
      </c>
      <c r="R138" s="234">
        <f t="shared" ca="1" si="2"/>
        <v>26</v>
      </c>
    </row>
    <row r="139" spans="1:18" x14ac:dyDescent="0.35">
      <c r="A139" s="232" t="s">
        <v>1419</v>
      </c>
      <c r="B139" s="216">
        <v>281007639</v>
      </c>
      <c r="C139" s="232" t="s">
        <v>1840</v>
      </c>
      <c r="D139" s="233">
        <v>26621</v>
      </c>
      <c r="E139" s="217">
        <v>111283</v>
      </c>
      <c r="G139" s="216">
        <v>279001556</v>
      </c>
      <c r="H139" s="213">
        <v>3032639452</v>
      </c>
      <c r="I139" s="234" t="s">
        <v>119</v>
      </c>
      <c r="J139" s="235">
        <v>59922</v>
      </c>
      <c r="K139" s="236" t="s">
        <v>118</v>
      </c>
      <c r="L139" s="244"/>
      <c r="M139" s="237">
        <v>324005969</v>
      </c>
      <c r="N139" s="236" t="s">
        <v>1134</v>
      </c>
      <c r="O139" s="238" t="s">
        <v>101</v>
      </c>
      <c r="P139" s="236" t="s">
        <v>1846</v>
      </c>
      <c r="Q139" s="239">
        <v>36994</v>
      </c>
      <c r="R139" s="234">
        <f t="shared" ca="1" si="2"/>
        <v>23</v>
      </c>
    </row>
    <row r="140" spans="1:18" x14ac:dyDescent="0.35">
      <c r="A140" s="232" t="s">
        <v>1307</v>
      </c>
      <c r="B140" s="216">
        <v>283008404</v>
      </c>
      <c r="C140" s="232" t="s">
        <v>322</v>
      </c>
      <c r="D140" s="233">
        <v>26782</v>
      </c>
      <c r="E140" s="217">
        <v>100816</v>
      </c>
      <c r="G140" s="216">
        <v>281007639</v>
      </c>
      <c r="H140" s="213">
        <v>7193906310</v>
      </c>
      <c r="I140" s="234" t="s">
        <v>119</v>
      </c>
      <c r="J140" s="235">
        <v>77370</v>
      </c>
      <c r="K140" s="236" t="s">
        <v>118</v>
      </c>
      <c r="L140" s="244"/>
      <c r="M140" s="237">
        <v>206006492</v>
      </c>
      <c r="N140" s="236" t="s">
        <v>1402</v>
      </c>
      <c r="O140" s="238" t="s">
        <v>125</v>
      </c>
      <c r="P140" s="236" t="s">
        <v>1842</v>
      </c>
      <c r="Q140" s="239">
        <v>42392</v>
      </c>
      <c r="R140" s="234">
        <f t="shared" ca="1" si="2"/>
        <v>9</v>
      </c>
    </row>
    <row r="141" spans="1:18" x14ac:dyDescent="0.35">
      <c r="A141" s="232" t="s">
        <v>1621</v>
      </c>
      <c r="B141" s="216">
        <v>285002290</v>
      </c>
      <c r="C141" s="232" t="s">
        <v>322</v>
      </c>
      <c r="D141" s="233">
        <v>26800</v>
      </c>
      <c r="E141" s="217">
        <v>66416</v>
      </c>
      <c r="G141" s="216">
        <v>283008404</v>
      </c>
      <c r="H141" s="213">
        <v>3032687844</v>
      </c>
      <c r="I141" s="234"/>
      <c r="J141" s="235">
        <v>68923</v>
      </c>
      <c r="K141" s="236" t="s">
        <v>123</v>
      </c>
      <c r="L141" s="244"/>
      <c r="M141" s="237">
        <v>591008002</v>
      </c>
      <c r="N141" s="236" t="s">
        <v>1012</v>
      </c>
      <c r="O141" s="238" t="s">
        <v>102</v>
      </c>
      <c r="P141" s="236" t="s">
        <v>1843</v>
      </c>
      <c r="Q141" s="239">
        <v>37962</v>
      </c>
      <c r="R141" s="234">
        <f t="shared" ca="1" si="2"/>
        <v>21</v>
      </c>
    </row>
    <row r="142" spans="1:18" x14ac:dyDescent="0.35">
      <c r="A142" s="232" t="s">
        <v>1573</v>
      </c>
      <c r="B142" s="216">
        <v>286009606</v>
      </c>
      <c r="C142" s="232" t="s">
        <v>786</v>
      </c>
      <c r="D142" s="233">
        <v>26888</v>
      </c>
      <c r="E142" s="217">
        <v>89965</v>
      </c>
      <c r="G142" s="216">
        <v>285002290</v>
      </c>
      <c r="H142" s="213">
        <v>5054680033</v>
      </c>
      <c r="I142" s="234" t="s">
        <v>119</v>
      </c>
      <c r="J142" s="235">
        <v>77935</v>
      </c>
      <c r="K142" s="236" t="s">
        <v>118</v>
      </c>
      <c r="L142" s="244"/>
      <c r="M142" s="237">
        <v>374007797</v>
      </c>
      <c r="N142" s="236" t="s">
        <v>1617</v>
      </c>
      <c r="O142" s="238" t="s">
        <v>101</v>
      </c>
      <c r="P142" s="236" t="s">
        <v>322</v>
      </c>
      <c r="Q142" s="239">
        <v>39654</v>
      </c>
      <c r="R142" s="234">
        <f t="shared" ca="1" si="2"/>
        <v>16</v>
      </c>
    </row>
    <row r="143" spans="1:18" x14ac:dyDescent="0.35">
      <c r="A143" s="232" t="s">
        <v>1444</v>
      </c>
      <c r="B143" s="216">
        <v>288005212</v>
      </c>
      <c r="C143" s="232" t="s">
        <v>1849</v>
      </c>
      <c r="D143" s="233">
        <v>26930</v>
      </c>
      <c r="E143" s="217">
        <v>58287</v>
      </c>
      <c r="G143" s="216">
        <v>286009606</v>
      </c>
      <c r="H143" s="213">
        <v>9702602559</v>
      </c>
      <c r="I143" s="234"/>
      <c r="J143" s="235">
        <v>35713</v>
      </c>
      <c r="K143" s="236" t="s">
        <v>123</v>
      </c>
      <c r="L143" s="244"/>
      <c r="M143" s="237">
        <v>183005312</v>
      </c>
      <c r="N143" s="236" t="s">
        <v>1563</v>
      </c>
      <c r="O143" s="238" t="s">
        <v>101</v>
      </c>
      <c r="P143" s="236" t="s">
        <v>1839</v>
      </c>
      <c r="Q143" s="239">
        <v>37070</v>
      </c>
      <c r="R143" s="234">
        <f t="shared" ca="1" si="2"/>
        <v>23</v>
      </c>
    </row>
    <row r="144" spans="1:18" x14ac:dyDescent="0.35">
      <c r="A144" s="232" t="s">
        <v>1441</v>
      </c>
      <c r="B144" s="216">
        <v>297000280</v>
      </c>
      <c r="C144" s="232" t="s">
        <v>1839</v>
      </c>
      <c r="D144" s="233">
        <v>27144</v>
      </c>
      <c r="E144" s="217">
        <v>34542</v>
      </c>
      <c r="G144" s="216">
        <v>288005212</v>
      </c>
      <c r="H144" s="213">
        <v>3034897618</v>
      </c>
      <c r="I144" s="234"/>
      <c r="J144" s="235">
        <v>35224</v>
      </c>
      <c r="K144" s="236" t="s">
        <v>123</v>
      </c>
      <c r="L144" s="244"/>
      <c r="M144" s="237">
        <v>431008194</v>
      </c>
      <c r="N144" s="236" t="s">
        <v>1059</v>
      </c>
      <c r="O144" s="238" t="s">
        <v>127</v>
      </c>
      <c r="P144" s="236" t="s">
        <v>1839</v>
      </c>
      <c r="Q144" s="239">
        <v>40647</v>
      </c>
      <c r="R144" s="234">
        <f t="shared" ca="1" si="2"/>
        <v>13</v>
      </c>
    </row>
    <row r="145" spans="1:18" x14ac:dyDescent="0.35">
      <c r="A145" s="232" t="s">
        <v>1201</v>
      </c>
      <c r="B145" s="216">
        <v>297003762</v>
      </c>
      <c r="C145" s="232" t="s">
        <v>322</v>
      </c>
      <c r="D145" s="233">
        <v>27397</v>
      </c>
      <c r="E145" s="217">
        <v>35694</v>
      </c>
      <c r="G145" s="216">
        <v>297000280</v>
      </c>
      <c r="H145" s="213">
        <v>5055750692</v>
      </c>
      <c r="I145" s="234" t="s">
        <v>121</v>
      </c>
      <c r="J145" s="235">
        <v>60446</v>
      </c>
      <c r="K145" s="236" t="s">
        <v>118</v>
      </c>
      <c r="L145" s="244"/>
      <c r="M145" s="237">
        <v>896001807</v>
      </c>
      <c r="N145" s="236" t="s">
        <v>1032</v>
      </c>
      <c r="O145" s="238" t="s">
        <v>102</v>
      </c>
      <c r="P145" s="236" t="s">
        <v>786</v>
      </c>
      <c r="Q145" s="239">
        <v>37262</v>
      </c>
      <c r="R145" s="234">
        <f t="shared" ca="1" si="2"/>
        <v>23</v>
      </c>
    </row>
    <row r="146" spans="1:18" x14ac:dyDescent="0.35">
      <c r="A146" s="232" t="s">
        <v>1669</v>
      </c>
      <c r="B146" s="216">
        <v>299000265</v>
      </c>
      <c r="C146" s="232" t="s">
        <v>1843</v>
      </c>
      <c r="D146" s="233">
        <v>27471</v>
      </c>
      <c r="E146" s="217">
        <v>107548</v>
      </c>
      <c r="G146" s="216">
        <v>297003762</v>
      </c>
      <c r="H146" s="213">
        <v>5057187041</v>
      </c>
      <c r="I146" s="234"/>
      <c r="J146" s="235">
        <v>95835</v>
      </c>
      <c r="K146" s="236" t="s">
        <v>123</v>
      </c>
      <c r="L146" s="244"/>
      <c r="M146" s="237">
        <v>354001908</v>
      </c>
      <c r="N146" s="236" t="s">
        <v>1133</v>
      </c>
      <c r="O146" s="238" t="s">
        <v>125</v>
      </c>
      <c r="P146" s="236" t="s">
        <v>313</v>
      </c>
      <c r="Q146" s="239">
        <v>42187</v>
      </c>
      <c r="R146" s="234">
        <f t="shared" ca="1" si="2"/>
        <v>9</v>
      </c>
    </row>
    <row r="147" spans="1:18" x14ac:dyDescent="0.35">
      <c r="A147" s="232" t="s">
        <v>1535</v>
      </c>
      <c r="B147" s="216">
        <v>300000586</v>
      </c>
      <c r="C147" s="232" t="s">
        <v>322</v>
      </c>
      <c r="D147" s="233">
        <v>27499</v>
      </c>
      <c r="E147" s="217">
        <v>75881</v>
      </c>
      <c r="G147" s="216">
        <v>299000265</v>
      </c>
      <c r="H147" s="213">
        <v>5058561612</v>
      </c>
      <c r="I147" s="234" t="s">
        <v>128</v>
      </c>
      <c r="J147" s="235">
        <v>124367</v>
      </c>
      <c r="K147" s="236" t="s">
        <v>118</v>
      </c>
      <c r="L147" s="244"/>
      <c r="M147" s="237">
        <v>989003864</v>
      </c>
      <c r="N147" s="236" t="s">
        <v>1654</v>
      </c>
      <c r="O147" s="238" t="s">
        <v>127</v>
      </c>
      <c r="P147" s="236" t="s">
        <v>322</v>
      </c>
      <c r="Q147" s="239">
        <v>36595</v>
      </c>
      <c r="R147" s="234">
        <f t="shared" ca="1" si="2"/>
        <v>24</v>
      </c>
    </row>
    <row r="148" spans="1:18" x14ac:dyDescent="0.35">
      <c r="A148" s="232" t="s">
        <v>946</v>
      </c>
      <c r="B148" s="216">
        <v>302006593</v>
      </c>
      <c r="C148" s="232" t="s">
        <v>238</v>
      </c>
      <c r="D148" s="233">
        <v>27575</v>
      </c>
      <c r="E148" s="217">
        <v>97159</v>
      </c>
      <c r="G148" s="216">
        <v>300000586</v>
      </c>
      <c r="H148" s="213">
        <v>5055255121</v>
      </c>
      <c r="I148" s="234" t="s">
        <v>119</v>
      </c>
      <c r="J148" s="235">
        <v>108460</v>
      </c>
      <c r="K148" s="236" t="s">
        <v>118</v>
      </c>
      <c r="L148" s="244"/>
      <c r="M148" s="237">
        <v>677003738</v>
      </c>
      <c r="N148" s="236" t="s">
        <v>1636</v>
      </c>
      <c r="O148" s="238" t="s">
        <v>104</v>
      </c>
      <c r="P148" s="236" t="s">
        <v>1841</v>
      </c>
      <c r="Q148" s="239">
        <v>41022</v>
      </c>
      <c r="R148" s="234">
        <f t="shared" ca="1" si="2"/>
        <v>12</v>
      </c>
    </row>
    <row r="149" spans="1:18" x14ac:dyDescent="0.35">
      <c r="A149" s="232" t="s">
        <v>1380</v>
      </c>
      <c r="B149" s="216">
        <v>303006952</v>
      </c>
      <c r="C149" s="232" t="s">
        <v>1847</v>
      </c>
      <c r="D149" s="233">
        <v>27852</v>
      </c>
      <c r="E149" s="217">
        <v>120140</v>
      </c>
      <c r="G149" s="216">
        <v>302006593</v>
      </c>
      <c r="H149" s="213">
        <v>5056012031</v>
      </c>
      <c r="I149" s="234"/>
      <c r="J149" s="235">
        <v>77173</v>
      </c>
      <c r="K149" s="236" t="s">
        <v>123</v>
      </c>
      <c r="L149" s="244"/>
      <c r="M149" s="237">
        <v>240003824</v>
      </c>
      <c r="N149" s="236" t="s">
        <v>1406</v>
      </c>
      <c r="O149" s="238" t="s">
        <v>134</v>
      </c>
      <c r="P149" s="236" t="s">
        <v>1840</v>
      </c>
      <c r="Q149" s="239">
        <v>35398</v>
      </c>
      <c r="R149" s="234">
        <f t="shared" ca="1" si="2"/>
        <v>28</v>
      </c>
    </row>
    <row r="150" spans="1:18" x14ac:dyDescent="0.35">
      <c r="A150" s="232" t="s">
        <v>1398</v>
      </c>
      <c r="B150" s="216">
        <v>306000924</v>
      </c>
      <c r="C150" s="232" t="s">
        <v>786</v>
      </c>
      <c r="D150" s="233">
        <v>27874</v>
      </c>
      <c r="E150" s="217">
        <v>97753</v>
      </c>
      <c r="G150" s="216">
        <v>303006952</v>
      </c>
      <c r="H150" s="213">
        <v>7195978858</v>
      </c>
      <c r="I150" s="234"/>
      <c r="J150" s="235">
        <v>92006</v>
      </c>
      <c r="K150" s="236" t="s">
        <v>123</v>
      </c>
      <c r="L150" s="244"/>
      <c r="M150" s="237">
        <v>784009698</v>
      </c>
      <c r="N150" s="236" t="s">
        <v>1644</v>
      </c>
      <c r="O150" s="238" t="s">
        <v>134</v>
      </c>
      <c r="P150" s="236" t="s">
        <v>1842</v>
      </c>
      <c r="Q150" s="239">
        <v>37336</v>
      </c>
      <c r="R150" s="234">
        <f t="shared" ca="1" si="2"/>
        <v>22</v>
      </c>
    </row>
    <row r="151" spans="1:18" x14ac:dyDescent="0.35">
      <c r="A151" s="232" t="s">
        <v>1854</v>
      </c>
      <c r="B151" s="216">
        <v>306009148</v>
      </c>
      <c r="C151" s="232" t="s">
        <v>934</v>
      </c>
      <c r="D151" s="233">
        <v>27961</v>
      </c>
      <c r="E151" s="217">
        <v>50109</v>
      </c>
      <c r="G151" s="216">
        <v>306000924</v>
      </c>
      <c r="H151" s="213">
        <v>5053717553</v>
      </c>
      <c r="I151" s="234" t="s">
        <v>149</v>
      </c>
      <c r="J151" s="235">
        <v>123350</v>
      </c>
      <c r="K151" s="236" t="s">
        <v>118</v>
      </c>
      <c r="L151" s="244"/>
      <c r="M151" s="237">
        <v>185009581</v>
      </c>
      <c r="N151" s="236" t="s">
        <v>1109</v>
      </c>
      <c r="O151" s="238" t="s">
        <v>104</v>
      </c>
      <c r="P151" s="236" t="s">
        <v>786</v>
      </c>
      <c r="Q151" s="239">
        <v>41652</v>
      </c>
      <c r="R151" s="234">
        <f t="shared" ca="1" si="2"/>
        <v>11</v>
      </c>
    </row>
    <row r="152" spans="1:18" x14ac:dyDescent="0.35">
      <c r="A152" s="232" t="s">
        <v>960</v>
      </c>
      <c r="B152" s="216">
        <v>312001254</v>
      </c>
      <c r="C152" s="232" t="s">
        <v>238</v>
      </c>
      <c r="D152" s="233">
        <v>28165</v>
      </c>
      <c r="E152" s="217">
        <v>53990</v>
      </c>
      <c r="G152" s="216">
        <v>306009148</v>
      </c>
      <c r="H152" s="213">
        <v>9708440900</v>
      </c>
      <c r="I152" s="234" t="s">
        <v>149</v>
      </c>
      <c r="J152" s="235">
        <v>115431</v>
      </c>
      <c r="K152" s="236" t="s">
        <v>118</v>
      </c>
      <c r="L152" s="244"/>
      <c r="M152" s="237">
        <v>517004893</v>
      </c>
      <c r="N152" s="236" t="s">
        <v>975</v>
      </c>
      <c r="O152" s="238" t="s">
        <v>101</v>
      </c>
      <c r="P152" s="236" t="s">
        <v>1848</v>
      </c>
      <c r="Q152" s="239">
        <v>42177</v>
      </c>
      <c r="R152" s="234">
        <f t="shared" ca="1" si="2"/>
        <v>9</v>
      </c>
    </row>
    <row r="153" spans="1:18" x14ac:dyDescent="0.35">
      <c r="A153" s="232" t="s">
        <v>1518</v>
      </c>
      <c r="B153" s="216">
        <v>312004311</v>
      </c>
      <c r="C153" s="232" t="s">
        <v>1839</v>
      </c>
      <c r="D153" s="233">
        <v>28166</v>
      </c>
      <c r="E153" s="217">
        <v>72882</v>
      </c>
      <c r="G153" s="216">
        <v>312001254</v>
      </c>
      <c r="H153" s="213">
        <v>5056213620</v>
      </c>
      <c r="I153" s="234"/>
      <c r="J153" s="235">
        <v>77676</v>
      </c>
      <c r="K153" s="236" t="s">
        <v>131</v>
      </c>
      <c r="L153" s="244"/>
      <c r="M153" s="237">
        <v>479004781</v>
      </c>
      <c r="N153" s="236" t="s">
        <v>1089</v>
      </c>
      <c r="O153" s="238" t="s">
        <v>101</v>
      </c>
      <c r="P153" s="236" t="s">
        <v>322</v>
      </c>
      <c r="Q153" s="239">
        <v>35537</v>
      </c>
      <c r="R153" s="234">
        <f t="shared" ca="1" si="2"/>
        <v>27</v>
      </c>
    </row>
    <row r="154" spans="1:18" x14ac:dyDescent="0.35">
      <c r="A154" s="232" t="s">
        <v>1626</v>
      </c>
      <c r="B154" s="216">
        <v>312006705</v>
      </c>
      <c r="C154" s="232" t="s">
        <v>887</v>
      </c>
      <c r="D154" s="233">
        <v>28171</v>
      </c>
      <c r="E154" s="217">
        <v>67618</v>
      </c>
      <c r="G154" s="216">
        <v>312004311</v>
      </c>
      <c r="H154" s="213">
        <v>9707936742</v>
      </c>
      <c r="I154" s="234" t="s">
        <v>119</v>
      </c>
      <c r="J154" s="235">
        <v>94675</v>
      </c>
      <c r="K154" s="236" t="s">
        <v>141</v>
      </c>
      <c r="L154" s="244"/>
      <c r="M154" s="237">
        <v>573008439</v>
      </c>
      <c r="N154" s="236" t="s">
        <v>1670</v>
      </c>
      <c r="O154" s="238" t="s">
        <v>134</v>
      </c>
      <c r="P154" s="236" t="s">
        <v>1843</v>
      </c>
      <c r="Q154" s="239">
        <v>37772</v>
      </c>
      <c r="R154" s="234">
        <f t="shared" ca="1" si="2"/>
        <v>21</v>
      </c>
    </row>
    <row r="155" spans="1:18" x14ac:dyDescent="0.35">
      <c r="A155" s="232" t="s">
        <v>1099</v>
      </c>
      <c r="B155" s="216">
        <v>313001602</v>
      </c>
      <c r="C155" s="232" t="s">
        <v>1839</v>
      </c>
      <c r="D155" s="233">
        <v>28214</v>
      </c>
      <c r="E155" s="217">
        <v>82138</v>
      </c>
      <c r="G155" s="216">
        <v>312006705</v>
      </c>
      <c r="H155" s="213">
        <v>7197491979</v>
      </c>
      <c r="I155" s="234" t="s">
        <v>139</v>
      </c>
      <c r="J155" s="235">
        <v>127954</v>
      </c>
      <c r="K155" s="236" t="s">
        <v>118</v>
      </c>
      <c r="L155" s="244"/>
      <c r="M155" s="237">
        <v>833003389</v>
      </c>
      <c r="N155" s="236" t="s">
        <v>1069</v>
      </c>
      <c r="O155" s="238" t="s">
        <v>101</v>
      </c>
      <c r="P155" s="236" t="s">
        <v>1841</v>
      </c>
      <c r="Q155" s="239">
        <v>38018</v>
      </c>
      <c r="R155" s="234">
        <f t="shared" ca="1" si="2"/>
        <v>21</v>
      </c>
    </row>
    <row r="156" spans="1:18" x14ac:dyDescent="0.35">
      <c r="A156" s="232" t="s">
        <v>1610</v>
      </c>
      <c r="B156" s="216">
        <v>313003149</v>
      </c>
      <c r="C156" s="232" t="s">
        <v>1846</v>
      </c>
      <c r="D156" s="233">
        <v>28222</v>
      </c>
      <c r="E156" s="217">
        <v>58378</v>
      </c>
      <c r="G156" s="216">
        <v>313001602</v>
      </c>
      <c r="H156" s="213">
        <v>5056079829</v>
      </c>
      <c r="I156" s="234" t="s">
        <v>119</v>
      </c>
      <c r="J156" s="235">
        <v>120511</v>
      </c>
      <c r="K156" s="236" t="s">
        <v>118</v>
      </c>
      <c r="L156" s="244"/>
      <c r="M156" s="237">
        <v>212005003</v>
      </c>
      <c r="N156" s="236" t="s">
        <v>1593</v>
      </c>
      <c r="O156" s="238" t="s">
        <v>104</v>
      </c>
      <c r="P156" s="236" t="s">
        <v>1839</v>
      </c>
      <c r="Q156" s="239">
        <v>37465</v>
      </c>
      <c r="R156" s="234">
        <f t="shared" ca="1" si="2"/>
        <v>22</v>
      </c>
    </row>
    <row r="157" spans="1:18" x14ac:dyDescent="0.35">
      <c r="A157" s="232" t="s">
        <v>953</v>
      </c>
      <c r="B157" s="216">
        <v>315008929</v>
      </c>
      <c r="C157" s="232" t="s">
        <v>1846</v>
      </c>
      <c r="D157" s="233">
        <v>28227</v>
      </c>
      <c r="E157" s="217">
        <v>62074</v>
      </c>
      <c r="G157" s="216">
        <v>313003149</v>
      </c>
      <c r="H157" s="213">
        <v>3035442791</v>
      </c>
      <c r="I157" s="234"/>
      <c r="J157" s="235">
        <v>54449</v>
      </c>
      <c r="K157" s="236" t="s">
        <v>123</v>
      </c>
      <c r="L157" s="244"/>
      <c r="M157" s="237">
        <v>636003010</v>
      </c>
      <c r="N157" s="236" t="s">
        <v>1629</v>
      </c>
      <c r="O157" s="238" t="s">
        <v>104</v>
      </c>
      <c r="P157" s="236" t="s">
        <v>1841</v>
      </c>
      <c r="Q157" s="239">
        <v>41081</v>
      </c>
      <c r="R157" s="234">
        <f t="shared" ca="1" si="2"/>
        <v>12</v>
      </c>
    </row>
    <row r="158" spans="1:18" x14ac:dyDescent="0.35">
      <c r="A158" s="232" t="s">
        <v>1577</v>
      </c>
      <c r="B158" s="216">
        <v>317007570</v>
      </c>
      <c r="C158" s="232" t="s">
        <v>322</v>
      </c>
      <c r="D158" s="233">
        <v>28352</v>
      </c>
      <c r="E158" s="217">
        <v>51258</v>
      </c>
      <c r="G158" s="216">
        <v>315008929</v>
      </c>
      <c r="H158" s="213">
        <v>5058669137</v>
      </c>
      <c r="I158" s="234" t="s">
        <v>119</v>
      </c>
      <c r="J158" s="235">
        <v>52181</v>
      </c>
      <c r="K158" s="236" t="s">
        <v>118</v>
      </c>
      <c r="L158" s="244"/>
      <c r="M158" s="237">
        <v>549004673</v>
      </c>
      <c r="N158" s="236" t="s">
        <v>1250</v>
      </c>
      <c r="O158" s="238" t="s">
        <v>127</v>
      </c>
      <c r="P158" s="236" t="s">
        <v>712</v>
      </c>
      <c r="Q158" s="239">
        <v>38481</v>
      </c>
      <c r="R158" s="234">
        <f t="shared" ca="1" si="2"/>
        <v>19</v>
      </c>
    </row>
    <row r="159" spans="1:18" x14ac:dyDescent="0.35">
      <c r="A159" s="232" t="s">
        <v>1422</v>
      </c>
      <c r="B159" s="216">
        <v>318002120</v>
      </c>
      <c r="C159" s="232" t="s">
        <v>1841</v>
      </c>
      <c r="D159" s="233">
        <v>28458</v>
      </c>
      <c r="E159" s="217">
        <v>108868</v>
      </c>
      <c r="G159" s="216">
        <v>317007570</v>
      </c>
      <c r="H159" s="213">
        <v>5052869792</v>
      </c>
      <c r="I159" s="234"/>
      <c r="J159" s="235">
        <v>88112</v>
      </c>
      <c r="K159" s="236" t="s">
        <v>123</v>
      </c>
      <c r="L159" s="244"/>
      <c r="M159" s="237">
        <v>393001518</v>
      </c>
      <c r="N159" s="236" t="s">
        <v>1619</v>
      </c>
      <c r="O159" s="238" t="s">
        <v>134</v>
      </c>
      <c r="P159" s="236" t="s">
        <v>1843</v>
      </c>
      <c r="Q159" s="239">
        <v>35499</v>
      </c>
      <c r="R159" s="234">
        <f t="shared" ca="1" si="2"/>
        <v>27</v>
      </c>
    </row>
    <row r="160" spans="1:18" x14ac:dyDescent="0.35">
      <c r="A160" s="232" t="s">
        <v>1387</v>
      </c>
      <c r="B160" s="240">
        <v>320002802</v>
      </c>
      <c r="C160" s="232" t="s">
        <v>322</v>
      </c>
      <c r="D160" s="233">
        <v>28688</v>
      </c>
      <c r="E160" s="217">
        <v>90652</v>
      </c>
      <c r="G160" s="216">
        <v>318002120</v>
      </c>
      <c r="H160" s="213">
        <v>3035228252</v>
      </c>
      <c r="I160" s="234" t="s">
        <v>139</v>
      </c>
      <c r="J160" s="235">
        <v>55312</v>
      </c>
      <c r="K160" s="236" t="s">
        <v>118</v>
      </c>
      <c r="L160" s="244"/>
      <c r="M160" s="237">
        <v>776002183</v>
      </c>
      <c r="N160" s="236" t="s">
        <v>936</v>
      </c>
      <c r="O160" s="238" t="s">
        <v>102</v>
      </c>
      <c r="P160" s="236" t="s">
        <v>1842</v>
      </c>
      <c r="Q160" s="239">
        <v>37057</v>
      </c>
      <c r="R160" s="234">
        <f t="shared" ca="1" si="2"/>
        <v>23</v>
      </c>
    </row>
    <row r="161" spans="1:18" x14ac:dyDescent="0.35">
      <c r="A161" s="232" t="s">
        <v>1468</v>
      </c>
      <c r="B161" s="216">
        <v>320008845</v>
      </c>
      <c r="C161" s="232" t="s">
        <v>786</v>
      </c>
      <c r="D161" s="233">
        <v>28724</v>
      </c>
      <c r="E161" s="217">
        <v>79273</v>
      </c>
      <c r="G161" s="240">
        <v>320002802</v>
      </c>
      <c r="H161" s="213">
        <v>3033265407</v>
      </c>
      <c r="I161" s="234" t="s">
        <v>121</v>
      </c>
      <c r="J161" s="235">
        <v>54214</v>
      </c>
      <c r="K161" s="236" t="s">
        <v>118</v>
      </c>
      <c r="L161" s="244"/>
      <c r="M161" s="237">
        <v>318002120</v>
      </c>
      <c r="N161" s="236" t="s">
        <v>1260</v>
      </c>
      <c r="O161" s="238" t="s">
        <v>101</v>
      </c>
      <c r="P161" s="236" t="s">
        <v>322</v>
      </c>
      <c r="Q161" s="239">
        <v>40756</v>
      </c>
      <c r="R161" s="234">
        <f t="shared" ca="1" si="2"/>
        <v>13</v>
      </c>
    </row>
    <row r="162" spans="1:18" x14ac:dyDescent="0.35">
      <c r="A162" s="232" t="s">
        <v>1296</v>
      </c>
      <c r="B162" s="216">
        <v>323007315</v>
      </c>
      <c r="C162" s="232" t="s">
        <v>1840</v>
      </c>
      <c r="D162" s="233">
        <v>28817</v>
      </c>
      <c r="E162" s="217">
        <v>104789</v>
      </c>
      <c r="G162" s="216">
        <v>320008845</v>
      </c>
      <c r="H162" s="213">
        <v>3036100410</v>
      </c>
      <c r="I162" s="234"/>
      <c r="J162" s="235">
        <v>27947</v>
      </c>
      <c r="K162" s="236" t="s">
        <v>123</v>
      </c>
      <c r="L162" s="244"/>
      <c r="M162" s="237">
        <v>135007923</v>
      </c>
      <c r="N162" s="236" t="s">
        <v>1568</v>
      </c>
      <c r="O162" s="238" t="s">
        <v>102</v>
      </c>
      <c r="P162" s="236" t="s">
        <v>786</v>
      </c>
      <c r="Q162" s="239">
        <v>37977</v>
      </c>
      <c r="R162" s="234">
        <f t="shared" ca="1" si="2"/>
        <v>21</v>
      </c>
    </row>
    <row r="163" spans="1:18" x14ac:dyDescent="0.35">
      <c r="A163" s="232" t="s">
        <v>1415</v>
      </c>
      <c r="B163" s="240">
        <v>324000981</v>
      </c>
      <c r="C163" s="232" t="s">
        <v>1839</v>
      </c>
      <c r="D163" s="233">
        <v>29002</v>
      </c>
      <c r="E163" s="217">
        <v>72752</v>
      </c>
      <c r="G163" s="216">
        <v>323007315</v>
      </c>
      <c r="H163" s="213">
        <v>9707451745</v>
      </c>
      <c r="I163" s="234"/>
      <c r="J163" s="235">
        <v>54256</v>
      </c>
      <c r="K163" s="236" t="s">
        <v>123</v>
      </c>
      <c r="L163" s="244"/>
      <c r="M163" s="237">
        <v>560005993</v>
      </c>
      <c r="N163" s="236" t="s">
        <v>1247</v>
      </c>
      <c r="O163" s="238" t="s">
        <v>134</v>
      </c>
      <c r="P163" s="236" t="s">
        <v>322</v>
      </c>
      <c r="Q163" s="239">
        <v>38025</v>
      </c>
      <c r="R163" s="234">
        <f t="shared" ca="1" si="2"/>
        <v>21</v>
      </c>
    </row>
    <row r="164" spans="1:18" x14ac:dyDescent="0.35">
      <c r="A164" s="232" t="s">
        <v>1188</v>
      </c>
      <c r="B164" s="216">
        <v>324001426</v>
      </c>
      <c r="C164" s="232" t="s">
        <v>1842</v>
      </c>
      <c r="D164" s="233">
        <v>29445</v>
      </c>
      <c r="E164" s="217">
        <v>53693</v>
      </c>
      <c r="G164" s="240">
        <v>324000981</v>
      </c>
      <c r="H164" s="213">
        <v>5057528456</v>
      </c>
      <c r="I164" s="234"/>
      <c r="J164" s="235">
        <v>26125</v>
      </c>
      <c r="K164" s="236" t="s">
        <v>123</v>
      </c>
      <c r="L164" s="244"/>
      <c r="M164" s="237">
        <v>650009155</v>
      </c>
      <c r="N164" s="236" t="s">
        <v>1477</v>
      </c>
      <c r="O164" s="238" t="s">
        <v>104</v>
      </c>
      <c r="P164" s="236" t="s">
        <v>1843</v>
      </c>
      <c r="Q164" s="239">
        <v>37084</v>
      </c>
      <c r="R164" s="234">
        <f t="shared" ca="1" si="2"/>
        <v>23</v>
      </c>
    </row>
    <row r="165" spans="1:18" x14ac:dyDescent="0.35">
      <c r="A165" s="232" t="s">
        <v>1098</v>
      </c>
      <c r="B165" s="240">
        <v>324005969</v>
      </c>
      <c r="C165" s="232" t="s">
        <v>322</v>
      </c>
      <c r="D165" s="233">
        <v>29471</v>
      </c>
      <c r="E165" s="217">
        <v>58378</v>
      </c>
      <c r="G165" s="216">
        <v>324001426</v>
      </c>
      <c r="H165" s="213">
        <v>5051774590</v>
      </c>
      <c r="I165" s="234" t="s">
        <v>121</v>
      </c>
      <c r="J165" s="235">
        <v>89818</v>
      </c>
      <c r="K165" s="236" t="s">
        <v>141</v>
      </c>
      <c r="L165" s="244"/>
      <c r="M165" s="237">
        <v>989006256</v>
      </c>
      <c r="N165" s="236" t="s">
        <v>1551</v>
      </c>
      <c r="O165" s="238" t="s">
        <v>134</v>
      </c>
      <c r="P165" s="236" t="s">
        <v>322</v>
      </c>
      <c r="Q165" s="239">
        <v>36328</v>
      </c>
      <c r="R165" s="234">
        <f t="shared" ca="1" si="2"/>
        <v>25</v>
      </c>
    </row>
    <row r="166" spans="1:18" x14ac:dyDescent="0.35">
      <c r="A166" s="232" t="s">
        <v>1349</v>
      </c>
      <c r="B166" s="240">
        <v>324008243</v>
      </c>
      <c r="C166" s="232" t="s">
        <v>712</v>
      </c>
      <c r="D166" s="233">
        <v>29545</v>
      </c>
      <c r="E166" s="217">
        <v>119652</v>
      </c>
      <c r="G166" s="240">
        <v>324005969</v>
      </c>
      <c r="H166" s="213">
        <v>9704194193</v>
      </c>
      <c r="I166" s="234" t="s">
        <v>139</v>
      </c>
      <c r="J166" s="235">
        <v>107247</v>
      </c>
      <c r="K166" s="236" t="s">
        <v>141</v>
      </c>
      <c r="L166" s="244"/>
      <c r="M166" s="237">
        <v>650009762</v>
      </c>
      <c r="N166" s="236" t="s">
        <v>1249</v>
      </c>
      <c r="O166" s="238" t="s">
        <v>134</v>
      </c>
      <c r="P166" s="236" t="s">
        <v>893</v>
      </c>
      <c r="Q166" s="239">
        <v>35244</v>
      </c>
      <c r="R166" s="234">
        <f t="shared" ca="1" si="2"/>
        <v>28</v>
      </c>
    </row>
    <row r="167" spans="1:18" x14ac:dyDescent="0.35">
      <c r="A167" s="232" t="s">
        <v>1121</v>
      </c>
      <c r="B167" s="216">
        <v>325000313</v>
      </c>
      <c r="C167" s="232" t="s">
        <v>238</v>
      </c>
      <c r="D167" s="233">
        <v>29705</v>
      </c>
      <c r="E167" s="217">
        <v>58179</v>
      </c>
      <c r="G167" s="240">
        <v>324008243</v>
      </c>
      <c r="H167" s="213">
        <v>7191588597</v>
      </c>
      <c r="I167" s="234" t="s">
        <v>128</v>
      </c>
      <c r="J167" s="235">
        <v>118686</v>
      </c>
      <c r="K167" s="236" t="s">
        <v>118</v>
      </c>
      <c r="L167" s="244"/>
      <c r="M167" s="237">
        <v>672005934</v>
      </c>
      <c r="N167" s="236" t="s">
        <v>1170</v>
      </c>
      <c r="O167" s="238" t="s">
        <v>127</v>
      </c>
      <c r="P167" s="236" t="s">
        <v>1844</v>
      </c>
      <c r="Q167" s="239">
        <v>38266</v>
      </c>
      <c r="R167" s="234">
        <f t="shared" ca="1" si="2"/>
        <v>20</v>
      </c>
    </row>
    <row r="168" spans="1:18" x14ac:dyDescent="0.35">
      <c r="A168" s="232" t="s">
        <v>1078</v>
      </c>
      <c r="B168" s="216">
        <v>325006412</v>
      </c>
      <c r="C168" s="232" t="s">
        <v>786</v>
      </c>
      <c r="D168" s="233">
        <v>29795</v>
      </c>
      <c r="E168" s="217">
        <v>89239</v>
      </c>
      <c r="G168" s="216">
        <v>325000313</v>
      </c>
      <c r="H168" s="213">
        <v>9701675237</v>
      </c>
      <c r="I168" s="234"/>
      <c r="J168" s="235">
        <v>107872</v>
      </c>
      <c r="K168" s="236" t="s">
        <v>131</v>
      </c>
      <c r="L168" s="244"/>
      <c r="M168" s="237">
        <v>645009312</v>
      </c>
      <c r="N168" s="236" t="s">
        <v>1131</v>
      </c>
      <c r="O168" s="238" t="s">
        <v>101</v>
      </c>
      <c r="P168" s="236" t="s">
        <v>1841</v>
      </c>
      <c r="Q168" s="239">
        <v>36799</v>
      </c>
      <c r="R168" s="234">
        <f t="shared" ca="1" si="2"/>
        <v>24</v>
      </c>
    </row>
    <row r="169" spans="1:18" x14ac:dyDescent="0.35">
      <c r="A169" s="232" t="s">
        <v>1213</v>
      </c>
      <c r="B169" s="216">
        <v>326002634</v>
      </c>
      <c r="C169" s="232" t="s">
        <v>1839</v>
      </c>
      <c r="D169" s="233">
        <v>30023</v>
      </c>
      <c r="E169" s="217">
        <v>74543</v>
      </c>
      <c r="G169" s="216">
        <v>325006412</v>
      </c>
      <c r="H169" s="213">
        <v>5055796953</v>
      </c>
      <c r="I169" s="234" t="s">
        <v>119</v>
      </c>
      <c r="J169" s="235">
        <v>51482</v>
      </c>
      <c r="K169" s="236" t="s">
        <v>141</v>
      </c>
      <c r="L169" s="244"/>
      <c r="M169" s="237">
        <v>905007977</v>
      </c>
      <c r="N169" s="236" t="s">
        <v>1403</v>
      </c>
      <c r="O169" s="238" t="s">
        <v>101</v>
      </c>
      <c r="P169" s="236" t="s">
        <v>1847</v>
      </c>
      <c r="Q169" s="239">
        <v>37371</v>
      </c>
      <c r="R169" s="234">
        <f t="shared" ca="1" si="2"/>
        <v>22</v>
      </c>
    </row>
    <row r="170" spans="1:18" x14ac:dyDescent="0.35">
      <c r="A170" s="232" t="s">
        <v>1107</v>
      </c>
      <c r="B170" s="216">
        <v>326003677</v>
      </c>
      <c r="C170" s="232" t="s">
        <v>712</v>
      </c>
      <c r="D170" s="233">
        <v>30124</v>
      </c>
      <c r="E170" s="217">
        <v>32292</v>
      </c>
      <c r="G170" s="216">
        <v>326002634</v>
      </c>
      <c r="H170" s="213">
        <v>7198159919</v>
      </c>
      <c r="I170" s="234" t="s">
        <v>119</v>
      </c>
      <c r="J170" s="235">
        <v>127672</v>
      </c>
      <c r="K170" s="236" t="s">
        <v>118</v>
      </c>
      <c r="L170" s="244"/>
      <c r="M170" s="237">
        <v>278004750</v>
      </c>
      <c r="N170" s="236" t="s">
        <v>1261</v>
      </c>
      <c r="O170" s="238" t="s">
        <v>125</v>
      </c>
      <c r="P170" s="236" t="s">
        <v>934</v>
      </c>
      <c r="Q170" s="239">
        <v>35770</v>
      </c>
      <c r="R170" s="234">
        <f t="shared" ca="1" si="2"/>
        <v>27</v>
      </c>
    </row>
    <row r="171" spans="1:18" x14ac:dyDescent="0.35">
      <c r="A171" s="232" t="s">
        <v>1452</v>
      </c>
      <c r="B171" s="240">
        <v>326008518</v>
      </c>
      <c r="C171" s="232" t="s">
        <v>322</v>
      </c>
      <c r="D171" s="233">
        <v>30332</v>
      </c>
      <c r="E171" s="217">
        <v>58879</v>
      </c>
      <c r="G171" s="216">
        <v>326003677</v>
      </c>
      <c r="H171" s="213">
        <v>9706920236</v>
      </c>
      <c r="I171" s="234"/>
      <c r="J171" s="235">
        <v>114504</v>
      </c>
      <c r="K171" s="236" t="s">
        <v>131</v>
      </c>
      <c r="L171" s="244"/>
      <c r="M171" s="237">
        <v>205004604</v>
      </c>
      <c r="N171" s="236" t="s">
        <v>1025</v>
      </c>
      <c r="O171" s="238" t="s">
        <v>134</v>
      </c>
      <c r="P171" s="236" t="s">
        <v>712</v>
      </c>
      <c r="Q171" s="239">
        <v>38455</v>
      </c>
      <c r="R171" s="234">
        <f t="shared" ca="1" si="2"/>
        <v>19</v>
      </c>
    </row>
    <row r="172" spans="1:18" x14ac:dyDescent="0.35">
      <c r="A172" s="232" t="s">
        <v>1249</v>
      </c>
      <c r="B172" s="216">
        <v>327004477</v>
      </c>
      <c r="C172" s="232" t="s">
        <v>1840</v>
      </c>
      <c r="D172" s="233">
        <v>30573</v>
      </c>
      <c r="E172" s="217">
        <v>84372</v>
      </c>
      <c r="G172" s="240">
        <v>326008518</v>
      </c>
      <c r="H172" s="213">
        <v>7192543210</v>
      </c>
      <c r="I172" s="234" t="s">
        <v>139</v>
      </c>
      <c r="J172" s="235">
        <v>122035</v>
      </c>
      <c r="K172" s="236" t="s">
        <v>118</v>
      </c>
      <c r="L172" s="244"/>
      <c r="M172" s="237">
        <v>581000916</v>
      </c>
      <c r="N172" s="236" t="s">
        <v>1117</v>
      </c>
      <c r="O172" s="238" t="s">
        <v>134</v>
      </c>
      <c r="P172" s="236" t="s">
        <v>322</v>
      </c>
      <c r="Q172" s="239">
        <v>41620</v>
      </c>
      <c r="R172" s="234">
        <f t="shared" ca="1" si="2"/>
        <v>11</v>
      </c>
    </row>
    <row r="173" spans="1:18" x14ac:dyDescent="0.35">
      <c r="A173" s="232" t="s">
        <v>1855</v>
      </c>
      <c r="B173" s="216">
        <v>327005545</v>
      </c>
      <c r="C173" s="232" t="s">
        <v>1841</v>
      </c>
      <c r="D173" s="233">
        <v>30769</v>
      </c>
      <c r="E173" s="217">
        <v>104300</v>
      </c>
      <c r="G173" s="216">
        <v>327004477</v>
      </c>
      <c r="H173" s="213">
        <v>7193279828</v>
      </c>
      <c r="I173" s="234" t="s">
        <v>119</v>
      </c>
      <c r="J173" s="235">
        <v>93683</v>
      </c>
      <c r="K173" s="236" t="s">
        <v>118</v>
      </c>
      <c r="L173" s="244"/>
      <c r="M173" s="237">
        <v>574004575</v>
      </c>
      <c r="N173" s="236" t="s">
        <v>1497</v>
      </c>
      <c r="O173" s="238" t="s">
        <v>102</v>
      </c>
      <c r="P173" s="236" t="s">
        <v>238</v>
      </c>
      <c r="Q173" s="239">
        <v>38106</v>
      </c>
      <c r="R173" s="234">
        <f t="shared" ca="1" si="2"/>
        <v>20</v>
      </c>
    </row>
    <row r="174" spans="1:18" x14ac:dyDescent="0.35">
      <c r="A174" s="232" t="s">
        <v>1585</v>
      </c>
      <c r="B174" s="216">
        <v>328002109</v>
      </c>
      <c r="C174" s="232" t="s">
        <v>712</v>
      </c>
      <c r="D174" s="233">
        <v>31127</v>
      </c>
      <c r="E174" s="217">
        <v>67847</v>
      </c>
      <c r="G174" s="216">
        <v>327005545</v>
      </c>
      <c r="H174" s="213">
        <v>9704919418</v>
      </c>
      <c r="I174" s="234" t="s">
        <v>119</v>
      </c>
      <c r="J174" s="235">
        <v>106548</v>
      </c>
      <c r="K174" s="236" t="s">
        <v>118</v>
      </c>
      <c r="L174" s="244"/>
      <c r="M174" s="237">
        <v>721009904</v>
      </c>
      <c r="N174" s="236" t="s">
        <v>1366</v>
      </c>
      <c r="O174" s="238" t="s">
        <v>134</v>
      </c>
      <c r="P174" s="236" t="s">
        <v>1839</v>
      </c>
      <c r="Q174" s="239">
        <v>42548</v>
      </c>
      <c r="R174" s="234">
        <f t="shared" ca="1" si="2"/>
        <v>8</v>
      </c>
    </row>
    <row r="175" spans="1:18" x14ac:dyDescent="0.35">
      <c r="A175" s="232" t="s">
        <v>1277</v>
      </c>
      <c r="B175" s="216">
        <v>329009768</v>
      </c>
      <c r="C175" s="232" t="s">
        <v>322</v>
      </c>
      <c r="D175" s="233">
        <v>31554</v>
      </c>
      <c r="E175" s="217">
        <v>100367</v>
      </c>
      <c r="G175" s="216">
        <v>328002109</v>
      </c>
      <c r="H175" s="213">
        <v>7198244224</v>
      </c>
      <c r="I175" s="234"/>
      <c r="J175" s="235">
        <v>86959</v>
      </c>
      <c r="K175" s="236" t="s">
        <v>131</v>
      </c>
      <c r="L175" s="244"/>
      <c r="M175" s="237">
        <v>674005417</v>
      </c>
      <c r="N175" s="236" t="s">
        <v>1541</v>
      </c>
      <c r="O175" s="238" t="s">
        <v>134</v>
      </c>
      <c r="P175" s="236" t="s">
        <v>712</v>
      </c>
      <c r="Q175" s="239">
        <v>37326</v>
      </c>
      <c r="R175" s="234">
        <f t="shared" ca="1" si="2"/>
        <v>22</v>
      </c>
    </row>
    <row r="176" spans="1:18" x14ac:dyDescent="0.35">
      <c r="A176" s="232" t="s">
        <v>1255</v>
      </c>
      <c r="B176" s="216">
        <v>333009660</v>
      </c>
      <c r="C176" s="232" t="s">
        <v>1841</v>
      </c>
      <c r="D176" s="233">
        <v>31776</v>
      </c>
      <c r="E176" s="217">
        <v>85939</v>
      </c>
      <c r="G176" s="216">
        <v>329009768</v>
      </c>
      <c r="H176" s="213">
        <v>5056860208</v>
      </c>
      <c r="I176" s="234"/>
      <c r="J176" s="235">
        <v>45612</v>
      </c>
      <c r="K176" s="236" t="s">
        <v>131</v>
      </c>
      <c r="L176" s="244"/>
      <c r="M176" s="237">
        <v>256002416</v>
      </c>
      <c r="N176" s="236" t="s">
        <v>960</v>
      </c>
      <c r="O176" s="238" t="s">
        <v>134</v>
      </c>
      <c r="P176" s="236" t="s">
        <v>322</v>
      </c>
      <c r="Q176" s="239">
        <v>37080</v>
      </c>
      <c r="R176" s="234">
        <f t="shared" ca="1" si="2"/>
        <v>23</v>
      </c>
    </row>
    <row r="177" spans="1:18" x14ac:dyDescent="0.35">
      <c r="A177" s="232" t="s">
        <v>1562</v>
      </c>
      <c r="B177" s="216">
        <v>336000416</v>
      </c>
      <c r="C177" s="232" t="s">
        <v>1842</v>
      </c>
      <c r="D177" s="233">
        <v>31925</v>
      </c>
      <c r="E177" s="217">
        <v>60432</v>
      </c>
      <c r="G177" s="216">
        <v>333009660</v>
      </c>
      <c r="H177" s="213">
        <v>9706633751</v>
      </c>
      <c r="I177" s="234"/>
      <c r="J177" s="235">
        <v>67032</v>
      </c>
      <c r="K177" s="236" t="s">
        <v>123</v>
      </c>
      <c r="L177" s="244"/>
      <c r="M177" s="237">
        <v>306000924</v>
      </c>
      <c r="N177" s="236" t="s">
        <v>937</v>
      </c>
      <c r="O177" s="238" t="s">
        <v>101</v>
      </c>
      <c r="P177" s="236" t="s">
        <v>1839</v>
      </c>
      <c r="Q177" s="239">
        <v>37882</v>
      </c>
      <c r="R177" s="234">
        <f t="shared" ca="1" si="2"/>
        <v>21</v>
      </c>
    </row>
    <row r="178" spans="1:18" x14ac:dyDescent="0.35">
      <c r="A178" s="232" t="s">
        <v>1478</v>
      </c>
      <c r="B178" s="216">
        <v>337005706</v>
      </c>
      <c r="C178" s="232" t="s">
        <v>1847</v>
      </c>
      <c r="D178" s="233">
        <v>32032</v>
      </c>
      <c r="E178" s="217">
        <v>105132</v>
      </c>
      <c r="G178" s="216">
        <v>336000416</v>
      </c>
      <c r="H178" s="213">
        <v>3031155509</v>
      </c>
      <c r="I178" s="234"/>
      <c r="J178" s="235">
        <v>58699</v>
      </c>
      <c r="K178" s="236" t="s">
        <v>123</v>
      </c>
      <c r="L178" s="244"/>
      <c r="M178" s="237">
        <v>196000987</v>
      </c>
      <c r="N178" s="236" t="s">
        <v>1054</v>
      </c>
      <c r="O178" s="238" t="s">
        <v>104</v>
      </c>
      <c r="P178" s="236" t="s">
        <v>322</v>
      </c>
      <c r="Q178" s="239">
        <v>38046</v>
      </c>
      <c r="R178" s="234">
        <f t="shared" ca="1" si="2"/>
        <v>21</v>
      </c>
    </row>
    <row r="179" spans="1:18" x14ac:dyDescent="0.35">
      <c r="A179" s="232" t="s">
        <v>1186</v>
      </c>
      <c r="B179" s="216">
        <v>337005962</v>
      </c>
      <c r="C179" s="232" t="s">
        <v>1839</v>
      </c>
      <c r="D179" s="233">
        <v>32067</v>
      </c>
      <c r="E179" s="217">
        <v>66642</v>
      </c>
      <c r="G179" s="216">
        <v>337005706</v>
      </c>
      <c r="H179" s="213">
        <v>5055085320</v>
      </c>
      <c r="I179" s="234" t="s">
        <v>121</v>
      </c>
      <c r="J179" s="235">
        <v>109823</v>
      </c>
      <c r="K179" s="236" t="s">
        <v>118</v>
      </c>
      <c r="L179" s="244"/>
      <c r="M179" s="237">
        <v>985000271</v>
      </c>
      <c r="N179" s="236" t="s">
        <v>1523</v>
      </c>
      <c r="O179" s="238" t="s">
        <v>134</v>
      </c>
      <c r="P179" s="236" t="s">
        <v>1840</v>
      </c>
      <c r="Q179" s="239">
        <v>39706</v>
      </c>
      <c r="R179" s="234">
        <f t="shared" ca="1" si="2"/>
        <v>16</v>
      </c>
    </row>
    <row r="180" spans="1:18" x14ac:dyDescent="0.35">
      <c r="A180" s="232" t="s">
        <v>1472</v>
      </c>
      <c r="B180" s="216">
        <v>337008802</v>
      </c>
      <c r="C180" s="232" t="s">
        <v>1839</v>
      </c>
      <c r="D180" s="233">
        <v>32219</v>
      </c>
      <c r="E180" s="217">
        <v>86716</v>
      </c>
      <c r="G180" s="216">
        <v>337005962</v>
      </c>
      <c r="H180" s="213">
        <v>5051656242</v>
      </c>
      <c r="I180" s="234" t="s">
        <v>128</v>
      </c>
      <c r="J180" s="235">
        <v>87245</v>
      </c>
      <c r="K180" s="236" t="s">
        <v>118</v>
      </c>
      <c r="L180" s="244"/>
      <c r="M180" s="237">
        <v>372002766</v>
      </c>
      <c r="N180" s="236" t="s">
        <v>1176</v>
      </c>
      <c r="O180" s="238" t="s">
        <v>134</v>
      </c>
      <c r="P180" s="236" t="s">
        <v>893</v>
      </c>
      <c r="Q180" s="239">
        <v>35364</v>
      </c>
      <c r="R180" s="234">
        <f t="shared" ca="1" si="2"/>
        <v>28</v>
      </c>
    </row>
    <row r="181" spans="1:18" x14ac:dyDescent="0.35">
      <c r="A181" s="232" t="s">
        <v>1001</v>
      </c>
      <c r="B181" s="216">
        <v>338009393</v>
      </c>
      <c r="C181" s="232" t="s">
        <v>322</v>
      </c>
      <c r="D181" s="233">
        <v>32360</v>
      </c>
      <c r="E181" s="217">
        <v>85253</v>
      </c>
      <c r="G181" s="216">
        <v>337008802</v>
      </c>
      <c r="H181" s="213">
        <v>5056698101</v>
      </c>
      <c r="I181" s="234" t="s">
        <v>128</v>
      </c>
      <c r="J181" s="235">
        <v>35826</v>
      </c>
      <c r="K181" s="236" t="s">
        <v>118</v>
      </c>
      <c r="L181" s="244"/>
      <c r="M181" s="237">
        <v>432009378</v>
      </c>
      <c r="N181" s="236" t="s">
        <v>1438</v>
      </c>
      <c r="O181" s="238" t="s">
        <v>125</v>
      </c>
      <c r="P181" s="236" t="s">
        <v>1839</v>
      </c>
      <c r="Q181" s="239">
        <v>42178</v>
      </c>
      <c r="R181" s="234">
        <f t="shared" ca="1" si="2"/>
        <v>9</v>
      </c>
    </row>
    <row r="182" spans="1:18" x14ac:dyDescent="0.35">
      <c r="A182" s="232" t="s">
        <v>1856</v>
      </c>
      <c r="B182" s="216">
        <v>340004938</v>
      </c>
      <c r="C182" s="232" t="s">
        <v>322</v>
      </c>
      <c r="D182" s="233">
        <v>32585</v>
      </c>
      <c r="E182" s="217">
        <v>124166</v>
      </c>
      <c r="G182" s="216">
        <v>338009393</v>
      </c>
      <c r="H182" s="213">
        <v>9703986051</v>
      </c>
      <c r="I182" s="234" t="s">
        <v>149</v>
      </c>
      <c r="J182" s="235">
        <v>96464</v>
      </c>
      <c r="K182" s="236" t="s">
        <v>141</v>
      </c>
      <c r="L182" s="244"/>
      <c r="M182" s="237">
        <v>358003356</v>
      </c>
      <c r="N182" s="236" t="s">
        <v>1221</v>
      </c>
      <c r="O182" s="238" t="s">
        <v>101</v>
      </c>
      <c r="P182" s="236" t="s">
        <v>1839</v>
      </c>
      <c r="Q182" s="239">
        <v>37093</v>
      </c>
      <c r="R182" s="234">
        <f t="shared" ca="1" si="2"/>
        <v>23</v>
      </c>
    </row>
    <row r="183" spans="1:18" x14ac:dyDescent="0.35">
      <c r="A183" s="232" t="s">
        <v>1646</v>
      </c>
      <c r="B183" s="216">
        <v>342000721</v>
      </c>
      <c r="C183" s="232" t="s">
        <v>1846</v>
      </c>
      <c r="D183" s="233">
        <v>32770</v>
      </c>
      <c r="E183" s="217">
        <v>45872</v>
      </c>
      <c r="G183" s="216">
        <v>340004938</v>
      </c>
      <c r="H183" s="213">
        <v>7193709408</v>
      </c>
      <c r="I183" s="234"/>
      <c r="J183" s="235">
        <v>71820</v>
      </c>
      <c r="K183" s="236" t="s">
        <v>123</v>
      </c>
      <c r="L183" s="244"/>
      <c r="M183" s="237">
        <v>770008594</v>
      </c>
      <c r="N183" s="236" t="s">
        <v>1353</v>
      </c>
      <c r="O183" s="238" t="s">
        <v>101</v>
      </c>
      <c r="P183" s="236" t="s">
        <v>1849</v>
      </c>
      <c r="Q183" s="239">
        <v>41341</v>
      </c>
      <c r="R183" s="234">
        <f t="shared" ca="1" si="2"/>
        <v>11</v>
      </c>
    </row>
    <row r="184" spans="1:18" x14ac:dyDescent="0.35">
      <c r="A184" s="232" t="s">
        <v>1553</v>
      </c>
      <c r="B184" s="216">
        <v>342004383</v>
      </c>
      <c r="C184" s="232" t="s">
        <v>1839</v>
      </c>
      <c r="D184" s="233">
        <v>32894</v>
      </c>
      <c r="E184" s="217">
        <v>66146</v>
      </c>
      <c r="G184" s="216">
        <v>342000721</v>
      </c>
      <c r="H184" s="213">
        <v>5057362525</v>
      </c>
      <c r="I184" s="234" t="s">
        <v>119</v>
      </c>
      <c r="J184" s="235">
        <v>39293</v>
      </c>
      <c r="K184" s="236" t="s">
        <v>118</v>
      </c>
      <c r="L184" s="244"/>
      <c r="M184" s="237">
        <v>719002831</v>
      </c>
      <c r="N184" s="236" t="s">
        <v>1857</v>
      </c>
      <c r="O184" s="238" t="s">
        <v>134</v>
      </c>
      <c r="P184" s="236" t="s">
        <v>1840</v>
      </c>
      <c r="Q184" s="239">
        <v>40066</v>
      </c>
      <c r="R184" s="234">
        <f t="shared" ca="1" si="2"/>
        <v>15</v>
      </c>
    </row>
    <row r="185" spans="1:18" x14ac:dyDescent="0.35">
      <c r="A185" s="232" t="s">
        <v>1340</v>
      </c>
      <c r="B185" s="216">
        <v>342004662</v>
      </c>
      <c r="C185" s="232" t="s">
        <v>1842</v>
      </c>
      <c r="D185" s="233">
        <v>33155</v>
      </c>
      <c r="E185" s="217">
        <v>94229</v>
      </c>
      <c r="G185" s="216">
        <v>342004383</v>
      </c>
      <c r="H185" s="213">
        <v>7192581491</v>
      </c>
      <c r="I185" s="234"/>
      <c r="J185" s="235">
        <v>92414</v>
      </c>
      <c r="K185" s="236" t="s">
        <v>123</v>
      </c>
      <c r="L185" s="244"/>
      <c r="M185" s="237">
        <v>639008811</v>
      </c>
      <c r="N185" s="236" t="s">
        <v>1190</v>
      </c>
      <c r="O185" s="238" t="s">
        <v>102</v>
      </c>
      <c r="P185" s="236" t="s">
        <v>786</v>
      </c>
      <c r="Q185" s="239">
        <v>41365</v>
      </c>
      <c r="R185" s="234">
        <f t="shared" ca="1" si="2"/>
        <v>11</v>
      </c>
    </row>
    <row r="186" spans="1:18" x14ac:dyDescent="0.35">
      <c r="A186" s="232" t="s">
        <v>1330</v>
      </c>
      <c r="B186" s="216">
        <v>343002084</v>
      </c>
      <c r="C186" s="232" t="s">
        <v>712</v>
      </c>
      <c r="D186" s="233">
        <v>33523</v>
      </c>
      <c r="E186" s="217">
        <v>98770</v>
      </c>
      <c r="G186" s="216">
        <v>342004662</v>
      </c>
      <c r="H186" s="213">
        <v>9707288082</v>
      </c>
      <c r="I186" s="234"/>
      <c r="J186" s="235">
        <v>34646</v>
      </c>
      <c r="K186" s="236" t="s">
        <v>123</v>
      </c>
      <c r="L186" s="244"/>
      <c r="M186" s="237">
        <v>353004577</v>
      </c>
      <c r="N186" s="236" t="s">
        <v>1587</v>
      </c>
      <c r="O186" s="238" t="s">
        <v>101</v>
      </c>
      <c r="P186" s="236" t="s">
        <v>712</v>
      </c>
      <c r="Q186" s="239">
        <v>35838</v>
      </c>
      <c r="R186" s="234">
        <f t="shared" ca="1" si="2"/>
        <v>27</v>
      </c>
    </row>
    <row r="187" spans="1:18" x14ac:dyDescent="0.35">
      <c r="A187" s="232" t="s">
        <v>1570</v>
      </c>
      <c r="B187" s="216">
        <v>345004685</v>
      </c>
      <c r="C187" s="232" t="s">
        <v>322</v>
      </c>
      <c r="D187" s="233">
        <v>33557</v>
      </c>
      <c r="E187" s="217">
        <v>67256</v>
      </c>
      <c r="G187" s="216">
        <v>343002084</v>
      </c>
      <c r="H187" s="213">
        <v>9707660273</v>
      </c>
      <c r="I187" s="234"/>
      <c r="J187" s="235">
        <v>126401</v>
      </c>
      <c r="K187" s="236" t="s">
        <v>131</v>
      </c>
      <c r="L187" s="244"/>
      <c r="M187" s="237">
        <v>720004885</v>
      </c>
      <c r="N187" s="236" t="s">
        <v>1469</v>
      </c>
      <c r="O187" s="238" t="s">
        <v>134</v>
      </c>
      <c r="P187" s="236" t="s">
        <v>322</v>
      </c>
      <c r="Q187" s="239">
        <v>35572</v>
      </c>
      <c r="R187" s="234">
        <f t="shared" ca="1" si="2"/>
        <v>27</v>
      </c>
    </row>
    <row r="188" spans="1:18" x14ac:dyDescent="0.35">
      <c r="A188" s="232" t="s">
        <v>1279</v>
      </c>
      <c r="B188" s="216">
        <v>345007555</v>
      </c>
      <c r="C188" s="232" t="s">
        <v>934</v>
      </c>
      <c r="D188" s="233">
        <v>33562</v>
      </c>
      <c r="E188" s="217">
        <v>102136</v>
      </c>
      <c r="G188" s="216">
        <v>345004685</v>
      </c>
      <c r="H188" s="213">
        <v>9701963194</v>
      </c>
      <c r="I188" s="234" t="s">
        <v>149</v>
      </c>
      <c r="J188" s="235">
        <v>49144</v>
      </c>
      <c r="K188" s="236" t="s">
        <v>118</v>
      </c>
      <c r="L188" s="244"/>
      <c r="M188" s="237">
        <v>882004124</v>
      </c>
      <c r="N188" s="236" t="s">
        <v>1411</v>
      </c>
      <c r="O188" s="238" t="s">
        <v>134</v>
      </c>
      <c r="P188" s="236" t="s">
        <v>786</v>
      </c>
      <c r="Q188" s="239">
        <v>35117</v>
      </c>
      <c r="R188" s="234">
        <f t="shared" ca="1" si="2"/>
        <v>29</v>
      </c>
    </row>
    <row r="189" spans="1:18" x14ac:dyDescent="0.35">
      <c r="A189" s="232" t="s">
        <v>1484</v>
      </c>
      <c r="B189" s="216">
        <v>346004747</v>
      </c>
      <c r="C189" s="232" t="s">
        <v>1858</v>
      </c>
      <c r="D189" s="233">
        <v>33742</v>
      </c>
      <c r="E189" s="217">
        <v>85279</v>
      </c>
      <c r="G189" s="216">
        <v>345007555</v>
      </c>
      <c r="H189" s="213">
        <v>9705295649</v>
      </c>
      <c r="I189" s="234" t="s">
        <v>119</v>
      </c>
      <c r="J189" s="235">
        <v>80790</v>
      </c>
      <c r="K189" s="236" t="s">
        <v>118</v>
      </c>
      <c r="L189" s="244"/>
      <c r="M189" s="237">
        <v>401009340</v>
      </c>
      <c r="N189" s="236" t="s">
        <v>1101</v>
      </c>
      <c r="O189" s="238" t="s">
        <v>127</v>
      </c>
      <c r="P189" s="236" t="s">
        <v>322</v>
      </c>
      <c r="Q189" s="239">
        <v>37754</v>
      </c>
      <c r="R189" s="234">
        <f t="shared" ca="1" si="2"/>
        <v>21</v>
      </c>
    </row>
    <row r="190" spans="1:18" x14ac:dyDescent="0.35">
      <c r="A190" s="232" t="s">
        <v>1236</v>
      </c>
      <c r="B190" s="216">
        <v>348001418</v>
      </c>
      <c r="C190" s="232" t="s">
        <v>322</v>
      </c>
      <c r="D190" s="233">
        <v>34019</v>
      </c>
      <c r="E190" s="217">
        <v>71988</v>
      </c>
      <c r="G190" s="216">
        <v>346004747</v>
      </c>
      <c r="H190" s="213">
        <v>3938138394</v>
      </c>
      <c r="I190" s="234" t="s">
        <v>119</v>
      </c>
      <c r="J190" s="235">
        <v>93311</v>
      </c>
      <c r="K190" s="236" t="s">
        <v>118</v>
      </c>
      <c r="L190" s="244"/>
      <c r="M190" s="237">
        <v>546005579</v>
      </c>
      <c r="N190" s="236" t="s">
        <v>1097</v>
      </c>
      <c r="O190" s="238" t="s">
        <v>104</v>
      </c>
      <c r="P190" s="236" t="s">
        <v>1843</v>
      </c>
      <c r="Q190" s="239">
        <v>37591</v>
      </c>
      <c r="R190" s="234">
        <f t="shared" ca="1" si="2"/>
        <v>22</v>
      </c>
    </row>
    <row r="191" spans="1:18" x14ac:dyDescent="0.35">
      <c r="A191" s="232" t="s">
        <v>1190</v>
      </c>
      <c r="B191" s="216">
        <v>348003222</v>
      </c>
      <c r="C191" s="232" t="s">
        <v>322</v>
      </c>
      <c r="D191" s="233">
        <v>34034</v>
      </c>
      <c r="E191" s="217">
        <v>57455</v>
      </c>
      <c r="G191" s="216">
        <v>348001418</v>
      </c>
      <c r="H191" s="213">
        <v>5053922629</v>
      </c>
      <c r="I191" s="234" t="s">
        <v>119</v>
      </c>
      <c r="J191" s="235">
        <v>98767</v>
      </c>
      <c r="K191" s="236" t="s">
        <v>118</v>
      </c>
      <c r="L191" s="244"/>
      <c r="M191" s="237">
        <v>654000868</v>
      </c>
      <c r="N191" s="236" t="s">
        <v>1306</v>
      </c>
      <c r="O191" s="238" t="s">
        <v>134</v>
      </c>
      <c r="P191" s="236" t="s">
        <v>1846</v>
      </c>
      <c r="Q191" s="239">
        <v>42160</v>
      </c>
      <c r="R191" s="234">
        <f t="shared" ca="1" si="2"/>
        <v>9</v>
      </c>
    </row>
    <row r="192" spans="1:18" x14ac:dyDescent="0.35">
      <c r="A192" s="232" t="s">
        <v>1261</v>
      </c>
      <c r="B192" s="216">
        <v>348005662</v>
      </c>
      <c r="C192" s="232" t="s">
        <v>1842</v>
      </c>
      <c r="D192" s="233">
        <v>34078</v>
      </c>
      <c r="E192" s="217">
        <v>105488</v>
      </c>
      <c r="G192" s="216">
        <v>348003222</v>
      </c>
      <c r="H192" s="213">
        <v>3033909820</v>
      </c>
      <c r="I192" s="234" t="s">
        <v>119</v>
      </c>
      <c r="J192" s="235">
        <v>68127</v>
      </c>
      <c r="K192" s="236" t="s">
        <v>118</v>
      </c>
      <c r="L192" s="244"/>
      <c r="M192" s="237">
        <v>663000789</v>
      </c>
      <c r="N192" s="236" t="s">
        <v>1415</v>
      </c>
      <c r="O192" s="238" t="s">
        <v>102</v>
      </c>
      <c r="P192" s="236" t="s">
        <v>322</v>
      </c>
      <c r="Q192" s="239">
        <v>37991</v>
      </c>
      <c r="R192" s="234">
        <f t="shared" ca="1" si="2"/>
        <v>21</v>
      </c>
    </row>
    <row r="193" spans="1:18" x14ac:dyDescent="0.35">
      <c r="A193" s="232" t="s">
        <v>1316</v>
      </c>
      <c r="B193" s="216">
        <v>350004566</v>
      </c>
      <c r="C193" s="232" t="s">
        <v>1843</v>
      </c>
      <c r="D193" s="233">
        <v>34262</v>
      </c>
      <c r="E193" s="217">
        <v>60014</v>
      </c>
      <c r="G193" s="216">
        <v>348005662</v>
      </c>
      <c r="H193" s="213">
        <v>5054694617</v>
      </c>
      <c r="I193" s="234"/>
      <c r="J193" s="235">
        <v>93068</v>
      </c>
      <c r="K193" s="236" t="s">
        <v>123</v>
      </c>
      <c r="L193" s="244"/>
      <c r="M193" s="237">
        <v>925003333</v>
      </c>
      <c r="N193" s="236" t="s">
        <v>1165</v>
      </c>
      <c r="O193" s="238" t="s">
        <v>101</v>
      </c>
      <c r="P193" s="236" t="s">
        <v>712</v>
      </c>
      <c r="Q193" s="239">
        <v>37332</v>
      </c>
      <c r="R193" s="234">
        <f t="shared" ca="1" si="2"/>
        <v>22</v>
      </c>
    </row>
    <row r="194" spans="1:18" x14ac:dyDescent="0.35">
      <c r="A194" s="232" t="s">
        <v>1456</v>
      </c>
      <c r="B194" s="216">
        <v>352005870</v>
      </c>
      <c r="C194" s="232" t="s">
        <v>1843</v>
      </c>
      <c r="D194" s="233">
        <v>34430</v>
      </c>
      <c r="E194" s="217">
        <v>60767</v>
      </c>
      <c r="G194" s="216">
        <v>350004566</v>
      </c>
      <c r="H194" s="213">
        <v>9705317859</v>
      </c>
      <c r="I194" s="234" t="s">
        <v>139</v>
      </c>
      <c r="J194" s="235">
        <v>38926</v>
      </c>
      <c r="K194" s="236" t="s">
        <v>118</v>
      </c>
      <c r="L194" s="244"/>
      <c r="M194" s="237">
        <v>464005175</v>
      </c>
      <c r="N194" s="236" t="s">
        <v>1183</v>
      </c>
      <c r="O194" s="238" t="s">
        <v>134</v>
      </c>
      <c r="P194" s="236" t="s">
        <v>322</v>
      </c>
      <c r="Q194" s="239">
        <v>37280</v>
      </c>
      <c r="R194" s="234">
        <f t="shared" ca="1" si="2"/>
        <v>23</v>
      </c>
    </row>
    <row r="195" spans="1:18" x14ac:dyDescent="0.35">
      <c r="A195" s="232" t="s">
        <v>987</v>
      </c>
      <c r="B195" s="216">
        <v>352006030</v>
      </c>
      <c r="C195" s="232" t="s">
        <v>1843</v>
      </c>
      <c r="D195" s="233">
        <v>34568</v>
      </c>
      <c r="E195" s="217">
        <v>66951</v>
      </c>
      <c r="G195" s="216">
        <v>352005870</v>
      </c>
      <c r="H195" s="213">
        <v>3035717431</v>
      </c>
      <c r="I195" s="234" t="s">
        <v>119</v>
      </c>
      <c r="J195" s="235">
        <v>49281</v>
      </c>
      <c r="K195" s="236" t="s">
        <v>118</v>
      </c>
      <c r="L195" s="244"/>
      <c r="M195" s="237">
        <v>995008824</v>
      </c>
      <c r="N195" s="236" t="s">
        <v>1066</v>
      </c>
      <c r="O195" s="238" t="s">
        <v>134</v>
      </c>
      <c r="P195" s="236" t="s">
        <v>1843</v>
      </c>
      <c r="Q195" s="239">
        <v>42198</v>
      </c>
      <c r="R195" s="234">
        <f t="shared" ref="R195:R258" ca="1" si="3">DATEDIF(Q195,TODAY(),"Y")</f>
        <v>9</v>
      </c>
    </row>
    <row r="196" spans="1:18" x14ac:dyDescent="0.35">
      <c r="A196" s="232" t="s">
        <v>1548</v>
      </c>
      <c r="B196" s="216">
        <v>353004577</v>
      </c>
      <c r="C196" s="232" t="s">
        <v>1841</v>
      </c>
      <c r="D196" s="233">
        <v>34754</v>
      </c>
      <c r="E196" s="217">
        <v>73861</v>
      </c>
      <c r="G196" s="216">
        <v>352006030</v>
      </c>
      <c r="H196" s="213">
        <v>5138449868</v>
      </c>
      <c r="I196" s="234" t="s">
        <v>119</v>
      </c>
      <c r="J196" s="235">
        <v>128920</v>
      </c>
      <c r="K196" s="236" t="s">
        <v>118</v>
      </c>
      <c r="L196" s="244"/>
      <c r="M196" s="237">
        <v>399006132</v>
      </c>
      <c r="N196" s="236" t="s">
        <v>1303</v>
      </c>
      <c r="O196" s="238" t="s">
        <v>101</v>
      </c>
      <c r="P196" s="236" t="s">
        <v>322</v>
      </c>
      <c r="Q196" s="239">
        <v>40588</v>
      </c>
      <c r="R196" s="234">
        <f t="shared" ca="1" si="3"/>
        <v>14</v>
      </c>
    </row>
    <row r="197" spans="1:18" x14ac:dyDescent="0.35">
      <c r="A197" s="232" t="s">
        <v>1293</v>
      </c>
      <c r="B197" s="216">
        <v>354001843</v>
      </c>
      <c r="C197" s="232" t="s">
        <v>1839</v>
      </c>
      <c r="D197" s="233">
        <v>34892</v>
      </c>
      <c r="E197" s="217">
        <v>29877</v>
      </c>
      <c r="G197" s="216">
        <v>353004577</v>
      </c>
      <c r="H197" s="213">
        <v>3037188067</v>
      </c>
      <c r="I197" s="234"/>
      <c r="J197" s="235">
        <v>25842</v>
      </c>
      <c r="K197" s="236" t="s">
        <v>123</v>
      </c>
      <c r="L197" s="244"/>
      <c r="M197" s="237">
        <v>855009205</v>
      </c>
      <c r="N197" s="236" t="s">
        <v>1503</v>
      </c>
      <c r="O197" s="238" t="s">
        <v>134</v>
      </c>
      <c r="P197" s="236" t="s">
        <v>1841</v>
      </c>
      <c r="Q197" s="239">
        <v>35243</v>
      </c>
      <c r="R197" s="234">
        <f t="shared" ca="1" si="3"/>
        <v>28</v>
      </c>
    </row>
    <row r="198" spans="1:18" x14ac:dyDescent="0.35">
      <c r="A198" s="232" t="s">
        <v>1230</v>
      </c>
      <c r="B198" s="216">
        <v>354001908</v>
      </c>
      <c r="C198" s="232" t="s">
        <v>322</v>
      </c>
      <c r="D198" s="233">
        <v>34913</v>
      </c>
      <c r="E198" s="217">
        <v>109184</v>
      </c>
      <c r="G198" s="216">
        <v>354001843</v>
      </c>
      <c r="H198" s="213">
        <v>5055526537</v>
      </c>
      <c r="I198" s="234" t="s">
        <v>149</v>
      </c>
      <c r="J198" s="235">
        <v>103350</v>
      </c>
      <c r="K198" s="236" t="s">
        <v>118</v>
      </c>
      <c r="L198" s="244"/>
      <c r="M198" s="237">
        <v>483008807</v>
      </c>
      <c r="N198" s="236" t="s">
        <v>1420</v>
      </c>
      <c r="O198" s="238" t="s">
        <v>102</v>
      </c>
      <c r="P198" s="236" t="s">
        <v>1846</v>
      </c>
      <c r="Q198" s="239">
        <v>38187</v>
      </c>
      <c r="R198" s="234">
        <f t="shared" ca="1" si="3"/>
        <v>20</v>
      </c>
    </row>
    <row r="199" spans="1:18" x14ac:dyDescent="0.35">
      <c r="A199" s="232" t="s">
        <v>1232</v>
      </c>
      <c r="B199" s="216">
        <v>354005778</v>
      </c>
      <c r="C199" s="232" t="s">
        <v>786</v>
      </c>
      <c r="D199" s="233">
        <v>35088</v>
      </c>
      <c r="E199" s="217">
        <v>103482</v>
      </c>
      <c r="G199" s="216">
        <v>354001908</v>
      </c>
      <c r="H199" s="213">
        <v>3036563683</v>
      </c>
      <c r="I199" s="234" t="s">
        <v>128</v>
      </c>
      <c r="J199" s="235">
        <v>29652</v>
      </c>
      <c r="K199" s="236" t="s">
        <v>123</v>
      </c>
      <c r="L199" s="244"/>
      <c r="M199" s="237">
        <v>549008940</v>
      </c>
      <c r="N199" s="236" t="s">
        <v>963</v>
      </c>
      <c r="O199" s="238" t="s">
        <v>101</v>
      </c>
      <c r="P199" s="236" t="s">
        <v>322</v>
      </c>
      <c r="Q199" s="239">
        <v>37123</v>
      </c>
      <c r="R199" s="234">
        <f t="shared" ca="1" si="3"/>
        <v>23</v>
      </c>
    </row>
    <row r="200" spans="1:18" x14ac:dyDescent="0.35">
      <c r="A200" s="232" t="s">
        <v>1859</v>
      </c>
      <c r="B200" s="216">
        <v>355005753</v>
      </c>
      <c r="C200" s="232" t="s">
        <v>1850</v>
      </c>
      <c r="D200" s="233">
        <v>35104</v>
      </c>
      <c r="E200" s="217">
        <v>69162</v>
      </c>
      <c r="G200" s="216">
        <v>354005778</v>
      </c>
      <c r="H200" s="213">
        <v>9707405629</v>
      </c>
      <c r="I200" s="234" t="s">
        <v>119</v>
      </c>
      <c r="J200" s="235">
        <v>65251</v>
      </c>
      <c r="K200" s="236" t="s">
        <v>118</v>
      </c>
      <c r="L200" s="244"/>
      <c r="M200" s="237">
        <v>907007089</v>
      </c>
      <c r="N200" s="236" t="s">
        <v>1020</v>
      </c>
      <c r="O200" s="238" t="s">
        <v>104</v>
      </c>
      <c r="P200" s="236" t="s">
        <v>1839</v>
      </c>
      <c r="Q200" s="239">
        <v>41823</v>
      </c>
      <c r="R200" s="234">
        <f t="shared" ca="1" si="3"/>
        <v>10</v>
      </c>
    </row>
    <row r="201" spans="1:18" x14ac:dyDescent="0.35">
      <c r="A201" s="232" t="s">
        <v>1438</v>
      </c>
      <c r="B201" s="216">
        <v>357003095</v>
      </c>
      <c r="C201" s="232" t="s">
        <v>786</v>
      </c>
      <c r="D201" s="233">
        <v>35123</v>
      </c>
      <c r="E201" s="217">
        <v>71400</v>
      </c>
      <c r="G201" s="216">
        <v>355005753</v>
      </c>
      <c r="H201" s="213">
        <v>3037553017</v>
      </c>
      <c r="I201" s="234" t="s">
        <v>149</v>
      </c>
      <c r="J201" s="235">
        <v>53047</v>
      </c>
      <c r="K201" s="236" t="s">
        <v>118</v>
      </c>
      <c r="L201" s="244"/>
      <c r="M201" s="237">
        <v>259005655</v>
      </c>
      <c r="N201" s="236" t="s">
        <v>1262</v>
      </c>
      <c r="O201" s="238" t="s">
        <v>104</v>
      </c>
      <c r="P201" s="236" t="s">
        <v>1840</v>
      </c>
      <c r="Q201" s="239">
        <v>42050</v>
      </c>
      <c r="R201" s="234">
        <f t="shared" ca="1" si="3"/>
        <v>10</v>
      </c>
    </row>
    <row r="202" spans="1:18" x14ac:dyDescent="0.35">
      <c r="A202" s="232" t="s">
        <v>1193</v>
      </c>
      <c r="B202" s="216">
        <v>358003356</v>
      </c>
      <c r="C202" s="232" t="s">
        <v>712</v>
      </c>
      <c r="D202" s="233">
        <v>35260</v>
      </c>
      <c r="E202" s="217">
        <v>108643</v>
      </c>
      <c r="G202" s="216">
        <v>357003095</v>
      </c>
      <c r="H202" s="213">
        <v>3036098293</v>
      </c>
      <c r="I202" s="234"/>
      <c r="J202" s="235">
        <v>55704</v>
      </c>
      <c r="K202" s="236" t="s">
        <v>123</v>
      </c>
      <c r="L202" s="244"/>
      <c r="M202" s="237">
        <v>823006933</v>
      </c>
      <c r="N202" s="236" t="s">
        <v>997</v>
      </c>
      <c r="O202" s="238" t="s">
        <v>102</v>
      </c>
      <c r="P202" s="236" t="s">
        <v>786</v>
      </c>
      <c r="Q202" s="239">
        <v>36083</v>
      </c>
      <c r="R202" s="234">
        <f t="shared" ca="1" si="3"/>
        <v>26</v>
      </c>
    </row>
    <row r="203" spans="1:18" x14ac:dyDescent="0.35">
      <c r="A203" s="232" t="s">
        <v>1002</v>
      </c>
      <c r="B203" s="216">
        <v>360004402</v>
      </c>
      <c r="C203" s="232" t="s">
        <v>1846</v>
      </c>
      <c r="D203" s="233">
        <v>35266</v>
      </c>
      <c r="E203" s="217">
        <v>58461</v>
      </c>
      <c r="G203" s="216">
        <v>358003356</v>
      </c>
      <c r="H203" s="213">
        <v>9701230519</v>
      </c>
      <c r="I203" s="234" t="s">
        <v>139</v>
      </c>
      <c r="J203" s="235">
        <v>128930</v>
      </c>
      <c r="K203" s="236" t="s">
        <v>118</v>
      </c>
      <c r="L203" s="244"/>
      <c r="M203" s="237">
        <v>899004709</v>
      </c>
      <c r="N203" s="236" t="s">
        <v>1367</v>
      </c>
      <c r="O203" s="238" t="s">
        <v>102</v>
      </c>
      <c r="P203" s="236" t="s">
        <v>322</v>
      </c>
      <c r="Q203" s="239">
        <v>40301</v>
      </c>
      <c r="R203" s="234">
        <f t="shared" ca="1" si="3"/>
        <v>14</v>
      </c>
    </row>
    <row r="204" spans="1:18" x14ac:dyDescent="0.35">
      <c r="A204" s="232" t="s">
        <v>1117</v>
      </c>
      <c r="B204" s="216">
        <v>362005373</v>
      </c>
      <c r="C204" s="232" t="s">
        <v>1841</v>
      </c>
      <c r="D204" s="233">
        <v>35407</v>
      </c>
      <c r="E204" s="217">
        <v>65638</v>
      </c>
      <c r="G204" s="216">
        <v>360004402</v>
      </c>
      <c r="H204" s="213">
        <v>9701999230</v>
      </c>
      <c r="I204" s="234" t="s">
        <v>149</v>
      </c>
      <c r="J204" s="235">
        <v>88425</v>
      </c>
      <c r="K204" s="236" t="s">
        <v>123</v>
      </c>
      <c r="L204" s="244"/>
      <c r="M204" s="237">
        <v>568004821</v>
      </c>
      <c r="N204" s="236" t="s">
        <v>1677</v>
      </c>
      <c r="O204" s="238" t="s">
        <v>104</v>
      </c>
      <c r="P204" s="236" t="s">
        <v>1841</v>
      </c>
      <c r="Q204" s="239">
        <v>38045</v>
      </c>
      <c r="R204" s="234">
        <f t="shared" ca="1" si="3"/>
        <v>21</v>
      </c>
    </row>
    <row r="205" spans="1:18" x14ac:dyDescent="0.35">
      <c r="A205" s="232" t="s">
        <v>1604</v>
      </c>
      <c r="B205" s="216">
        <v>363002933</v>
      </c>
      <c r="C205" s="232" t="s">
        <v>1839</v>
      </c>
      <c r="D205" s="233">
        <v>35452</v>
      </c>
      <c r="E205" s="217">
        <v>64938</v>
      </c>
      <c r="G205" s="216">
        <v>362005373</v>
      </c>
      <c r="H205" s="213">
        <v>5054734960</v>
      </c>
      <c r="I205" s="234"/>
      <c r="J205" s="235">
        <v>118490</v>
      </c>
      <c r="K205" s="236" t="s">
        <v>131</v>
      </c>
      <c r="L205" s="244"/>
      <c r="M205" s="237">
        <v>589004178</v>
      </c>
      <c r="N205" s="236" t="s">
        <v>1044</v>
      </c>
      <c r="O205" s="238" t="s">
        <v>101</v>
      </c>
      <c r="P205" s="236" t="s">
        <v>712</v>
      </c>
      <c r="Q205" s="239">
        <v>35193</v>
      </c>
      <c r="R205" s="234">
        <f t="shared" ca="1" si="3"/>
        <v>28</v>
      </c>
    </row>
    <row r="206" spans="1:18" x14ac:dyDescent="0.35">
      <c r="A206" s="232" t="s">
        <v>1031</v>
      </c>
      <c r="B206" s="216">
        <v>363007260</v>
      </c>
      <c r="C206" s="232" t="s">
        <v>1846</v>
      </c>
      <c r="D206" s="233">
        <v>35665</v>
      </c>
      <c r="E206" s="217">
        <v>66128</v>
      </c>
      <c r="G206" s="216">
        <v>363002933</v>
      </c>
      <c r="H206" s="213">
        <v>7198687353</v>
      </c>
      <c r="I206" s="234"/>
      <c r="J206" s="235">
        <v>41691</v>
      </c>
      <c r="K206" s="236" t="s">
        <v>123</v>
      </c>
      <c r="L206" s="244"/>
      <c r="M206" s="237">
        <v>254006623</v>
      </c>
      <c r="N206" s="236" t="s">
        <v>1494</v>
      </c>
      <c r="O206" s="238" t="s">
        <v>101</v>
      </c>
      <c r="P206" s="236" t="s">
        <v>1841</v>
      </c>
      <c r="Q206" s="239">
        <v>35229</v>
      </c>
      <c r="R206" s="234">
        <f t="shared" ca="1" si="3"/>
        <v>28</v>
      </c>
    </row>
    <row r="207" spans="1:18" x14ac:dyDescent="0.35">
      <c r="A207" s="232" t="s">
        <v>1449</v>
      </c>
      <c r="B207" s="216">
        <v>365009327</v>
      </c>
      <c r="C207" s="232" t="s">
        <v>1841</v>
      </c>
      <c r="D207" s="233">
        <v>35668</v>
      </c>
      <c r="E207" s="217">
        <v>27419</v>
      </c>
      <c r="G207" s="216">
        <v>363007260</v>
      </c>
      <c r="H207" s="213">
        <v>7198979762</v>
      </c>
      <c r="I207" s="234"/>
      <c r="J207" s="235">
        <v>119665</v>
      </c>
      <c r="K207" s="236" t="s">
        <v>131</v>
      </c>
      <c r="L207" s="244"/>
      <c r="M207" s="237">
        <v>658001541</v>
      </c>
      <c r="N207" s="236" t="s">
        <v>1504</v>
      </c>
      <c r="O207" s="238" t="s">
        <v>134</v>
      </c>
      <c r="P207" s="236" t="s">
        <v>786</v>
      </c>
      <c r="Q207" s="239">
        <v>39023</v>
      </c>
      <c r="R207" s="234">
        <f t="shared" ca="1" si="3"/>
        <v>18</v>
      </c>
    </row>
    <row r="208" spans="1:18" x14ac:dyDescent="0.35">
      <c r="A208" s="232" t="s">
        <v>1168</v>
      </c>
      <c r="B208" s="216">
        <v>368006689</v>
      </c>
      <c r="C208" s="232" t="s">
        <v>712</v>
      </c>
      <c r="D208" s="233">
        <v>35673</v>
      </c>
      <c r="E208" s="217">
        <v>44229</v>
      </c>
      <c r="G208" s="216">
        <v>365009327</v>
      </c>
      <c r="H208" s="213">
        <v>7196565171</v>
      </c>
      <c r="I208" s="234"/>
      <c r="J208" s="235">
        <v>90409</v>
      </c>
      <c r="K208" s="236" t="s">
        <v>123</v>
      </c>
      <c r="L208" s="244"/>
      <c r="M208" s="237">
        <v>249006621</v>
      </c>
      <c r="N208" s="236" t="s">
        <v>1361</v>
      </c>
      <c r="O208" s="238" t="s">
        <v>134</v>
      </c>
      <c r="P208" s="236" t="s">
        <v>712</v>
      </c>
      <c r="Q208" s="239">
        <v>38120</v>
      </c>
      <c r="R208" s="234">
        <f t="shared" ca="1" si="3"/>
        <v>20</v>
      </c>
    </row>
    <row r="209" spans="1:18" x14ac:dyDescent="0.35">
      <c r="A209" s="232" t="s">
        <v>1574</v>
      </c>
      <c r="B209" s="216">
        <v>370005602</v>
      </c>
      <c r="C209" s="232" t="s">
        <v>322</v>
      </c>
      <c r="D209" s="233">
        <v>35766</v>
      </c>
      <c r="E209" s="217">
        <v>93688</v>
      </c>
      <c r="G209" s="216">
        <v>368006689</v>
      </c>
      <c r="H209" s="213">
        <v>5057430732</v>
      </c>
      <c r="I209" s="234"/>
      <c r="J209" s="235">
        <v>78222</v>
      </c>
      <c r="K209" s="236" t="s">
        <v>123</v>
      </c>
      <c r="L209" s="244"/>
      <c r="M209" s="237">
        <v>414001979</v>
      </c>
      <c r="N209" s="236" t="s">
        <v>1472</v>
      </c>
      <c r="O209" s="238" t="s">
        <v>134</v>
      </c>
      <c r="P209" s="236" t="s">
        <v>322</v>
      </c>
      <c r="Q209" s="239">
        <v>35917</v>
      </c>
      <c r="R209" s="234">
        <f t="shared" ca="1" si="3"/>
        <v>26</v>
      </c>
    </row>
    <row r="210" spans="1:18" x14ac:dyDescent="0.35">
      <c r="A210" s="232" t="s">
        <v>1040</v>
      </c>
      <c r="B210" s="216">
        <v>371001313</v>
      </c>
      <c r="C210" s="232" t="s">
        <v>1843</v>
      </c>
      <c r="D210" s="233">
        <v>35768</v>
      </c>
      <c r="E210" s="217">
        <v>65058</v>
      </c>
      <c r="G210" s="216">
        <v>370005602</v>
      </c>
      <c r="H210" s="213">
        <v>9704442142</v>
      </c>
      <c r="I210" s="234" t="s">
        <v>121</v>
      </c>
      <c r="J210" s="235">
        <v>58962</v>
      </c>
      <c r="K210" s="236" t="s">
        <v>118</v>
      </c>
      <c r="L210" s="244"/>
      <c r="M210" s="237">
        <v>348005662</v>
      </c>
      <c r="N210" s="236" t="s">
        <v>1167</v>
      </c>
      <c r="O210" s="238" t="s">
        <v>101</v>
      </c>
      <c r="P210" s="236" t="s">
        <v>322</v>
      </c>
      <c r="Q210" s="239">
        <v>38653</v>
      </c>
      <c r="R210" s="234">
        <f t="shared" ca="1" si="3"/>
        <v>19</v>
      </c>
    </row>
    <row r="211" spans="1:18" x14ac:dyDescent="0.35">
      <c r="A211" s="232" t="s">
        <v>1563</v>
      </c>
      <c r="B211" s="216">
        <v>372000056</v>
      </c>
      <c r="C211" s="232" t="s">
        <v>1843</v>
      </c>
      <c r="D211" s="233">
        <v>35830</v>
      </c>
      <c r="E211" s="217">
        <v>54743</v>
      </c>
      <c r="G211" s="216">
        <v>371001313</v>
      </c>
      <c r="H211" s="213">
        <v>9706466230</v>
      </c>
      <c r="I211" s="234"/>
      <c r="J211" s="235">
        <v>53833</v>
      </c>
      <c r="K211" s="236" t="s">
        <v>123</v>
      </c>
      <c r="L211" s="244"/>
      <c r="M211" s="237">
        <v>928008786</v>
      </c>
      <c r="N211" s="236" t="s">
        <v>1470</v>
      </c>
      <c r="O211" s="238" t="s">
        <v>125</v>
      </c>
      <c r="P211" s="236" t="s">
        <v>786</v>
      </c>
      <c r="Q211" s="239">
        <v>40550</v>
      </c>
      <c r="R211" s="234">
        <f t="shared" ca="1" si="3"/>
        <v>14</v>
      </c>
    </row>
    <row r="212" spans="1:18" x14ac:dyDescent="0.35">
      <c r="A212" s="232" t="s">
        <v>982</v>
      </c>
      <c r="B212" s="216">
        <v>372002058</v>
      </c>
      <c r="C212" s="232" t="s">
        <v>1843</v>
      </c>
      <c r="D212" s="233">
        <v>36189</v>
      </c>
      <c r="E212" s="217">
        <v>61574</v>
      </c>
      <c r="G212" s="216">
        <v>372000056</v>
      </c>
      <c r="H212" s="213">
        <v>3037312659</v>
      </c>
      <c r="I212" s="234" t="s">
        <v>119</v>
      </c>
      <c r="J212" s="235">
        <v>63526</v>
      </c>
      <c r="K212" s="236" t="s">
        <v>118</v>
      </c>
      <c r="L212" s="244"/>
      <c r="M212" s="237">
        <v>437004721</v>
      </c>
      <c r="N212" s="236" t="s">
        <v>1346</v>
      </c>
      <c r="O212" s="238" t="s">
        <v>101</v>
      </c>
      <c r="P212" s="236" t="s">
        <v>1843</v>
      </c>
      <c r="Q212" s="239">
        <v>38526</v>
      </c>
      <c r="R212" s="234">
        <f t="shared" ca="1" si="3"/>
        <v>19</v>
      </c>
    </row>
    <row r="213" spans="1:18" x14ac:dyDescent="0.35">
      <c r="A213" s="232" t="s">
        <v>1525</v>
      </c>
      <c r="B213" s="216">
        <v>372002766</v>
      </c>
      <c r="C213" s="232" t="s">
        <v>322</v>
      </c>
      <c r="D213" s="233">
        <v>36389</v>
      </c>
      <c r="E213" s="217">
        <v>65237</v>
      </c>
      <c r="G213" s="216">
        <v>372002058</v>
      </c>
      <c r="H213" s="213">
        <v>3032526124</v>
      </c>
      <c r="I213" s="234" t="s">
        <v>149</v>
      </c>
      <c r="J213" s="235">
        <v>77265</v>
      </c>
      <c r="K213" s="236" t="s">
        <v>118</v>
      </c>
      <c r="L213" s="244"/>
      <c r="M213" s="237">
        <v>635006297</v>
      </c>
      <c r="N213" s="236" t="s">
        <v>1146</v>
      </c>
      <c r="O213" s="238" t="s">
        <v>134</v>
      </c>
      <c r="P213" s="236" t="s">
        <v>1847</v>
      </c>
      <c r="Q213" s="239">
        <v>38008</v>
      </c>
      <c r="R213" s="234">
        <f t="shared" ca="1" si="3"/>
        <v>21</v>
      </c>
    </row>
    <row r="214" spans="1:18" x14ac:dyDescent="0.35">
      <c r="A214" s="232" t="s">
        <v>1281</v>
      </c>
      <c r="B214" s="216">
        <v>374001808</v>
      </c>
      <c r="C214" s="232" t="s">
        <v>1844</v>
      </c>
      <c r="D214" s="233">
        <v>36394</v>
      </c>
      <c r="E214" s="217">
        <v>26600</v>
      </c>
      <c r="G214" s="216">
        <v>372002766</v>
      </c>
      <c r="H214" s="213">
        <v>7195981242</v>
      </c>
      <c r="I214" s="234" t="s">
        <v>119</v>
      </c>
      <c r="J214" s="235">
        <v>109715</v>
      </c>
      <c r="K214" s="236" t="s">
        <v>118</v>
      </c>
      <c r="L214" s="244"/>
      <c r="M214" s="237">
        <v>491005757</v>
      </c>
      <c r="N214" s="236" t="s">
        <v>1437</v>
      </c>
      <c r="O214" s="238" t="s">
        <v>134</v>
      </c>
      <c r="P214" s="236" t="s">
        <v>1847</v>
      </c>
      <c r="Q214" s="239">
        <v>38822</v>
      </c>
      <c r="R214" s="234">
        <f t="shared" ca="1" si="3"/>
        <v>18</v>
      </c>
    </row>
    <row r="215" spans="1:18" x14ac:dyDescent="0.35">
      <c r="A215" s="232" t="s">
        <v>1359</v>
      </c>
      <c r="B215" s="216">
        <v>374007797</v>
      </c>
      <c r="C215" s="232" t="s">
        <v>322</v>
      </c>
      <c r="D215" s="233">
        <v>36484</v>
      </c>
      <c r="E215" s="217">
        <v>86599</v>
      </c>
      <c r="G215" s="216">
        <v>374001808</v>
      </c>
      <c r="H215" s="213">
        <v>7191257896</v>
      </c>
      <c r="I215" s="234" t="s">
        <v>128</v>
      </c>
      <c r="J215" s="235">
        <v>57172</v>
      </c>
      <c r="K215" s="236" t="s">
        <v>118</v>
      </c>
      <c r="L215" s="244"/>
      <c r="M215" s="237">
        <v>147000486</v>
      </c>
      <c r="N215" s="236" t="s">
        <v>1419</v>
      </c>
      <c r="O215" s="238" t="s">
        <v>127</v>
      </c>
      <c r="P215" s="236" t="s">
        <v>1839</v>
      </c>
      <c r="Q215" s="239">
        <v>40714</v>
      </c>
      <c r="R215" s="234">
        <f t="shared" ca="1" si="3"/>
        <v>13</v>
      </c>
    </row>
    <row r="216" spans="1:18" x14ac:dyDescent="0.35">
      <c r="A216" s="232" t="s">
        <v>1529</v>
      </c>
      <c r="B216" s="216">
        <v>375007274</v>
      </c>
      <c r="C216" s="232" t="s">
        <v>322</v>
      </c>
      <c r="D216" s="233">
        <v>36496</v>
      </c>
      <c r="E216" s="217">
        <v>88870</v>
      </c>
      <c r="G216" s="216">
        <v>374007797</v>
      </c>
      <c r="H216" s="213">
        <v>5053302808</v>
      </c>
      <c r="I216" s="234"/>
      <c r="J216" s="235">
        <v>72564</v>
      </c>
      <c r="K216" s="236" t="s">
        <v>131</v>
      </c>
      <c r="L216" s="244"/>
      <c r="M216" s="237">
        <v>342004662</v>
      </c>
      <c r="N216" s="236" t="s">
        <v>1536</v>
      </c>
      <c r="O216" s="238" t="s">
        <v>101</v>
      </c>
      <c r="P216" s="236" t="s">
        <v>1846</v>
      </c>
      <c r="Q216" s="239">
        <v>36836</v>
      </c>
      <c r="R216" s="234">
        <f t="shared" ca="1" si="3"/>
        <v>24</v>
      </c>
    </row>
    <row r="217" spans="1:18" x14ac:dyDescent="0.35">
      <c r="A217" s="232" t="s">
        <v>1151</v>
      </c>
      <c r="B217" s="216">
        <v>378009447</v>
      </c>
      <c r="C217" s="232" t="s">
        <v>322</v>
      </c>
      <c r="D217" s="233">
        <v>36572</v>
      </c>
      <c r="E217" s="217">
        <v>102455</v>
      </c>
      <c r="G217" s="216">
        <v>375007274</v>
      </c>
      <c r="H217" s="213">
        <v>7193919445</v>
      </c>
      <c r="I217" s="234" t="s">
        <v>119</v>
      </c>
      <c r="J217" s="235">
        <v>95700</v>
      </c>
      <c r="K217" s="236" t="s">
        <v>131</v>
      </c>
      <c r="L217" s="244"/>
      <c r="M217" s="237">
        <v>959007481</v>
      </c>
      <c r="N217" s="236" t="s">
        <v>954</v>
      </c>
      <c r="O217" s="238" t="s">
        <v>127</v>
      </c>
      <c r="P217" s="236" t="s">
        <v>1839</v>
      </c>
      <c r="Q217" s="239">
        <v>41141</v>
      </c>
      <c r="R217" s="234">
        <f t="shared" ca="1" si="3"/>
        <v>12</v>
      </c>
    </row>
    <row r="218" spans="1:18" x14ac:dyDescent="0.35">
      <c r="A218" s="232" t="s">
        <v>1008</v>
      </c>
      <c r="B218" s="216">
        <v>379004514</v>
      </c>
      <c r="C218" s="232" t="s">
        <v>1841</v>
      </c>
      <c r="D218" s="233">
        <v>36628</v>
      </c>
      <c r="E218" s="217">
        <v>56920</v>
      </c>
      <c r="G218" s="216">
        <v>378009447</v>
      </c>
      <c r="H218" s="213">
        <v>5053355100</v>
      </c>
      <c r="I218" s="234"/>
      <c r="J218" s="235">
        <v>72730</v>
      </c>
      <c r="K218" s="236" t="s">
        <v>123</v>
      </c>
      <c r="L218" s="244"/>
      <c r="M218" s="237">
        <v>761008700</v>
      </c>
      <c r="N218" s="236" t="s">
        <v>1090</v>
      </c>
      <c r="O218" s="238" t="s">
        <v>102</v>
      </c>
      <c r="P218" s="236" t="s">
        <v>1840</v>
      </c>
      <c r="Q218" s="239">
        <v>37666</v>
      </c>
      <c r="R218" s="234">
        <f t="shared" ca="1" si="3"/>
        <v>22</v>
      </c>
    </row>
    <row r="219" spans="1:18" x14ac:dyDescent="0.35">
      <c r="A219" s="232" t="s">
        <v>1320</v>
      </c>
      <c r="B219" s="216">
        <v>382004268</v>
      </c>
      <c r="C219" s="232" t="s">
        <v>712</v>
      </c>
      <c r="D219" s="233">
        <v>36703</v>
      </c>
      <c r="E219" s="217">
        <v>63552</v>
      </c>
      <c r="G219" s="216">
        <v>379004514</v>
      </c>
      <c r="H219" s="213">
        <v>7196705508</v>
      </c>
      <c r="I219" s="234"/>
      <c r="J219" s="235">
        <v>46231</v>
      </c>
      <c r="K219" s="236" t="s">
        <v>123</v>
      </c>
      <c r="L219" s="244"/>
      <c r="M219" s="237">
        <v>681001880</v>
      </c>
      <c r="N219" s="236" t="s">
        <v>1659</v>
      </c>
      <c r="O219" s="238" t="s">
        <v>101</v>
      </c>
      <c r="P219" s="236" t="s">
        <v>1843</v>
      </c>
      <c r="Q219" s="239">
        <v>42520</v>
      </c>
      <c r="R219" s="234">
        <f t="shared" ca="1" si="3"/>
        <v>8</v>
      </c>
    </row>
    <row r="220" spans="1:18" x14ac:dyDescent="0.35">
      <c r="A220" s="232" t="s">
        <v>1424</v>
      </c>
      <c r="B220" s="216">
        <v>383000538</v>
      </c>
      <c r="C220" s="232" t="s">
        <v>1842</v>
      </c>
      <c r="D220" s="233">
        <v>36718</v>
      </c>
      <c r="E220" s="217">
        <v>63301</v>
      </c>
      <c r="G220" s="216">
        <v>382004268</v>
      </c>
      <c r="H220" s="213">
        <v>9701664940</v>
      </c>
      <c r="I220" s="234" t="s">
        <v>121</v>
      </c>
      <c r="J220" s="235">
        <v>85107</v>
      </c>
      <c r="K220" s="236" t="s">
        <v>118</v>
      </c>
      <c r="L220" s="244"/>
      <c r="M220" s="237">
        <v>512001859</v>
      </c>
      <c r="N220" s="236" t="s">
        <v>1026</v>
      </c>
      <c r="O220" s="238" t="s">
        <v>101</v>
      </c>
      <c r="P220" s="236" t="s">
        <v>1843</v>
      </c>
      <c r="Q220" s="239">
        <v>36472</v>
      </c>
      <c r="R220" s="234">
        <f t="shared" ca="1" si="3"/>
        <v>25</v>
      </c>
    </row>
    <row r="221" spans="1:18" x14ac:dyDescent="0.35">
      <c r="A221" s="232" t="s">
        <v>1860</v>
      </c>
      <c r="B221" s="216">
        <v>386002452</v>
      </c>
      <c r="C221" s="232" t="s">
        <v>712</v>
      </c>
      <c r="D221" s="233">
        <v>36768</v>
      </c>
      <c r="E221" s="217">
        <v>94466</v>
      </c>
      <c r="G221" s="216">
        <v>383000538</v>
      </c>
      <c r="H221" s="213">
        <v>7191264013</v>
      </c>
      <c r="I221" s="234" t="s">
        <v>128</v>
      </c>
      <c r="J221" s="235">
        <v>56100</v>
      </c>
      <c r="K221" s="236" t="s">
        <v>118</v>
      </c>
      <c r="L221" s="244"/>
      <c r="M221" s="237">
        <v>138003702</v>
      </c>
      <c r="N221" s="236" t="s">
        <v>1053</v>
      </c>
      <c r="O221" s="238" t="s">
        <v>104</v>
      </c>
      <c r="P221" s="236" t="s">
        <v>1842</v>
      </c>
      <c r="Q221" s="239">
        <v>37263</v>
      </c>
      <c r="R221" s="234">
        <f t="shared" ca="1" si="3"/>
        <v>23</v>
      </c>
    </row>
    <row r="222" spans="1:18" x14ac:dyDescent="0.35">
      <c r="A222" s="232" t="s">
        <v>941</v>
      </c>
      <c r="B222" s="216">
        <v>387005277</v>
      </c>
      <c r="C222" s="232" t="s">
        <v>1850</v>
      </c>
      <c r="D222" s="233">
        <v>36812</v>
      </c>
      <c r="E222" s="217">
        <v>68331</v>
      </c>
      <c r="G222" s="216">
        <v>386002452</v>
      </c>
      <c r="H222" s="213">
        <v>5055512521</v>
      </c>
      <c r="I222" s="234"/>
      <c r="J222" s="235">
        <v>121624</v>
      </c>
      <c r="K222" s="236" t="s">
        <v>131</v>
      </c>
      <c r="L222" s="244"/>
      <c r="M222" s="237">
        <v>123004561</v>
      </c>
      <c r="N222" s="236" t="s">
        <v>1861</v>
      </c>
      <c r="O222" s="238" t="s">
        <v>127</v>
      </c>
      <c r="P222" s="236" t="s">
        <v>786</v>
      </c>
      <c r="Q222" s="239">
        <v>42258</v>
      </c>
      <c r="R222" s="234">
        <f t="shared" ca="1" si="3"/>
        <v>9</v>
      </c>
    </row>
    <row r="223" spans="1:18" x14ac:dyDescent="0.35">
      <c r="A223" s="232" t="s">
        <v>1450</v>
      </c>
      <c r="B223" s="216">
        <v>391003704</v>
      </c>
      <c r="C223" s="232" t="s">
        <v>1842</v>
      </c>
      <c r="D223" s="233">
        <v>36824</v>
      </c>
      <c r="E223" s="217">
        <v>108894</v>
      </c>
      <c r="G223" s="216">
        <v>387005277</v>
      </c>
      <c r="H223" s="213">
        <v>5055402828</v>
      </c>
      <c r="I223" s="234"/>
      <c r="J223" s="235">
        <v>76911</v>
      </c>
      <c r="K223" s="236" t="s">
        <v>131</v>
      </c>
      <c r="L223" s="244"/>
      <c r="M223" s="237">
        <v>462007368</v>
      </c>
      <c r="N223" s="236" t="s">
        <v>1862</v>
      </c>
      <c r="O223" s="238" t="s">
        <v>134</v>
      </c>
      <c r="P223" s="236" t="s">
        <v>786</v>
      </c>
      <c r="Q223" s="239">
        <v>42561</v>
      </c>
      <c r="R223" s="234">
        <f t="shared" ca="1" si="3"/>
        <v>8</v>
      </c>
    </row>
    <row r="224" spans="1:18" x14ac:dyDescent="0.35">
      <c r="A224" s="232" t="s">
        <v>1142</v>
      </c>
      <c r="B224" s="216">
        <v>391009178</v>
      </c>
      <c r="C224" s="232" t="s">
        <v>1858</v>
      </c>
      <c r="D224" s="233">
        <v>36954</v>
      </c>
      <c r="E224" s="217">
        <v>105079</v>
      </c>
      <c r="G224" s="216">
        <v>391003704</v>
      </c>
      <c r="H224" s="213">
        <v>7194944596</v>
      </c>
      <c r="I224" s="234" t="s">
        <v>128</v>
      </c>
      <c r="J224" s="235">
        <v>112084</v>
      </c>
      <c r="K224" s="236" t="s">
        <v>118</v>
      </c>
      <c r="L224" s="244"/>
      <c r="M224" s="237">
        <v>556003833</v>
      </c>
      <c r="N224" s="236" t="s">
        <v>1409</v>
      </c>
      <c r="O224" s="238" t="s">
        <v>104</v>
      </c>
      <c r="P224" s="236" t="s">
        <v>1858</v>
      </c>
      <c r="Q224" s="239">
        <v>38493</v>
      </c>
      <c r="R224" s="234">
        <f t="shared" ca="1" si="3"/>
        <v>19</v>
      </c>
    </row>
    <row r="225" spans="1:18" x14ac:dyDescent="0.35">
      <c r="A225" s="232" t="s">
        <v>1579</v>
      </c>
      <c r="B225" s="216">
        <v>392003325</v>
      </c>
      <c r="C225" s="232" t="s">
        <v>322</v>
      </c>
      <c r="D225" s="233">
        <v>36990</v>
      </c>
      <c r="E225" s="217">
        <v>71380</v>
      </c>
      <c r="G225" s="216">
        <v>391009178</v>
      </c>
      <c r="H225" s="213">
        <v>9701277028</v>
      </c>
      <c r="I225" s="234" t="s">
        <v>149</v>
      </c>
      <c r="J225" s="235">
        <v>44459</v>
      </c>
      <c r="K225" s="236" t="s">
        <v>118</v>
      </c>
      <c r="L225" s="244"/>
      <c r="M225" s="237">
        <v>549007376</v>
      </c>
      <c r="N225" s="236" t="s">
        <v>1084</v>
      </c>
      <c r="O225" s="238" t="s">
        <v>104</v>
      </c>
      <c r="P225" s="236" t="s">
        <v>1858</v>
      </c>
      <c r="Q225" s="239">
        <v>42324</v>
      </c>
      <c r="R225" s="234">
        <f t="shared" ca="1" si="3"/>
        <v>9</v>
      </c>
    </row>
    <row r="226" spans="1:18" x14ac:dyDescent="0.35">
      <c r="A226" s="232" t="s">
        <v>1446</v>
      </c>
      <c r="B226" s="216">
        <v>393001518</v>
      </c>
      <c r="C226" s="232" t="s">
        <v>786</v>
      </c>
      <c r="D226" s="233">
        <v>37023</v>
      </c>
      <c r="E226" s="217">
        <v>64780</v>
      </c>
      <c r="G226" s="216">
        <v>392003325</v>
      </c>
      <c r="H226" s="213">
        <v>3034679864</v>
      </c>
      <c r="I226" s="234" t="s">
        <v>149</v>
      </c>
      <c r="J226" s="235">
        <v>100084</v>
      </c>
      <c r="K226" s="236" t="s">
        <v>118</v>
      </c>
      <c r="L226" s="244"/>
      <c r="M226" s="237">
        <v>617001085</v>
      </c>
      <c r="N226" s="236" t="s">
        <v>1398</v>
      </c>
      <c r="O226" s="238" t="s">
        <v>134</v>
      </c>
      <c r="P226" s="236" t="s">
        <v>712</v>
      </c>
      <c r="Q226" s="239">
        <v>37936</v>
      </c>
      <c r="R226" s="234">
        <f t="shared" ca="1" si="3"/>
        <v>21</v>
      </c>
    </row>
    <row r="227" spans="1:18" x14ac:dyDescent="0.35">
      <c r="A227" s="232" t="s">
        <v>1294</v>
      </c>
      <c r="B227" s="216">
        <v>394006818</v>
      </c>
      <c r="C227" s="232" t="s">
        <v>1839</v>
      </c>
      <c r="D227" s="233">
        <v>37044</v>
      </c>
      <c r="E227" s="217">
        <v>63287</v>
      </c>
      <c r="G227" s="216">
        <v>393001518</v>
      </c>
      <c r="H227" s="213">
        <v>5056576057</v>
      </c>
      <c r="I227" s="234" t="s">
        <v>121</v>
      </c>
      <c r="J227" s="235">
        <v>118872</v>
      </c>
      <c r="K227" s="236" t="s">
        <v>118</v>
      </c>
      <c r="L227" s="244"/>
      <c r="M227" s="237">
        <v>398001390</v>
      </c>
      <c r="N227" s="236" t="s">
        <v>1574</v>
      </c>
      <c r="O227" s="238" t="s">
        <v>101</v>
      </c>
      <c r="P227" s="236" t="s">
        <v>1842</v>
      </c>
      <c r="Q227" s="239">
        <v>37303</v>
      </c>
      <c r="R227" s="234">
        <f t="shared" ca="1" si="3"/>
        <v>23</v>
      </c>
    </row>
    <row r="228" spans="1:18" x14ac:dyDescent="0.35">
      <c r="A228" s="232" t="s">
        <v>1178</v>
      </c>
      <c r="B228" s="216">
        <v>395006059</v>
      </c>
      <c r="C228" s="232" t="s">
        <v>1843</v>
      </c>
      <c r="D228" s="233">
        <v>37084</v>
      </c>
      <c r="E228" s="217">
        <v>47793</v>
      </c>
      <c r="G228" s="216">
        <v>394006818</v>
      </c>
      <c r="H228" s="213">
        <v>5052952173</v>
      </c>
      <c r="I228" s="234" t="s">
        <v>119</v>
      </c>
      <c r="J228" s="235">
        <v>98811</v>
      </c>
      <c r="K228" s="236" t="s">
        <v>118</v>
      </c>
      <c r="L228" s="244"/>
      <c r="M228" s="237">
        <v>679009564</v>
      </c>
      <c r="N228" s="236" t="s">
        <v>1158</v>
      </c>
      <c r="O228" s="238" t="s">
        <v>101</v>
      </c>
      <c r="P228" s="236" t="s">
        <v>1842</v>
      </c>
      <c r="Q228" s="239">
        <v>35852</v>
      </c>
      <c r="R228" s="234">
        <f t="shared" ca="1" si="3"/>
        <v>27</v>
      </c>
    </row>
    <row r="229" spans="1:18" x14ac:dyDescent="0.35">
      <c r="A229" s="232" t="s">
        <v>1602</v>
      </c>
      <c r="B229" s="216">
        <v>396000019</v>
      </c>
      <c r="C229" s="232" t="s">
        <v>712</v>
      </c>
      <c r="D229" s="233">
        <v>37157</v>
      </c>
      <c r="E229" s="217">
        <v>77636</v>
      </c>
      <c r="G229" s="216">
        <v>395006059</v>
      </c>
      <c r="H229" s="213">
        <v>5057838614</v>
      </c>
      <c r="I229" s="234"/>
      <c r="J229" s="235">
        <v>57434</v>
      </c>
      <c r="K229" s="236" t="s">
        <v>123</v>
      </c>
      <c r="L229" s="244"/>
      <c r="M229" s="237">
        <v>628002057</v>
      </c>
      <c r="N229" s="236" t="s">
        <v>1639</v>
      </c>
      <c r="O229" s="238" t="s">
        <v>102</v>
      </c>
      <c r="P229" s="236" t="s">
        <v>712</v>
      </c>
      <c r="Q229" s="239">
        <v>40277</v>
      </c>
      <c r="R229" s="234">
        <f t="shared" ca="1" si="3"/>
        <v>14</v>
      </c>
    </row>
    <row r="230" spans="1:18" x14ac:dyDescent="0.35">
      <c r="A230" s="232" t="s">
        <v>1373</v>
      </c>
      <c r="B230" s="216">
        <v>396006973</v>
      </c>
      <c r="C230" s="232" t="s">
        <v>1839</v>
      </c>
      <c r="D230" s="233">
        <v>37238</v>
      </c>
      <c r="E230" s="217">
        <v>26340</v>
      </c>
      <c r="G230" s="216">
        <v>396000019</v>
      </c>
      <c r="H230" s="213">
        <v>7194125146</v>
      </c>
      <c r="I230" s="234" t="s">
        <v>121</v>
      </c>
      <c r="J230" s="235">
        <v>92137</v>
      </c>
      <c r="K230" s="236" t="s">
        <v>118</v>
      </c>
      <c r="L230" s="244"/>
      <c r="M230" s="237">
        <v>126007461</v>
      </c>
      <c r="N230" s="236" t="s">
        <v>1429</v>
      </c>
      <c r="O230" s="238" t="s">
        <v>104</v>
      </c>
      <c r="P230" s="236" t="s">
        <v>322</v>
      </c>
      <c r="Q230" s="239">
        <v>41011</v>
      </c>
      <c r="R230" s="234">
        <f t="shared" ca="1" si="3"/>
        <v>12</v>
      </c>
    </row>
    <row r="231" spans="1:18" x14ac:dyDescent="0.35">
      <c r="A231" s="232" t="s">
        <v>996</v>
      </c>
      <c r="B231" s="216">
        <v>396007092</v>
      </c>
      <c r="C231" s="232" t="s">
        <v>712</v>
      </c>
      <c r="D231" s="233">
        <v>37342</v>
      </c>
      <c r="E231" s="217">
        <v>59574</v>
      </c>
      <c r="G231" s="216">
        <v>396006973</v>
      </c>
      <c r="H231" s="213">
        <v>5058359862</v>
      </c>
      <c r="I231" s="234" t="s">
        <v>119</v>
      </c>
      <c r="J231" s="235">
        <v>36653</v>
      </c>
      <c r="K231" s="236" t="s">
        <v>118</v>
      </c>
      <c r="L231" s="244"/>
      <c r="M231" s="237">
        <v>538004651</v>
      </c>
      <c r="N231" s="236" t="s">
        <v>1576</v>
      </c>
      <c r="O231" s="238" t="s">
        <v>125</v>
      </c>
      <c r="P231" s="236" t="s">
        <v>322</v>
      </c>
      <c r="Q231" s="239">
        <v>37515</v>
      </c>
      <c r="R231" s="234">
        <f t="shared" ca="1" si="3"/>
        <v>22</v>
      </c>
    </row>
    <row r="232" spans="1:18" x14ac:dyDescent="0.35">
      <c r="A232" s="232" t="s">
        <v>1620</v>
      </c>
      <c r="B232" s="216">
        <v>397003760</v>
      </c>
      <c r="C232" s="232" t="s">
        <v>893</v>
      </c>
      <c r="D232" s="233">
        <v>37552</v>
      </c>
      <c r="E232" s="217">
        <v>122094</v>
      </c>
      <c r="G232" s="216">
        <v>396007092</v>
      </c>
      <c r="H232" s="213">
        <v>5056427045</v>
      </c>
      <c r="I232" s="234" t="s">
        <v>139</v>
      </c>
      <c r="J232" s="235">
        <v>116997</v>
      </c>
      <c r="K232" s="236" t="s">
        <v>118</v>
      </c>
      <c r="L232" s="244"/>
      <c r="M232" s="237">
        <v>352006030</v>
      </c>
      <c r="N232" s="236" t="s">
        <v>1116</v>
      </c>
      <c r="O232" s="238" t="s">
        <v>101</v>
      </c>
      <c r="P232" s="236" t="s">
        <v>1840</v>
      </c>
      <c r="Q232" s="239">
        <v>37388</v>
      </c>
      <c r="R232" s="234">
        <f t="shared" ca="1" si="3"/>
        <v>22</v>
      </c>
    </row>
    <row r="233" spans="1:18" x14ac:dyDescent="0.35">
      <c r="A233" s="232" t="s">
        <v>1007</v>
      </c>
      <c r="B233" s="216">
        <v>398000380</v>
      </c>
      <c r="C233" s="232" t="s">
        <v>712</v>
      </c>
      <c r="D233" s="233">
        <v>37676</v>
      </c>
      <c r="E233" s="217">
        <v>114887</v>
      </c>
      <c r="G233" s="216">
        <v>397003760</v>
      </c>
      <c r="H233" s="213">
        <v>7195617115</v>
      </c>
      <c r="I233" s="234" t="s">
        <v>149</v>
      </c>
      <c r="J233" s="235">
        <v>86602</v>
      </c>
      <c r="K233" s="236" t="s">
        <v>118</v>
      </c>
      <c r="L233" s="244"/>
      <c r="M233" s="237">
        <v>496002387</v>
      </c>
      <c r="N233" s="236" t="s">
        <v>1492</v>
      </c>
      <c r="O233" s="238" t="s">
        <v>127</v>
      </c>
      <c r="P233" s="236" t="s">
        <v>712</v>
      </c>
      <c r="Q233" s="239">
        <v>38438</v>
      </c>
      <c r="R233" s="234">
        <f t="shared" ca="1" si="3"/>
        <v>19</v>
      </c>
    </row>
    <row r="234" spans="1:18" x14ac:dyDescent="0.35">
      <c r="A234" s="232" t="s">
        <v>1394</v>
      </c>
      <c r="B234" s="216">
        <v>398001390</v>
      </c>
      <c r="C234" s="232" t="s">
        <v>1839</v>
      </c>
      <c r="D234" s="233">
        <v>37757</v>
      </c>
      <c r="E234" s="217">
        <v>84078</v>
      </c>
      <c r="G234" s="216">
        <v>398000380</v>
      </c>
      <c r="H234" s="213">
        <v>7194402150</v>
      </c>
      <c r="I234" s="234"/>
      <c r="J234" s="235">
        <v>28795</v>
      </c>
      <c r="K234" s="236" t="s">
        <v>123</v>
      </c>
      <c r="L234" s="244"/>
      <c r="M234" s="237">
        <v>580008729</v>
      </c>
      <c r="N234" s="236" t="s">
        <v>1545</v>
      </c>
      <c r="O234" s="238" t="s">
        <v>134</v>
      </c>
      <c r="P234" s="236" t="s">
        <v>1839</v>
      </c>
      <c r="Q234" s="239">
        <v>35985</v>
      </c>
      <c r="R234" s="234">
        <f t="shared" ca="1" si="3"/>
        <v>26</v>
      </c>
    </row>
    <row r="235" spans="1:18" x14ac:dyDescent="0.35">
      <c r="A235" s="232" t="s">
        <v>1306</v>
      </c>
      <c r="B235" s="216">
        <v>399006132</v>
      </c>
      <c r="C235" s="232" t="s">
        <v>712</v>
      </c>
      <c r="D235" s="233">
        <v>37822</v>
      </c>
      <c r="E235" s="217">
        <v>74340</v>
      </c>
      <c r="G235" s="216">
        <v>398001390</v>
      </c>
      <c r="H235" s="213">
        <v>9701919147</v>
      </c>
      <c r="I235" s="234" t="s">
        <v>139</v>
      </c>
      <c r="J235" s="235">
        <v>72206</v>
      </c>
      <c r="K235" s="236" t="s">
        <v>118</v>
      </c>
      <c r="L235" s="244"/>
      <c r="M235" s="237">
        <v>763003865</v>
      </c>
      <c r="N235" s="236" t="s">
        <v>1266</v>
      </c>
      <c r="O235" s="238" t="s">
        <v>127</v>
      </c>
      <c r="P235" s="236" t="s">
        <v>934</v>
      </c>
      <c r="Q235" s="239">
        <v>41371</v>
      </c>
      <c r="R235" s="234">
        <f t="shared" ca="1" si="3"/>
        <v>11</v>
      </c>
    </row>
    <row r="236" spans="1:18" x14ac:dyDescent="0.35">
      <c r="A236" s="232" t="s">
        <v>1146</v>
      </c>
      <c r="B236" s="216">
        <v>400003641</v>
      </c>
      <c r="C236" s="232" t="s">
        <v>322</v>
      </c>
      <c r="D236" s="233">
        <v>37845</v>
      </c>
      <c r="E236" s="217">
        <v>85570</v>
      </c>
      <c r="G236" s="216">
        <v>399006132</v>
      </c>
      <c r="H236" s="213">
        <v>7193431009</v>
      </c>
      <c r="I236" s="234" t="s">
        <v>119</v>
      </c>
      <c r="J236" s="235">
        <v>52117</v>
      </c>
      <c r="K236" s="236" t="s">
        <v>118</v>
      </c>
      <c r="L236" s="244"/>
      <c r="M236" s="237">
        <v>320002802</v>
      </c>
      <c r="N236" s="236" t="s">
        <v>1179</v>
      </c>
      <c r="O236" s="238" t="s">
        <v>101</v>
      </c>
      <c r="P236" s="236" t="s">
        <v>712</v>
      </c>
      <c r="Q236" s="239">
        <v>36724</v>
      </c>
      <c r="R236" s="234">
        <f t="shared" ca="1" si="3"/>
        <v>24</v>
      </c>
    </row>
    <row r="237" spans="1:18" x14ac:dyDescent="0.35">
      <c r="A237" s="232" t="s">
        <v>1457</v>
      </c>
      <c r="B237" s="216">
        <v>401000302</v>
      </c>
      <c r="C237" s="232" t="s">
        <v>1843</v>
      </c>
      <c r="D237" s="233">
        <v>37935</v>
      </c>
      <c r="E237" s="217">
        <v>96961</v>
      </c>
      <c r="G237" s="216">
        <v>400003641</v>
      </c>
      <c r="H237" s="213">
        <v>3033014821</v>
      </c>
      <c r="I237" s="234" t="s">
        <v>149</v>
      </c>
      <c r="J237" s="235">
        <v>69116</v>
      </c>
      <c r="K237" s="236" t="s">
        <v>141</v>
      </c>
      <c r="L237" s="244"/>
      <c r="M237" s="237">
        <v>781004381</v>
      </c>
      <c r="N237" s="236" t="s">
        <v>1041</v>
      </c>
      <c r="O237" s="238" t="s">
        <v>101</v>
      </c>
      <c r="P237" s="236" t="s">
        <v>322</v>
      </c>
      <c r="Q237" s="239">
        <v>38528</v>
      </c>
      <c r="R237" s="234">
        <f t="shared" ca="1" si="3"/>
        <v>19</v>
      </c>
    </row>
    <row r="238" spans="1:18" x14ac:dyDescent="0.35">
      <c r="A238" s="232" t="s">
        <v>957</v>
      </c>
      <c r="B238" s="216">
        <v>401009340</v>
      </c>
      <c r="C238" s="232" t="s">
        <v>1844</v>
      </c>
      <c r="D238" s="233">
        <v>37951</v>
      </c>
      <c r="E238" s="217">
        <v>72145</v>
      </c>
      <c r="G238" s="216">
        <v>401000302</v>
      </c>
      <c r="H238" s="213">
        <v>9706069116</v>
      </c>
      <c r="I238" s="234"/>
      <c r="J238" s="235">
        <v>82944</v>
      </c>
      <c r="K238" s="236" t="s">
        <v>123</v>
      </c>
      <c r="L238" s="244"/>
      <c r="M238" s="237">
        <v>883006408</v>
      </c>
      <c r="N238" s="236" t="s">
        <v>1311</v>
      </c>
      <c r="O238" s="238" t="s">
        <v>101</v>
      </c>
      <c r="P238" s="236" t="s">
        <v>1839</v>
      </c>
      <c r="Q238" s="239">
        <v>35052</v>
      </c>
      <c r="R238" s="234">
        <f t="shared" ca="1" si="3"/>
        <v>29</v>
      </c>
    </row>
    <row r="239" spans="1:18" x14ac:dyDescent="0.35">
      <c r="A239" s="232" t="s">
        <v>1192</v>
      </c>
      <c r="B239" s="216">
        <v>408004172</v>
      </c>
      <c r="C239" s="232" t="s">
        <v>322</v>
      </c>
      <c r="D239" s="233">
        <v>38032</v>
      </c>
      <c r="E239" s="217">
        <v>97186</v>
      </c>
      <c r="G239" s="216">
        <v>401009340</v>
      </c>
      <c r="H239" s="213">
        <v>5057819805</v>
      </c>
      <c r="I239" s="234" t="s">
        <v>128</v>
      </c>
      <c r="J239" s="235">
        <v>105220</v>
      </c>
      <c r="K239" s="236" t="s">
        <v>118</v>
      </c>
      <c r="L239" s="244"/>
      <c r="M239" s="237">
        <v>930009968</v>
      </c>
      <c r="N239" s="236" t="s">
        <v>1658</v>
      </c>
      <c r="O239" s="238" t="s">
        <v>102</v>
      </c>
      <c r="P239" s="236" t="s">
        <v>322</v>
      </c>
      <c r="Q239" s="239">
        <v>35992</v>
      </c>
      <c r="R239" s="234">
        <f t="shared" ca="1" si="3"/>
        <v>26</v>
      </c>
    </row>
    <row r="240" spans="1:18" x14ac:dyDescent="0.35">
      <c r="A240" s="232" t="s">
        <v>1181</v>
      </c>
      <c r="B240" s="216">
        <v>408006315</v>
      </c>
      <c r="C240" s="232" t="s">
        <v>786</v>
      </c>
      <c r="D240" s="233">
        <v>38039</v>
      </c>
      <c r="E240" s="217">
        <v>52050</v>
      </c>
      <c r="G240" s="216">
        <v>408004172</v>
      </c>
      <c r="H240" s="213">
        <v>3035268508</v>
      </c>
      <c r="I240" s="234" t="s">
        <v>119</v>
      </c>
      <c r="J240" s="235">
        <v>76427</v>
      </c>
      <c r="K240" s="236" t="s">
        <v>141</v>
      </c>
      <c r="L240" s="244"/>
      <c r="M240" s="237">
        <v>954004951</v>
      </c>
      <c r="N240" s="236" t="s">
        <v>1009</v>
      </c>
      <c r="O240" s="238" t="s">
        <v>104</v>
      </c>
      <c r="P240" s="236" t="s">
        <v>712</v>
      </c>
      <c r="Q240" s="239">
        <v>38284</v>
      </c>
      <c r="R240" s="234">
        <f t="shared" ca="1" si="3"/>
        <v>20</v>
      </c>
    </row>
    <row r="241" spans="1:18" x14ac:dyDescent="0.35">
      <c r="A241" s="232" t="s">
        <v>1164</v>
      </c>
      <c r="B241" s="216">
        <v>411006868</v>
      </c>
      <c r="C241" s="232" t="s">
        <v>1844</v>
      </c>
      <c r="D241" s="233">
        <v>38231</v>
      </c>
      <c r="E241" s="217">
        <v>111758</v>
      </c>
      <c r="G241" s="216">
        <v>408006315</v>
      </c>
      <c r="H241" s="213">
        <v>9706530760</v>
      </c>
      <c r="I241" s="234"/>
      <c r="J241" s="235">
        <v>108349</v>
      </c>
      <c r="K241" s="236" t="s">
        <v>131</v>
      </c>
      <c r="L241" s="244"/>
      <c r="M241" s="237">
        <v>363002933</v>
      </c>
      <c r="N241" s="236" t="s">
        <v>1649</v>
      </c>
      <c r="O241" s="238" t="s">
        <v>101</v>
      </c>
      <c r="P241" s="236" t="s">
        <v>712</v>
      </c>
      <c r="Q241" s="239">
        <v>41644</v>
      </c>
      <c r="R241" s="234">
        <f t="shared" ca="1" si="3"/>
        <v>11</v>
      </c>
    </row>
    <row r="242" spans="1:18" x14ac:dyDescent="0.35">
      <c r="A242" s="232" t="s">
        <v>1485</v>
      </c>
      <c r="B242" s="216">
        <v>414001979</v>
      </c>
      <c r="C242" s="232" t="s">
        <v>712</v>
      </c>
      <c r="D242" s="233">
        <v>38299</v>
      </c>
      <c r="E242" s="217">
        <v>59336</v>
      </c>
      <c r="G242" s="216">
        <v>411006868</v>
      </c>
      <c r="H242" s="213">
        <v>5056689962</v>
      </c>
      <c r="I242" s="234" t="s">
        <v>128</v>
      </c>
      <c r="J242" s="235">
        <v>47178</v>
      </c>
      <c r="K242" s="236" t="s">
        <v>141</v>
      </c>
      <c r="L242" s="244"/>
      <c r="M242" s="237">
        <v>396000019</v>
      </c>
      <c r="N242" s="236" t="s">
        <v>1458</v>
      </c>
      <c r="O242" s="238" t="s">
        <v>101</v>
      </c>
      <c r="P242" s="236" t="s">
        <v>1843</v>
      </c>
      <c r="Q242" s="239">
        <v>36398</v>
      </c>
      <c r="R242" s="234">
        <f t="shared" ca="1" si="3"/>
        <v>25</v>
      </c>
    </row>
    <row r="243" spans="1:18" x14ac:dyDescent="0.35">
      <c r="A243" s="232" t="s">
        <v>1520</v>
      </c>
      <c r="B243" s="216">
        <v>415009070</v>
      </c>
      <c r="C243" s="232" t="s">
        <v>786</v>
      </c>
      <c r="D243" s="233">
        <v>38650</v>
      </c>
      <c r="E243" s="217">
        <v>65177</v>
      </c>
      <c r="G243" s="216">
        <v>414001979</v>
      </c>
      <c r="H243" s="213">
        <v>9708367725</v>
      </c>
      <c r="I243" s="234" t="s">
        <v>149</v>
      </c>
      <c r="J243" s="235">
        <v>51286</v>
      </c>
      <c r="K243" s="236" t="s">
        <v>118</v>
      </c>
      <c r="L243" s="244"/>
      <c r="M243" s="237">
        <v>325006412</v>
      </c>
      <c r="N243" s="236" t="s">
        <v>1640</v>
      </c>
      <c r="O243" s="238" t="s">
        <v>125</v>
      </c>
      <c r="P243" s="236" t="s">
        <v>1842</v>
      </c>
      <c r="Q243" s="239">
        <v>36541</v>
      </c>
      <c r="R243" s="234">
        <f t="shared" ca="1" si="3"/>
        <v>25</v>
      </c>
    </row>
    <row r="244" spans="1:18" x14ac:dyDescent="0.35">
      <c r="A244" s="232" t="s">
        <v>1586</v>
      </c>
      <c r="B244" s="216">
        <v>416008872</v>
      </c>
      <c r="C244" s="232" t="s">
        <v>1839</v>
      </c>
      <c r="D244" s="233">
        <v>38671</v>
      </c>
      <c r="E244" s="217">
        <v>108617</v>
      </c>
      <c r="G244" s="216">
        <v>415009070</v>
      </c>
      <c r="H244" s="213">
        <v>5055013435</v>
      </c>
      <c r="I244" s="234" t="s">
        <v>149</v>
      </c>
      <c r="J244" s="235">
        <v>108895</v>
      </c>
      <c r="K244" s="236" t="s">
        <v>118</v>
      </c>
      <c r="L244" s="244"/>
      <c r="M244" s="237">
        <v>411006868</v>
      </c>
      <c r="N244" s="236" t="s">
        <v>1416</v>
      </c>
      <c r="O244" s="238" t="s">
        <v>134</v>
      </c>
      <c r="P244" s="236" t="s">
        <v>322</v>
      </c>
      <c r="Q244" s="239">
        <v>38101</v>
      </c>
      <c r="R244" s="234">
        <f t="shared" ca="1" si="3"/>
        <v>20</v>
      </c>
    </row>
    <row r="245" spans="1:18" x14ac:dyDescent="0.35">
      <c r="A245" s="232" t="s">
        <v>1490</v>
      </c>
      <c r="B245" s="216">
        <v>422002439</v>
      </c>
      <c r="C245" s="232" t="s">
        <v>786</v>
      </c>
      <c r="D245" s="233">
        <v>39028</v>
      </c>
      <c r="E245" s="217">
        <v>85596</v>
      </c>
      <c r="G245" s="216">
        <v>416008872</v>
      </c>
      <c r="H245" s="213">
        <v>3033517837</v>
      </c>
      <c r="I245" s="234"/>
      <c r="J245" s="235">
        <v>75382</v>
      </c>
      <c r="K245" s="236" t="s">
        <v>131</v>
      </c>
      <c r="L245" s="244"/>
      <c r="M245" s="237">
        <v>423009571</v>
      </c>
      <c r="N245" s="236" t="s">
        <v>1594</v>
      </c>
      <c r="O245" s="238" t="s">
        <v>134</v>
      </c>
      <c r="P245" s="236" t="s">
        <v>1842</v>
      </c>
      <c r="Q245" s="239">
        <v>35805</v>
      </c>
      <c r="R245" s="234">
        <f t="shared" ca="1" si="3"/>
        <v>27</v>
      </c>
    </row>
    <row r="246" spans="1:18" x14ac:dyDescent="0.35">
      <c r="A246" s="232" t="s">
        <v>1460</v>
      </c>
      <c r="B246" s="216">
        <v>423007289</v>
      </c>
      <c r="C246" s="232" t="s">
        <v>1843</v>
      </c>
      <c r="D246" s="233">
        <v>39128</v>
      </c>
      <c r="E246" s="217">
        <v>48149</v>
      </c>
      <c r="G246" s="216">
        <v>422002439</v>
      </c>
      <c r="H246" s="213">
        <v>9704563177</v>
      </c>
      <c r="I246" s="234"/>
      <c r="J246" s="235">
        <v>128039</v>
      </c>
      <c r="K246" s="236" t="s">
        <v>131</v>
      </c>
      <c r="L246" s="244"/>
      <c r="M246" s="237">
        <v>711002724</v>
      </c>
      <c r="N246" s="236" t="s">
        <v>1674</v>
      </c>
      <c r="O246" s="238" t="s">
        <v>134</v>
      </c>
      <c r="P246" s="236" t="s">
        <v>712</v>
      </c>
      <c r="Q246" s="239">
        <v>37297</v>
      </c>
      <c r="R246" s="234">
        <f t="shared" ca="1" si="3"/>
        <v>23</v>
      </c>
    </row>
    <row r="247" spans="1:18" x14ac:dyDescent="0.35">
      <c r="A247" s="232" t="s">
        <v>1185</v>
      </c>
      <c r="B247" s="216">
        <v>423009571</v>
      </c>
      <c r="C247" s="232" t="s">
        <v>1839</v>
      </c>
      <c r="D247" s="233">
        <v>39211</v>
      </c>
      <c r="E247" s="217">
        <v>69796</v>
      </c>
      <c r="G247" s="216">
        <v>423007289</v>
      </c>
      <c r="H247" s="213">
        <v>3037848542</v>
      </c>
      <c r="I247" s="234" t="s">
        <v>121</v>
      </c>
      <c r="J247" s="235">
        <v>112945</v>
      </c>
      <c r="K247" s="236" t="s">
        <v>118</v>
      </c>
      <c r="L247" s="244"/>
      <c r="M247" s="237">
        <v>354001843</v>
      </c>
      <c r="N247" s="236" t="s">
        <v>1159</v>
      </c>
      <c r="O247" s="238" t="s">
        <v>101</v>
      </c>
      <c r="P247" s="236" t="s">
        <v>712</v>
      </c>
      <c r="Q247" s="239">
        <v>37820</v>
      </c>
      <c r="R247" s="234">
        <f t="shared" ca="1" si="3"/>
        <v>21</v>
      </c>
    </row>
    <row r="248" spans="1:18" x14ac:dyDescent="0.35">
      <c r="A248" s="232" t="s">
        <v>1583</v>
      </c>
      <c r="B248" s="216">
        <v>424003332</v>
      </c>
      <c r="C248" s="232" t="s">
        <v>1839</v>
      </c>
      <c r="D248" s="233">
        <v>39238</v>
      </c>
      <c r="E248" s="217">
        <v>68726</v>
      </c>
      <c r="G248" s="216">
        <v>423009571</v>
      </c>
      <c r="H248" s="213">
        <v>3036109756</v>
      </c>
      <c r="I248" s="234" t="s">
        <v>139</v>
      </c>
      <c r="J248" s="235">
        <v>49968</v>
      </c>
      <c r="K248" s="236" t="s">
        <v>118</v>
      </c>
      <c r="L248" s="244"/>
      <c r="M248" s="237">
        <v>687008279</v>
      </c>
      <c r="N248" s="236" t="s">
        <v>1362</v>
      </c>
      <c r="O248" s="238" t="s">
        <v>134</v>
      </c>
      <c r="P248" s="236" t="s">
        <v>1846</v>
      </c>
      <c r="Q248" s="239">
        <v>37529</v>
      </c>
      <c r="R248" s="234">
        <f t="shared" ca="1" si="3"/>
        <v>22</v>
      </c>
    </row>
    <row r="249" spans="1:18" x14ac:dyDescent="0.35">
      <c r="A249" s="232" t="s">
        <v>1191</v>
      </c>
      <c r="B249" s="216">
        <v>424007958</v>
      </c>
      <c r="C249" s="232" t="s">
        <v>1850</v>
      </c>
      <c r="D249" s="233">
        <v>39342</v>
      </c>
      <c r="E249" s="217">
        <v>102941</v>
      </c>
      <c r="G249" s="216">
        <v>424003332</v>
      </c>
      <c r="H249" s="213">
        <v>9707508998</v>
      </c>
      <c r="I249" s="234" t="s">
        <v>128</v>
      </c>
      <c r="J249" s="235">
        <v>47056</v>
      </c>
      <c r="K249" s="236" t="s">
        <v>118</v>
      </c>
      <c r="L249" s="244"/>
      <c r="M249" s="237">
        <v>947002808</v>
      </c>
      <c r="N249" s="236" t="s">
        <v>1319</v>
      </c>
      <c r="O249" s="238" t="s">
        <v>104</v>
      </c>
      <c r="P249" s="236" t="s">
        <v>1841</v>
      </c>
      <c r="Q249" s="239">
        <v>37178</v>
      </c>
      <c r="R249" s="234">
        <f t="shared" ca="1" si="3"/>
        <v>23</v>
      </c>
    </row>
    <row r="250" spans="1:18" x14ac:dyDescent="0.35">
      <c r="A250" s="232" t="s">
        <v>1214</v>
      </c>
      <c r="B250" s="216">
        <v>425008999</v>
      </c>
      <c r="C250" s="232" t="s">
        <v>1839</v>
      </c>
      <c r="D250" s="233">
        <v>39390</v>
      </c>
      <c r="E250" s="217">
        <v>58206</v>
      </c>
      <c r="G250" s="216">
        <v>424007958</v>
      </c>
      <c r="H250" s="213">
        <v>9708385730</v>
      </c>
      <c r="I250" s="234" t="s">
        <v>128</v>
      </c>
      <c r="J250" s="235">
        <v>79618</v>
      </c>
      <c r="K250" s="236" t="s">
        <v>118</v>
      </c>
      <c r="L250" s="244"/>
      <c r="M250" s="237">
        <v>120001650</v>
      </c>
      <c r="N250" s="236" t="s">
        <v>1603</v>
      </c>
      <c r="O250" s="238" t="s">
        <v>104</v>
      </c>
      <c r="P250" s="236" t="s">
        <v>322</v>
      </c>
      <c r="Q250" s="239">
        <v>37753</v>
      </c>
      <c r="R250" s="234">
        <f t="shared" ca="1" si="3"/>
        <v>21</v>
      </c>
    </row>
    <row r="251" spans="1:18" x14ac:dyDescent="0.35">
      <c r="A251" s="232" t="s">
        <v>1057</v>
      </c>
      <c r="B251" s="240">
        <v>428008045</v>
      </c>
      <c r="C251" s="232" t="s">
        <v>322</v>
      </c>
      <c r="D251" s="233">
        <v>39550</v>
      </c>
      <c r="E251" s="217">
        <v>68489</v>
      </c>
      <c r="G251" s="216">
        <v>425008999</v>
      </c>
      <c r="H251" s="213">
        <v>7196410575</v>
      </c>
      <c r="I251" s="234" t="s">
        <v>119</v>
      </c>
      <c r="J251" s="235">
        <v>38895</v>
      </c>
      <c r="K251" s="236" t="s">
        <v>118</v>
      </c>
      <c r="L251" s="244"/>
      <c r="M251" s="237">
        <v>984006789</v>
      </c>
      <c r="N251" s="236" t="s">
        <v>1092</v>
      </c>
      <c r="O251" s="238" t="s">
        <v>104</v>
      </c>
      <c r="P251" s="236" t="s">
        <v>1843</v>
      </c>
      <c r="Q251" s="239">
        <v>37889</v>
      </c>
      <c r="R251" s="234">
        <f t="shared" ca="1" si="3"/>
        <v>21</v>
      </c>
    </row>
    <row r="252" spans="1:18" x14ac:dyDescent="0.35">
      <c r="A252" s="232" t="s">
        <v>1463</v>
      </c>
      <c r="B252" s="216">
        <v>430002752</v>
      </c>
      <c r="C252" s="232" t="s">
        <v>1841</v>
      </c>
      <c r="D252" s="233">
        <v>39811</v>
      </c>
      <c r="E252" s="217">
        <v>77108</v>
      </c>
      <c r="G252" s="240">
        <v>428008045</v>
      </c>
      <c r="H252" s="213">
        <v>9705724528</v>
      </c>
      <c r="I252" s="234"/>
      <c r="J252" s="235">
        <v>67278</v>
      </c>
      <c r="K252" s="236" t="s">
        <v>123</v>
      </c>
      <c r="L252" s="244"/>
      <c r="M252" s="237">
        <v>712008212</v>
      </c>
      <c r="N252" s="236" t="s">
        <v>1396</v>
      </c>
      <c r="O252" s="238" t="s">
        <v>102</v>
      </c>
      <c r="P252" s="236" t="s">
        <v>1842</v>
      </c>
      <c r="Q252" s="239">
        <v>36626</v>
      </c>
      <c r="R252" s="234">
        <f t="shared" ca="1" si="3"/>
        <v>24</v>
      </c>
    </row>
    <row r="253" spans="1:18" x14ac:dyDescent="0.35">
      <c r="A253" s="232" t="s">
        <v>961</v>
      </c>
      <c r="B253" s="216">
        <v>430006440</v>
      </c>
      <c r="C253" s="232" t="s">
        <v>1841</v>
      </c>
      <c r="D253" s="233">
        <v>39882</v>
      </c>
      <c r="E253" s="217">
        <v>72264</v>
      </c>
      <c r="G253" s="216">
        <v>430002752</v>
      </c>
      <c r="H253" s="213">
        <v>9706194175</v>
      </c>
      <c r="I253" s="234" t="s">
        <v>119</v>
      </c>
      <c r="J253" s="235">
        <v>104296</v>
      </c>
      <c r="K253" s="236" t="s">
        <v>118</v>
      </c>
      <c r="L253" s="244"/>
      <c r="M253" s="237">
        <v>936003296</v>
      </c>
      <c r="N253" s="236" t="s">
        <v>1380</v>
      </c>
      <c r="O253" s="238" t="s">
        <v>101</v>
      </c>
      <c r="P253" s="236" t="s">
        <v>893</v>
      </c>
      <c r="Q253" s="239">
        <v>35204</v>
      </c>
      <c r="R253" s="234">
        <f t="shared" ca="1" si="3"/>
        <v>28</v>
      </c>
    </row>
    <row r="254" spans="1:18" x14ac:dyDescent="0.35">
      <c r="A254" s="232" t="s">
        <v>1370</v>
      </c>
      <c r="B254" s="240">
        <v>431000330</v>
      </c>
      <c r="C254" s="232" t="s">
        <v>1842</v>
      </c>
      <c r="D254" s="233">
        <v>40046</v>
      </c>
      <c r="E254" s="217">
        <v>58931</v>
      </c>
      <c r="G254" s="216">
        <v>430006440</v>
      </c>
      <c r="H254" s="213">
        <v>7192400087</v>
      </c>
      <c r="I254" s="234" t="s">
        <v>149</v>
      </c>
      <c r="J254" s="235">
        <v>126973</v>
      </c>
      <c r="K254" s="236" t="s">
        <v>118</v>
      </c>
      <c r="L254" s="244"/>
      <c r="M254" s="237">
        <v>578006359</v>
      </c>
      <c r="N254" s="236" t="s">
        <v>1413</v>
      </c>
      <c r="O254" s="238" t="s">
        <v>134</v>
      </c>
      <c r="P254" s="236" t="s">
        <v>322</v>
      </c>
      <c r="Q254" s="239">
        <v>38459</v>
      </c>
      <c r="R254" s="234">
        <f t="shared" ca="1" si="3"/>
        <v>19</v>
      </c>
    </row>
    <row r="255" spans="1:18" x14ac:dyDescent="0.35">
      <c r="A255" s="232" t="s">
        <v>1614</v>
      </c>
      <c r="B255" s="240">
        <v>431008194</v>
      </c>
      <c r="C255" s="232" t="s">
        <v>322</v>
      </c>
      <c r="D255" s="233">
        <v>40103</v>
      </c>
      <c r="E255" s="217">
        <v>59751</v>
      </c>
      <c r="G255" s="240">
        <v>431000330</v>
      </c>
      <c r="H255" s="213">
        <v>9705866679</v>
      </c>
      <c r="I255" s="234" t="s">
        <v>128</v>
      </c>
      <c r="J255" s="235">
        <v>73488</v>
      </c>
      <c r="K255" s="236" t="s">
        <v>118</v>
      </c>
      <c r="L255" s="244"/>
      <c r="M255" s="237">
        <v>491006485</v>
      </c>
      <c r="N255" s="236" t="s">
        <v>1533</v>
      </c>
      <c r="O255" s="238" t="s">
        <v>104</v>
      </c>
      <c r="P255" s="236" t="s">
        <v>1843</v>
      </c>
      <c r="Q255" s="239">
        <v>37441</v>
      </c>
      <c r="R255" s="234">
        <f t="shared" ca="1" si="3"/>
        <v>22</v>
      </c>
    </row>
    <row r="256" spans="1:18" x14ac:dyDescent="0.35">
      <c r="A256" s="232" t="s">
        <v>1335</v>
      </c>
      <c r="B256" s="216">
        <v>432005894</v>
      </c>
      <c r="C256" s="232" t="s">
        <v>322</v>
      </c>
      <c r="D256" s="233">
        <v>40174</v>
      </c>
      <c r="E256" s="217">
        <v>48327</v>
      </c>
      <c r="G256" s="240">
        <v>431008194</v>
      </c>
      <c r="H256" s="213">
        <v>9708642893</v>
      </c>
      <c r="I256" s="234" t="s">
        <v>149</v>
      </c>
      <c r="J256" s="235">
        <v>83586</v>
      </c>
      <c r="K256" s="236" t="s">
        <v>141</v>
      </c>
      <c r="L256" s="244"/>
      <c r="M256" s="237">
        <v>907007584</v>
      </c>
      <c r="N256" s="236" t="s">
        <v>1083</v>
      </c>
      <c r="O256" s="238" t="s">
        <v>101</v>
      </c>
      <c r="P256" s="236" t="s">
        <v>1839</v>
      </c>
      <c r="Q256" s="239">
        <v>42401</v>
      </c>
      <c r="R256" s="234">
        <f t="shared" ca="1" si="3"/>
        <v>9</v>
      </c>
    </row>
    <row r="257" spans="1:18" x14ac:dyDescent="0.35">
      <c r="A257" s="232" t="s">
        <v>1863</v>
      </c>
      <c r="B257" s="216">
        <v>432006414</v>
      </c>
      <c r="C257" s="232" t="s">
        <v>786</v>
      </c>
      <c r="D257" s="233">
        <v>40361</v>
      </c>
      <c r="E257" s="217">
        <v>47100</v>
      </c>
      <c r="G257" s="216">
        <v>432005894</v>
      </c>
      <c r="H257" s="213">
        <v>3031876990</v>
      </c>
      <c r="I257" s="234"/>
      <c r="J257" s="235">
        <v>30473</v>
      </c>
      <c r="K257" s="236" t="s">
        <v>123</v>
      </c>
      <c r="L257" s="244"/>
      <c r="M257" s="237">
        <v>743008004</v>
      </c>
      <c r="N257" s="236" t="s">
        <v>1643</v>
      </c>
      <c r="O257" s="238" t="s">
        <v>102</v>
      </c>
      <c r="P257" s="236" t="s">
        <v>322</v>
      </c>
      <c r="Q257" s="239">
        <v>38524</v>
      </c>
      <c r="R257" s="234">
        <f t="shared" ca="1" si="3"/>
        <v>19</v>
      </c>
    </row>
    <row r="258" spans="1:18" x14ac:dyDescent="0.35">
      <c r="A258" s="232" t="s">
        <v>1039</v>
      </c>
      <c r="B258" s="216">
        <v>432007321</v>
      </c>
      <c r="C258" s="232" t="s">
        <v>786</v>
      </c>
      <c r="D258" s="233">
        <v>40605</v>
      </c>
      <c r="E258" s="217">
        <v>67261</v>
      </c>
      <c r="G258" s="216">
        <v>432006414</v>
      </c>
      <c r="H258" s="213">
        <v>7193539786</v>
      </c>
      <c r="I258" s="234"/>
      <c r="J258" s="235">
        <v>59575</v>
      </c>
      <c r="K258" s="236" t="s">
        <v>123</v>
      </c>
      <c r="L258" s="244"/>
      <c r="M258" s="237">
        <v>903005127</v>
      </c>
      <c r="N258" s="236" t="s">
        <v>1301</v>
      </c>
      <c r="O258" s="238" t="s">
        <v>104</v>
      </c>
      <c r="P258" s="236" t="s">
        <v>712</v>
      </c>
      <c r="Q258" s="239">
        <v>40161</v>
      </c>
      <c r="R258" s="234">
        <f t="shared" ca="1" si="3"/>
        <v>15</v>
      </c>
    </row>
    <row r="259" spans="1:18" x14ac:dyDescent="0.35">
      <c r="A259" s="232" t="s">
        <v>1251</v>
      </c>
      <c r="B259" s="240">
        <v>432009378</v>
      </c>
      <c r="C259" s="232" t="s">
        <v>322</v>
      </c>
      <c r="D259" s="233">
        <v>40833</v>
      </c>
      <c r="E259" s="217">
        <v>60932</v>
      </c>
      <c r="G259" s="216">
        <v>432007321</v>
      </c>
      <c r="H259" s="213">
        <v>3032339143</v>
      </c>
      <c r="I259" s="234" t="s">
        <v>121</v>
      </c>
      <c r="J259" s="235">
        <v>85901</v>
      </c>
      <c r="K259" s="236" t="s">
        <v>118</v>
      </c>
      <c r="L259" s="244"/>
      <c r="M259" s="237">
        <v>431000330</v>
      </c>
      <c r="N259" s="236" t="s">
        <v>1027</v>
      </c>
      <c r="O259" s="238" t="s">
        <v>101</v>
      </c>
      <c r="P259" s="236" t="s">
        <v>1842</v>
      </c>
      <c r="Q259" s="239">
        <v>41328</v>
      </c>
      <c r="R259" s="234">
        <f t="shared" ref="R259:R322" ca="1" si="4">DATEDIF(Q259,TODAY(),"Y")</f>
        <v>12</v>
      </c>
    </row>
    <row r="260" spans="1:18" x14ac:dyDescent="0.35">
      <c r="A260" s="232" t="s">
        <v>1147</v>
      </c>
      <c r="B260" s="216">
        <v>433000320</v>
      </c>
      <c r="C260" s="232" t="s">
        <v>1842</v>
      </c>
      <c r="D260" s="233">
        <v>41326</v>
      </c>
      <c r="E260" s="217">
        <v>69043</v>
      </c>
      <c r="G260" s="240">
        <v>432009378</v>
      </c>
      <c r="H260" s="213">
        <v>5052814530</v>
      </c>
      <c r="I260" s="234" t="s">
        <v>149</v>
      </c>
      <c r="J260" s="235">
        <v>124514</v>
      </c>
      <c r="K260" s="236" t="s">
        <v>141</v>
      </c>
      <c r="L260" s="244"/>
      <c r="M260" s="237">
        <v>514008045</v>
      </c>
      <c r="N260" s="236" t="s">
        <v>1357</v>
      </c>
      <c r="O260" s="238" t="s">
        <v>104</v>
      </c>
      <c r="P260" s="236" t="s">
        <v>322</v>
      </c>
      <c r="Q260" s="239">
        <v>40461</v>
      </c>
      <c r="R260" s="234">
        <f t="shared" ca="1" si="4"/>
        <v>14</v>
      </c>
    </row>
    <row r="261" spans="1:18" x14ac:dyDescent="0.35">
      <c r="A261" s="232" t="s">
        <v>1198</v>
      </c>
      <c r="B261" s="216">
        <v>433000612</v>
      </c>
      <c r="C261" s="232" t="s">
        <v>322</v>
      </c>
      <c r="D261" s="233">
        <v>41382</v>
      </c>
      <c r="E261" s="217">
        <v>71711</v>
      </c>
      <c r="G261" s="216">
        <v>433000320</v>
      </c>
      <c r="H261" s="213">
        <v>3032604602</v>
      </c>
      <c r="I261" s="234" t="s">
        <v>119</v>
      </c>
      <c r="J261" s="235">
        <v>52875</v>
      </c>
      <c r="K261" s="236" t="s">
        <v>118</v>
      </c>
      <c r="L261" s="244"/>
      <c r="M261" s="237">
        <v>779008961</v>
      </c>
      <c r="N261" s="236" t="s">
        <v>1608</v>
      </c>
      <c r="O261" s="238" t="s">
        <v>134</v>
      </c>
      <c r="P261" s="236" t="s">
        <v>1842</v>
      </c>
      <c r="Q261" s="239">
        <v>35502</v>
      </c>
      <c r="R261" s="234">
        <f t="shared" ca="1" si="4"/>
        <v>27</v>
      </c>
    </row>
    <row r="262" spans="1:18" x14ac:dyDescent="0.35">
      <c r="A262" s="232" t="s">
        <v>1165</v>
      </c>
      <c r="B262" s="216">
        <v>435006387</v>
      </c>
      <c r="C262" s="232" t="s">
        <v>786</v>
      </c>
      <c r="D262" s="233">
        <v>41415</v>
      </c>
      <c r="E262" s="217">
        <v>121130</v>
      </c>
      <c r="G262" s="216">
        <v>433000612</v>
      </c>
      <c r="H262" s="213">
        <v>5055594427</v>
      </c>
      <c r="I262" s="234" t="s">
        <v>139</v>
      </c>
      <c r="J262" s="235">
        <v>121840</v>
      </c>
      <c r="K262" s="236" t="s">
        <v>118</v>
      </c>
      <c r="L262" s="244"/>
      <c r="M262" s="237">
        <v>212008950</v>
      </c>
      <c r="N262" s="236" t="s">
        <v>1270</v>
      </c>
      <c r="O262" s="238" t="s">
        <v>134</v>
      </c>
      <c r="P262" s="236" t="s">
        <v>322</v>
      </c>
      <c r="Q262" s="239">
        <v>41314</v>
      </c>
      <c r="R262" s="234">
        <f t="shared" ca="1" si="4"/>
        <v>12</v>
      </c>
    </row>
    <row r="263" spans="1:18" x14ac:dyDescent="0.35">
      <c r="A263" s="232" t="s">
        <v>1541</v>
      </c>
      <c r="B263" s="216">
        <v>435007144</v>
      </c>
      <c r="C263" s="232" t="s">
        <v>1839</v>
      </c>
      <c r="D263" s="233">
        <v>41447</v>
      </c>
      <c r="E263" s="217">
        <v>67077</v>
      </c>
      <c r="G263" s="216">
        <v>435006387</v>
      </c>
      <c r="H263" s="213">
        <v>9708472270</v>
      </c>
      <c r="I263" s="234"/>
      <c r="J263" s="235">
        <v>45780</v>
      </c>
      <c r="K263" s="236" t="s">
        <v>123</v>
      </c>
      <c r="L263" s="244"/>
      <c r="M263" s="237">
        <v>396006973</v>
      </c>
      <c r="N263" s="236" t="s">
        <v>1033</v>
      </c>
      <c r="O263" s="238" t="s">
        <v>101</v>
      </c>
      <c r="P263" s="236" t="s">
        <v>1842</v>
      </c>
      <c r="Q263" s="239">
        <v>40731</v>
      </c>
      <c r="R263" s="234">
        <f t="shared" ca="1" si="4"/>
        <v>13</v>
      </c>
    </row>
    <row r="264" spans="1:18" x14ac:dyDescent="0.35">
      <c r="A264" s="232" t="s">
        <v>1253</v>
      </c>
      <c r="B264" s="216">
        <v>435009601</v>
      </c>
      <c r="C264" s="232" t="s">
        <v>1840</v>
      </c>
      <c r="D264" s="233">
        <v>41477</v>
      </c>
      <c r="E264" s="217">
        <v>66117</v>
      </c>
      <c r="G264" s="216">
        <v>435007144</v>
      </c>
      <c r="H264" s="213">
        <v>5056965088</v>
      </c>
      <c r="I264" s="234" t="s">
        <v>149</v>
      </c>
      <c r="J264" s="235">
        <v>74696</v>
      </c>
      <c r="K264" s="236" t="s">
        <v>118</v>
      </c>
      <c r="L264" s="244"/>
      <c r="M264" s="237">
        <v>266009123</v>
      </c>
      <c r="N264" s="236" t="s">
        <v>1004</v>
      </c>
      <c r="O264" s="238" t="s">
        <v>104</v>
      </c>
      <c r="P264" s="236" t="s">
        <v>322</v>
      </c>
      <c r="Q264" s="239">
        <v>37414</v>
      </c>
      <c r="R264" s="234">
        <f t="shared" ca="1" si="4"/>
        <v>22</v>
      </c>
    </row>
    <row r="265" spans="1:18" x14ac:dyDescent="0.35">
      <c r="A265" s="232" t="s">
        <v>1545</v>
      </c>
      <c r="B265" s="240">
        <v>437004721</v>
      </c>
      <c r="C265" s="232" t="s">
        <v>786</v>
      </c>
      <c r="D265" s="233">
        <v>41617</v>
      </c>
      <c r="E265" s="217">
        <v>47040</v>
      </c>
      <c r="G265" s="216">
        <v>435009601</v>
      </c>
      <c r="H265" s="213">
        <v>7198252392</v>
      </c>
      <c r="I265" s="234" t="s">
        <v>128</v>
      </c>
      <c r="J265" s="235">
        <v>122701</v>
      </c>
      <c r="K265" s="236" t="s">
        <v>118</v>
      </c>
      <c r="L265" s="244"/>
      <c r="M265" s="237">
        <v>251006698</v>
      </c>
      <c r="N265" s="236" t="s">
        <v>1080</v>
      </c>
      <c r="O265" s="238" t="s">
        <v>101</v>
      </c>
      <c r="P265" s="236" t="s">
        <v>786</v>
      </c>
      <c r="Q265" s="239">
        <v>38543</v>
      </c>
      <c r="R265" s="234">
        <f t="shared" ca="1" si="4"/>
        <v>19</v>
      </c>
    </row>
    <row r="266" spans="1:18" x14ac:dyDescent="0.35">
      <c r="A266" s="232" t="s">
        <v>1598</v>
      </c>
      <c r="B266" s="240">
        <v>437006042</v>
      </c>
      <c r="C266" s="232" t="s">
        <v>1840</v>
      </c>
      <c r="D266" s="233">
        <v>41643</v>
      </c>
      <c r="E266" s="217">
        <v>62445</v>
      </c>
      <c r="G266" s="240">
        <v>437004721</v>
      </c>
      <c r="H266" s="213">
        <v>7196168483</v>
      </c>
      <c r="I266" s="234"/>
      <c r="J266" s="235">
        <v>39915</v>
      </c>
      <c r="K266" s="236" t="s">
        <v>131</v>
      </c>
      <c r="L266" s="244"/>
      <c r="M266" s="237">
        <v>453005250</v>
      </c>
      <c r="N266" s="236" t="s">
        <v>991</v>
      </c>
      <c r="O266" s="238" t="s">
        <v>102</v>
      </c>
      <c r="P266" s="236" t="s">
        <v>322</v>
      </c>
      <c r="Q266" s="239">
        <v>40798</v>
      </c>
      <c r="R266" s="234">
        <f t="shared" ca="1" si="4"/>
        <v>13</v>
      </c>
    </row>
    <row r="267" spans="1:18" x14ac:dyDescent="0.35">
      <c r="A267" s="232" t="s">
        <v>1439</v>
      </c>
      <c r="B267" s="216">
        <v>438002519</v>
      </c>
      <c r="C267" s="232" t="s">
        <v>712</v>
      </c>
      <c r="D267" s="233">
        <v>41863</v>
      </c>
      <c r="E267" s="217">
        <v>83946</v>
      </c>
      <c r="G267" s="240">
        <v>437006042</v>
      </c>
      <c r="H267" s="213">
        <v>3032140101</v>
      </c>
      <c r="I267" s="234" t="s">
        <v>149</v>
      </c>
      <c r="J267" s="235">
        <v>48216</v>
      </c>
      <c r="K267" s="236" t="s">
        <v>118</v>
      </c>
      <c r="L267" s="244"/>
      <c r="M267" s="237">
        <v>492007833</v>
      </c>
      <c r="N267" s="236" t="s">
        <v>1453</v>
      </c>
      <c r="O267" s="238" t="s">
        <v>125</v>
      </c>
      <c r="P267" s="236" t="s">
        <v>1841</v>
      </c>
      <c r="Q267" s="239">
        <v>35331</v>
      </c>
      <c r="R267" s="234">
        <f t="shared" ca="1" si="4"/>
        <v>28</v>
      </c>
    </row>
    <row r="268" spans="1:18" x14ac:dyDescent="0.35">
      <c r="A268" s="232" t="s">
        <v>1630</v>
      </c>
      <c r="B268" s="216">
        <v>440009865</v>
      </c>
      <c r="C268" s="232" t="s">
        <v>322</v>
      </c>
      <c r="D268" s="233">
        <v>41994</v>
      </c>
      <c r="E268" s="217">
        <v>57401</v>
      </c>
      <c r="G268" s="216">
        <v>438002519</v>
      </c>
      <c r="H268" s="213">
        <v>9704785979</v>
      </c>
      <c r="I268" s="234" t="s">
        <v>119</v>
      </c>
      <c r="J268" s="235">
        <v>93550</v>
      </c>
      <c r="K268" s="236" t="s">
        <v>141</v>
      </c>
      <c r="L268" s="244"/>
      <c r="M268" s="237">
        <v>375007274</v>
      </c>
      <c r="N268" s="236" t="s">
        <v>1522</v>
      </c>
      <c r="O268" s="238" t="s">
        <v>101</v>
      </c>
      <c r="P268" s="236" t="s">
        <v>313</v>
      </c>
      <c r="Q268" s="239">
        <v>39870</v>
      </c>
      <c r="R268" s="234">
        <f t="shared" ca="1" si="4"/>
        <v>16</v>
      </c>
    </row>
    <row r="269" spans="1:18" x14ac:dyDescent="0.35">
      <c r="A269" s="232" t="s">
        <v>1603</v>
      </c>
      <c r="B269" s="216">
        <v>441009123</v>
      </c>
      <c r="C269" s="232" t="s">
        <v>475</v>
      </c>
      <c r="D269" s="233">
        <v>42014</v>
      </c>
      <c r="E269" s="217">
        <v>57691</v>
      </c>
      <c r="G269" s="216">
        <v>440009865</v>
      </c>
      <c r="H269" s="213">
        <v>3032376215</v>
      </c>
      <c r="I269" s="234" t="s">
        <v>119</v>
      </c>
      <c r="J269" s="235">
        <v>80340</v>
      </c>
      <c r="K269" s="236" t="s">
        <v>118</v>
      </c>
      <c r="L269" s="244"/>
      <c r="M269" s="237">
        <v>776007109</v>
      </c>
      <c r="N269" s="236" t="s">
        <v>1557</v>
      </c>
      <c r="O269" s="238" t="s">
        <v>102</v>
      </c>
      <c r="P269" s="236" t="s">
        <v>1847</v>
      </c>
      <c r="Q269" s="239">
        <v>35541</v>
      </c>
      <c r="R269" s="234">
        <f t="shared" ca="1" si="4"/>
        <v>27</v>
      </c>
    </row>
    <row r="270" spans="1:18" x14ac:dyDescent="0.35">
      <c r="A270" s="232" t="s">
        <v>1336</v>
      </c>
      <c r="B270" s="216">
        <v>443001198</v>
      </c>
      <c r="C270" s="232" t="s">
        <v>1848</v>
      </c>
      <c r="D270" s="233">
        <v>42021</v>
      </c>
      <c r="E270" s="217">
        <v>84342</v>
      </c>
      <c r="G270" s="216">
        <v>441009123</v>
      </c>
      <c r="H270" s="213">
        <v>5057230063</v>
      </c>
      <c r="I270" s="234" t="s">
        <v>149</v>
      </c>
      <c r="J270" s="235">
        <v>37705</v>
      </c>
      <c r="K270" s="236" t="s">
        <v>118</v>
      </c>
      <c r="L270" s="244"/>
      <c r="M270" s="237">
        <v>437006042</v>
      </c>
      <c r="N270" s="236" t="s">
        <v>1171</v>
      </c>
      <c r="O270" s="238" t="s">
        <v>134</v>
      </c>
      <c r="P270" s="236" t="s">
        <v>322</v>
      </c>
      <c r="Q270" s="239">
        <v>37112</v>
      </c>
      <c r="R270" s="234">
        <f t="shared" ca="1" si="4"/>
        <v>23</v>
      </c>
    </row>
    <row r="271" spans="1:18" x14ac:dyDescent="0.35">
      <c r="A271" s="232" t="s">
        <v>1344</v>
      </c>
      <c r="B271" s="216">
        <v>443001756</v>
      </c>
      <c r="C271" s="232" t="s">
        <v>1843</v>
      </c>
      <c r="D271" s="233">
        <v>42082</v>
      </c>
      <c r="E271" s="217">
        <v>88883</v>
      </c>
      <c r="G271" s="216">
        <v>443001198</v>
      </c>
      <c r="H271" s="213">
        <v>9705829090</v>
      </c>
      <c r="I271" s="234"/>
      <c r="J271" s="235">
        <v>54267</v>
      </c>
      <c r="K271" s="236" t="s">
        <v>123</v>
      </c>
      <c r="L271" s="244"/>
      <c r="M271" s="237">
        <v>192009615</v>
      </c>
      <c r="N271" s="236" t="s">
        <v>1252</v>
      </c>
      <c r="O271" s="238" t="s">
        <v>101</v>
      </c>
      <c r="P271" s="236" t="s">
        <v>322</v>
      </c>
      <c r="Q271" s="239">
        <v>36895</v>
      </c>
      <c r="R271" s="234">
        <f t="shared" ca="1" si="4"/>
        <v>24</v>
      </c>
    </row>
    <row r="272" spans="1:18" x14ac:dyDescent="0.35">
      <c r="A272" s="232" t="s">
        <v>1492</v>
      </c>
      <c r="B272" s="216">
        <v>443007002</v>
      </c>
      <c r="C272" s="232" t="s">
        <v>1842</v>
      </c>
      <c r="D272" s="233">
        <v>42425</v>
      </c>
      <c r="E272" s="217">
        <v>102400</v>
      </c>
      <c r="G272" s="216">
        <v>443001756</v>
      </c>
      <c r="H272" s="213">
        <v>9701156902</v>
      </c>
      <c r="I272" s="234"/>
      <c r="J272" s="235">
        <v>65696</v>
      </c>
      <c r="K272" s="236" t="s">
        <v>123</v>
      </c>
      <c r="L272" s="244"/>
      <c r="M272" s="237">
        <v>830000615</v>
      </c>
      <c r="N272" s="236" t="s">
        <v>1662</v>
      </c>
      <c r="O272" s="238" t="s">
        <v>134</v>
      </c>
      <c r="P272" s="236" t="s">
        <v>1843</v>
      </c>
      <c r="Q272" s="239">
        <v>35152</v>
      </c>
      <c r="R272" s="234">
        <f t="shared" ca="1" si="4"/>
        <v>28</v>
      </c>
    </row>
    <row r="273" spans="1:18" x14ac:dyDescent="0.35">
      <c r="A273" s="232" t="s">
        <v>1256</v>
      </c>
      <c r="B273" s="216">
        <v>445000636</v>
      </c>
      <c r="C273" s="232" t="s">
        <v>1845</v>
      </c>
      <c r="D273" s="233">
        <v>42660</v>
      </c>
      <c r="E273" s="217">
        <v>51237</v>
      </c>
      <c r="G273" s="216">
        <v>443007002</v>
      </c>
      <c r="H273" s="213">
        <v>3031220758</v>
      </c>
      <c r="I273" s="234" t="s">
        <v>149</v>
      </c>
      <c r="J273" s="235">
        <v>94947</v>
      </c>
      <c r="K273" s="236" t="s">
        <v>118</v>
      </c>
      <c r="L273" s="244"/>
      <c r="M273" s="237">
        <v>997009126</v>
      </c>
      <c r="N273" s="236" t="s">
        <v>1412</v>
      </c>
      <c r="O273" s="238" t="s">
        <v>127</v>
      </c>
      <c r="P273" s="236" t="s">
        <v>1841</v>
      </c>
      <c r="Q273" s="239">
        <v>42007</v>
      </c>
      <c r="R273" s="234">
        <f t="shared" ca="1" si="4"/>
        <v>10</v>
      </c>
    </row>
    <row r="274" spans="1:18" x14ac:dyDescent="0.35">
      <c r="A274" s="232" t="s">
        <v>1539</v>
      </c>
      <c r="B274" s="216">
        <v>445003754</v>
      </c>
      <c r="C274" s="232" t="s">
        <v>1841</v>
      </c>
      <c r="D274" s="233">
        <v>42757</v>
      </c>
      <c r="E274" s="217">
        <v>81979</v>
      </c>
      <c r="G274" s="216">
        <v>445000636</v>
      </c>
      <c r="H274" s="213">
        <v>7192917217</v>
      </c>
      <c r="I274" s="234" t="s">
        <v>139</v>
      </c>
      <c r="J274" s="235">
        <v>57511</v>
      </c>
      <c r="K274" s="236" t="s">
        <v>118</v>
      </c>
      <c r="L274" s="244"/>
      <c r="M274" s="237">
        <v>391003704</v>
      </c>
      <c r="N274" s="236" t="s">
        <v>1624</v>
      </c>
      <c r="O274" s="238" t="s">
        <v>125</v>
      </c>
      <c r="P274" s="236" t="s">
        <v>322</v>
      </c>
      <c r="Q274" s="239">
        <v>37235</v>
      </c>
      <c r="R274" s="234">
        <f t="shared" ca="1" si="4"/>
        <v>23</v>
      </c>
    </row>
    <row r="275" spans="1:18" x14ac:dyDescent="0.35">
      <c r="A275" s="232" t="s">
        <v>1506</v>
      </c>
      <c r="B275" s="216">
        <v>446005905</v>
      </c>
      <c r="C275" s="232" t="s">
        <v>712</v>
      </c>
      <c r="D275" s="233">
        <v>42799</v>
      </c>
      <c r="E275" s="217">
        <v>101119</v>
      </c>
      <c r="G275" s="216">
        <v>445003754</v>
      </c>
      <c r="H275" s="213">
        <v>5055252544</v>
      </c>
      <c r="I275" s="234" t="s">
        <v>149</v>
      </c>
      <c r="J275" s="235">
        <v>69228</v>
      </c>
      <c r="K275" s="236" t="s">
        <v>118</v>
      </c>
      <c r="L275" s="244"/>
      <c r="M275" s="237">
        <v>549004126</v>
      </c>
      <c r="N275" s="236" t="s">
        <v>1558</v>
      </c>
      <c r="O275" s="238" t="s">
        <v>134</v>
      </c>
      <c r="P275" s="236" t="s">
        <v>1847</v>
      </c>
      <c r="Q275" s="239">
        <v>42296</v>
      </c>
      <c r="R275" s="234">
        <f t="shared" ca="1" si="4"/>
        <v>9</v>
      </c>
    </row>
    <row r="276" spans="1:18" x14ac:dyDescent="0.35">
      <c r="A276" s="232" t="s">
        <v>1861</v>
      </c>
      <c r="B276" s="216">
        <v>448003115</v>
      </c>
      <c r="C276" s="232" t="s">
        <v>1848</v>
      </c>
      <c r="D276" s="233">
        <v>43086</v>
      </c>
      <c r="E276" s="217">
        <v>99878</v>
      </c>
      <c r="G276" s="216">
        <v>446005905</v>
      </c>
      <c r="H276" s="213">
        <v>9701593705</v>
      </c>
      <c r="I276" s="234" t="s">
        <v>149</v>
      </c>
      <c r="J276" s="235">
        <v>124026</v>
      </c>
      <c r="K276" s="236" t="s">
        <v>118</v>
      </c>
      <c r="L276" s="244"/>
      <c r="M276" s="237">
        <v>940008237</v>
      </c>
      <c r="N276" s="236" t="s">
        <v>1048</v>
      </c>
      <c r="O276" s="238" t="s">
        <v>125</v>
      </c>
      <c r="P276" s="236" t="s">
        <v>712</v>
      </c>
      <c r="Q276" s="239">
        <v>35206</v>
      </c>
      <c r="R276" s="234">
        <f t="shared" ca="1" si="4"/>
        <v>28</v>
      </c>
    </row>
    <row r="277" spans="1:18" x14ac:dyDescent="0.35">
      <c r="A277" s="232" t="s">
        <v>1491</v>
      </c>
      <c r="B277" s="216">
        <v>450008263</v>
      </c>
      <c r="C277" s="232" t="s">
        <v>1846</v>
      </c>
      <c r="D277" s="233">
        <v>43192</v>
      </c>
      <c r="E277" s="217">
        <v>43515</v>
      </c>
      <c r="G277" s="216">
        <v>448003115</v>
      </c>
      <c r="H277" s="213">
        <v>7192121334</v>
      </c>
      <c r="I277" s="234" t="s">
        <v>128</v>
      </c>
      <c r="J277" s="235">
        <v>50811</v>
      </c>
      <c r="K277" s="236" t="s">
        <v>118</v>
      </c>
      <c r="L277" s="244"/>
      <c r="M277" s="237">
        <v>184003833</v>
      </c>
      <c r="N277" s="236" t="s">
        <v>1417</v>
      </c>
      <c r="O277" s="238" t="s">
        <v>104</v>
      </c>
      <c r="P277" s="236" t="s">
        <v>881</v>
      </c>
      <c r="Q277" s="239">
        <v>35311</v>
      </c>
      <c r="R277" s="234">
        <f t="shared" ca="1" si="4"/>
        <v>28</v>
      </c>
    </row>
    <row r="278" spans="1:18" x14ac:dyDescent="0.35">
      <c r="A278" s="232" t="s">
        <v>1451</v>
      </c>
      <c r="B278" s="216">
        <v>453005250</v>
      </c>
      <c r="C278" s="232" t="s">
        <v>1839</v>
      </c>
      <c r="D278" s="233">
        <v>43219</v>
      </c>
      <c r="E278" s="217">
        <v>65400</v>
      </c>
      <c r="G278" s="216">
        <v>450008263</v>
      </c>
      <c r="H278" s="213">
        <v>7192969056</v>
      </c>
      <c r="I278" s="234" t="s">
        <v>119</v>
      </c>
      <c r="J278" s="235">
        <v>108067</v>
      </c>
      <c r="K278" s="236" t="s">
        <v>118</v>
      </c>
      <c r="L278" s="244"/>
      <c r="M278" s="237">
        <v>271004322</v>
      </c>
      <c r="N278" s="236" t="s">
        <v>1268</v>
      </c>
      <c r="O278" s="238" t="s">
        <v>102</v>
      </c>
      <c r="P278" s="236" t="s">
        <v>1843</v>
      </c>
      <c r="Q278" s="239">
        <v>37043</v>
      </c>
      <c r="R278" s="234">
        <f t="shared" ca="1" si="4"/>
        <v>23</v>
      </c>
    </row>
    <row r="279" spans="1:18" x14ac:dyDescent="0.35">
      <c r="A279" s="232" t="s">
        <v>1475</v>
      </c>
      <c r="B279" s="216">
        <v>455008527</v>
      </c>
      <c r="C279" s="232" t="s">
        <v>1841</v>
      </c>
      <c r="D279" s="233">
        <v>43425</v>
      </c>
      <c r="E279" s="217">
        <v>68760</v>
      </c>
      <c r="G279" s="216">
        <v>453005250</v>
      </c>
      <c r="H279" s="213">
        <v>9706505454</v>
      </c>
      <c r="I279" s="234"/>
      <c r="J279" s="235">
        <v>48209</v>
      </c>
      <c r="K279" s="236" t="s">
        <v>123</v>
      </c>
      <c r="L279" s="244"/>
      <c r="M279" s="237">
        <v>488002498</v>
      </c>
      <c r="N279" s="236" t="s">
        <v>1259</v>
      </c>
      <c r="O279" s="238" t="s">
        <v>104</v>
      </c>
      <c r="P279" s="236" t="s">
        <v>1843</v>
      </c>
      <c r="Q279" s="239">
        <v>39884</v>
      </c>
      <c r="R279" s="234">
        <f t="shared" ca="1" si="4"/>
        <v>15</v>
      </c>
    </row>
    <row r="280" spans="1:18" x14ac:dyDescent="0.35">
      <c r="A280" s="232" t="s">
        <v>1378</v>
      </c>
      <c r="B280" s="216">
        <v>458002691</v>
      </c>
      <c r="C280" s="232" t="s">
        <v>322</v>
      </c>
      <c r="D280" s="233">
        <v>43617</v>
      </c>
      <c r="E280" s="217">
        <v>66060</v>
      </c>
      <c r="G280" s="216">
        <v>455008527</v>
      </c>
      <c r="H280" s="213">
        <v>7196525807</v>
      </c>
      <c r="I280" s="234" t="s">
        <v>128</v>
      </c>
      <c r="J280" s="235">
        <v>44624</v>
      </c>
      <c r="K280" s="236" t="s">
        <v>118</v>
      </c>
      <c r="L280" s="244"/>
      <c r="M280" s="237">
        <v>670006997</v>
      </c>
      <c r="N280" s="236" t="s">
        <v>1665</v>
      </c>
      <c r="O280" s="238" t="s">
        <v>127</v>
      </c>
      <c r="P280" s="236" t="s">
        <v>322</v>
      </c>
      <c r="Q280" s="239">
        <v>40245</v>
      </c>
      <c r="R280" s="234">
        <f t="shared" ca="1" si="4"/>
        <v>14</v>
      </c>
    </row>
    <row r="281" spans="1:18" x14ac:dyDescent="0.35">
      <c r="A281" s="232" t="s">
        <v>1647</v>
      </c>
      <c r="B281" s="216">
        <v>459004225</v>
      </c>
      <c r="C281" s="232" t="s">
        <v>786</v>
      </c>
      <c r="D281" s="233">
        <v>43688</v>
      </c>
      <c r="E281" s="217">
        <v>114728</v>
      </c>
      <c r="G281" s="216">
        <v>458002691</v>
      </c>
      <c r="H281" s="213">
        <v>5051777060</v>
      </c>
      <c r="I281" s="234" t="s">
        <v>119</v>
      </c>
      <c r="J281" s="235">
        <v>47285</v>
      </c>
      <c r="K281" s="236" t="s">
        <v>118</v>
      </c>
      <c r="L281" s="244"/>
      <c r="M281" s="237">
        <v>677006328</v>
      </c>
      <c r="N281" s="236" t="s">
        <v>1532</v>
      </c>
      <c r="O281" s="238" t="s">
        <v>134</v>
      </c>
      <c r="P281" s="236" t="s">
        <v>1842</v>
      </c>
      <c r="Q281" s="239">
        <v>39635</v>
      </c>
      <c r="R281" s="234">
        <f t="shared" ca="1" si="4"/>
        <v>16</v>
      </c>
    </row>
    <row r="282" spans="1:18" x14ac:dyDescent="0.35">
      <c r="A282" s="232" t="s">
        <v>1263</v>
      </c>
      <c r="B282" s="216">
        <v>462007368</v>
      </c>
      <c r="C282" s="232" t="s">
        <v>322</v>
      </c>
      <c r="D282" s="233">
        <v>43692</v>
      </c>
      <c r="E282" s="217">
        <v>105233</v>
      </c>
      <c r="G282" s="216">
        <v>459004225</v>
      </c>
      <c r="H282" s="213">
        <v>5058238755</v>
      </c>
      <c r="I282" s="234" t="s">
        <v>119</v>
      </c>
      <c r="J282" s="235">
        <v>54781</v>
      </c>
      <c r="K282" s="236" t="s">
        <v>118</v>
      </c>
      <c r="L282" s="244"/>
      <c r="M282" s="237">
        <v>737003577</v>
      </c>
      <c r="N282" s="236" t="s">
        <v>1585</v>
      </c>
      <c r="O282" s="238" t="s">
        <v>101</v>
      </c>
      <c r="P282" s="236" t="s">
        <v>786</v>
      </c>
      <c r="Q282" s="239">
        <v>35929</v>
      </c>
      <c r="R282" s="234">
        <f t="shared" ca="1" si="4"/>
        <v>26</v>
      </c>
    </row>
    <row r="283" spans="1:18" x14ac:dyDescent="0.35">
      <c r="A283" s="232" t="s">
        <v>1167</v>
      </c>
      <c r="B283" s="216">
        <v>463001277</v>
      </c>
      <c r="C283" s="232" t="s">
        <v>1843</v>
      </c>
      <c r="D283" s="233">
        <v>43736</v>
      </c>
      <c r="E283" s="217">
        <v>114398</v>
      </c>
      <c r="G283" s="216">
        <v>462007368</v>
      </c>
      <c r="H283" s="213">
        <v>3036718651</v>
      </c>
      <c r="I283" s="234" t="s">
        <v>119</v>
      </c>
      <c r="J283" s="235">
        <v>119384</v>
      </c>
      <c r="K283" s="236" t="s">
        <v>118</v>
      </c>
      <c r="L283" s="244"/>
      <c r="M283" s="237">
        <v>231005696</v>
      </c>
      <c r="N283" s="236" t="s">
        <v>1423</v>
      </c>
      <c r="O283" s="238" t="s">
        <v>101</v>
      </c>
      <c r="P283" s="236" t="s">
        <v>1842</v>
      </c>
      <c r="Q283" s="239">
        <v>36661</v>
      </c>
      <c r="R283" s="234">
        <f t="shared" ca="1" si="4"/>
        <v>24</v>
      </c>
    </row>
    <row r="284" spans="1:18" x14ac:dyDescent="0.35">
      <c r="A284" s="232" t="s">
        <v>1036</v>
      </c>
      <c r="B284" s="216">
        <v>464001556</v>
      </c>
      <c r="C284" s="232" t="s">
        <v>1850</v>
      </c>
      <c r="D284" s="233">
        <v>43826</v>
      </c>
      <c r="E284" s="217">
        <v>71155</v>
      </c>
      <c r="G284" s="216">
        <v>463001277</v>
      </c>
      <c r="H284" s="213">
        <v>3038304204</v>
      </c>
      <c r="I284" s="234"/>
      <c r="J284" s="235">
        <v>129801</v>
      </c>
      <c r="K284" s="236" t="s">
        <v>131</v>
      </c>
      <c r="L284" s="244"/>
      <c r="M284" s="237">
        <v>488002566</v>
      </c>
      <c r="N284" s="236" t="s">
        <v>1138</v>
      </c>
      <c r="O284" s="238" t="s">
        <v>134</v>
      </c>
      <c r="P284" s="236" t="s">
        <v>786</v>
      </c>
      <c r="Q284" s="239">
        <v>36647</v>
      </c>
      <c r="R284" s="234">
        <f t="shared" ca="1" si="4"/>
        <v>24</v>
      </c>
    </row>
    <row r="285" spans="1:18" x14ac:dyDescent="0.35">
      <c r="A285" s="232" t="s">
        <v>1376</v>
      </c>
      <c r="B285" s="216">
        <v>464005175</v>
      </c>
      <c r="C285" s="232" t="s">
        <v>1843</v>
      </c>
      <c r="D285" s="233">
        <v>43975</v>
      </c>
      <c r="E285" s="217">
        <v>28824</v>
      </c>
      <c r="G285" s="216">
        <v>464001556</v>
      </c>
      <c r="H285" s="213">
        <v>3033542524</v>
      </c>
      <c r="I285" s="234" t="s">
        <v>128</v>
      </c>
      <c r="J285" s="235">
        <v>125813</v>
      </c>
      <c r="K285" s="236" t="s">
        <v>118</v>
      </c>
      <c r="L285" s="244"/>
      <c r="M285" s="237">
        <v>338009393</v>
      </c>
      <c r="N285" s="236" t="s">
        <v>1275</v>
      </c>
      <c r="O285" s="238" t="s">
        <v>102</v>
      </c>
      <c r="P285" s="236" t="s">
        <v>1841</v>
      </c>
      <c r="Q285" s="239">
        <v>38295</v>
      </c>
      <c r="R285" s="234">
        <f t="shared" ca="1" si="4"/>
        <v>20</v>
      </c>
    </row>
    <row r="286" spans="1:18" x14ac:dyDescent="0.35">
      <c r="A286" s="232" t="s">
        <v>978</v>
      </c>
      <c r="B286" s="216">
        <v>466002274</v>
      </c>
      <c r="C286" s="232" t="s">
        <v>1839</v>
      </c>
      <c r="D286" s="233">
        <v>44695</v>
      </c>
      <c r="E286" s="217">
        <v>86956</v>
      </c>
      <c r="G286" s="216">
        <v>464005175</v>
      </c>
      <c r="H286" s="213">
        <v>9704361873</v>
      </c>
      <c r="I286" s="234" t="s">
        <v>121</v>
      </c>
      <c r="J286" s="235">
        <v>58562</v>
      </c>
      <c r="K286" s="236" t="s">
        <v>118</v>
      </c>
      <c r="L286" s="244"/>
      <c r="M286" s="237">
        <v>931006967</v>
      </c>
      <c r="N286" s="236" t="s">
        <v>1480</v>
      </c>
      <c r="O286" s="238" t="s">
        <v>104</v>
      </c>
      <c r="P286" s="236" t="s">
        <v>1842</v>
      </c>
      <c r="Q286" s="239">
        <v>41581</v>
      </c>
      <c r="R286" s="234">
        <f t="shared" ca="1" si="4"/>
        <v>11</v>
      </c>
    </row>
    <row r="287" spans="1:18" x14ac:dyDescent="0.35">
      <c r="A287" s="232" t="s">
        <v>1668</v>
      </c>
      <c r="B287" s="216">
        <v>469000778</v>
      </c>
      <c r="C287" s="232" t="s">
        <v>934</v>
      </c>
      <c r="D287" s="233">
        <v>44761</v>
      </c>
      <c r="E287" s="217">
        <v>62153</v>
      </c>
      <c r="G287" s="216">
        <v>466002274</v>
      </c>
      <c r="H287" s="213">
        <v>5058651774</v>
      </c>
      <c r="I287" s="234"/>
      <c r="J287" s="235">
        <v>34040</v>
      </c>
      <c r="K287" s="236" t="s">
        <v>123</v>
      </c>
      <c r="L287" s="244"/>
      <c r="M287" s="237">
        <v>357003095</v>
      </c>
      <c r="N287" s="236" t="s">
        <v>1164</v>
      </c>
      <c r="O287" s="238" t="s">
        <v>104</v>
      </c>
      <c r="P287" s="236" t="s">
        <v>786</v>
      </c>
      <c r="Q287" s="239">
        <v>35744</v>
      </c>
      <c r="R287" s="234">
        <f t="shared" ca="1" si="4"/>
        <v>27</v>
      </c>
    </row>
    <row r="288" spans="1:18" x14ac:dyDescent="0.35">
      <c r="A288" s="232" t="s">
        <v>968</v>
      </c>
      <c r="B288" s="216">
        <v>469007161</v>
      </c>
      <c r="C288" s="232" t="s">
        <v>893</v>
      </c>
      <c r="D288" s="233">
        <v>44858</v>
      </c>
      <c r="E288" s="217">
        <v>66048</v>
      </c>
      <c r="G288" s="216">
        <v>469000778</v>
      </c>
      <c r="H288" s="213">
        <v>7197091949</v>
      </c>
      <c r="I288" s="234"/>
      <c r="J288" s="235">
        <v>94988</v>
      </c>
      <c r="K288" s="236" t="s">
        <v>131</v>
      </c>
      <c r="L288" s="244"/>
      <c r="M288" s="237">
        <v>787005821</v>
      </c>
      <c r="N288" s="236" t="s">
        <v>1374</v>
      </c>
      <c r="O288" s="238" t="s">
        <v>125</v>
      </c>
      <c r="P288" s="236" t="s">
        <v>1840</v>
      </c>
      <c r="Q288" s="239">
        <v>39328</v>
      </c>
      <c r="R288" s="234">
        <f t="shared" ca="1" si="4"/>
        <v>17</v>
      </c>
    </row>
    <row r="289" spans="1:18" x14ac:dyDescent="0.35">
      <c r="A289" s="232" t="s">
        <v>1325</v>
      </c>
      <c r="B289" s="216">
        <v>469009877</v>
      </c>
      <c r="C289" s="232" t="s">
        <v>786</v>
      </c>
      <c r="D289" s="233">
        <v>45068</v>
      </c>
      <c r="E289" s="217">
        <v>58461</v>
      </c>
      <c r="G289" s="216">
        <v>469007161</v>
      </c>
      <c r="H289" s="213">
        <v>7196844371</v>
      </c>
      <c r="I289" s="234" t="s">
        <v>149</v>
      </c>
      <c r="J289" s="235">
        <v>110354</v>
      </c>
      <c r="K289" s="236" t="s">
        <v>118</v>
      </c>
      <c r="L289" s="244"/>
      <c r="M289" s="237">
        <v>425008999</v>
      </c>
      <c r="N289" s="236" t="s">
        <v>1006</v>
      </c>
      <c r="O289" s="238" t="s">
        <v>127</v>
      </c>
      <c r="P289" s="236" t="s">
        <v>322</v>
      </c>
      <c r="Q289" s="239">
        <v>37285</v>
      </c>
      <c r="R289" s="234">
        <f t="shared" ca="1" si="4"/>
        <v>23</v>
      </c>
    </row>
    <row r="290" spans="1:18" x14ac:dyDescent="0.35">
      <c r="A290" s="232" t="s">
        <v>1160</v>
      </c>
      <c r="B290" s="216">
        <v>472002901</v>
      </c>
      <c r="C290" s="232" t="s">
        <v>238</v>
      </c>
      <c r="D290" s="233">
        <v>45181</v>
      </c>
      <c r="E290" s="217">
        <v>96156</v>
      </c>
      <c r="G290" s="216">
        <v>469009877</v>
      </c>
      <c r="H290" s="213">
        <v>7196966637</v>
      </c>
      <c r="I290" s="234" t="s">
        <v>119</v>
      </c>
      <c r="J290" s="235">
        <v>89224</v>
      </c>
      <c r="K290" s="236" t="s">
        <v>118</v>
      </c>
      <c r="L290" s="244"/>
      <c r="M290" s="237">
        <v>810006760</v>
      </c>
      <c r="N290" s="236" t="s">
        <v>1595</v>
      </c>
      <c r="O290" s="238" t="s">
        <v>101</v>
      </c>
      <c r="P290" s="236" t="s">
        <v>1842</v>
      </c>
      <c r="Q290" s="239">
        <v>38619</v>
      </c>
      <c r="R290" s="234">
        <f t="shared" ca="1" si="4"/>
        <v>19</v>
      </c>
    </row>
    <row r="291" spans="1:18" x14ac:dyDescent="0.35">
      <c r="A291" s="232" t="s">
        <v>1179</v>
      </c>
      <c r="B291" s="216">
        <v>475007086</v>
      </c>
      <c r="C291" s="232" t="s">
        <v>1843</v>
      </c>
      <c r="D291" s="233">
        <v>45208</v>
      </c>
      <c r="E291" s="217">
        <v>123889</v>
      </c>
      <c r="G291" s="216">
        <v>472002901</v>
      </c>
      <c r="H291" s="213">
        <v>5057317354</v>
      </c>
      <c r="I291" s="234" t="s">
        <v>139</v>
      </c>
      <c r="J291" s="235">
        <v>129301</v>
      </c>
      <c r="K291" s="236" t="s">
        <v>118</v>
      </c>
      <c r="L291" s="244"/>
      <c r="M291" s="237">
        <v>856007520</v>
      </c>
      <c r="N291" s="236" t="s">
        <v>1424</v>
      </c>
      <c r="O291" s="238" t="s">
        <v>101</v>
      </c>
      <c r="P291" s="236" t="s">
        <v>1843</v>
      </c>
      <c r="Q291" s="239">
        <v>36575</v>
      </c>
      <c r="R291" s="234">
        <f t="shared" ca="1" si="4"/>
        <v>25</v>
      </c>
    </row>
    <row r="292" spans="1:18" x14ac:dyDescent="0.35">
      <c r="A292" s="232" t="s">
        <v>1654</v>
      </c>
      <c r="B292" s="216">
        <v>476000694</v>
      </c>
      <c r="C292" s="232" t="s">
        <v>1843</v>
      </c>
      <c r="D292" s="233">
        <v>45301</v>
      </c>
      <c r="E292" s="217">
        <v>57374</v>
      </c>
      <c r="G292" s="216">
        <v>475007086</v>
      </c>
      <c r="H292" s="213">
        <v>3031673267</v>
      </c>
      <c r="I292" s="234" t="s">
        <v>128</v>
      </c>
      <c r="J292" s="235">
        <v>127874</v>
      </c>
      <c r="K292" s="236" t="s">
        <v>118</v>
      </c>
      <c r="L292" s="244"/>
      <c r="M292" s="237">
        <v>313001602</v>
      </c>
      <c r="N292" s="236" t="s">
        <v>1046</v>
      </c>
      <c r="O292" s="238" t="s">
        <v>134</v>
      </c>
      <c r="P292" s="236" t="s">
        <v>712</v>
      </c>
      <c r="Q292" s="239">
        <v>36678</v>
      </c>
      <c r="R292" s="234">
        <f t="shared" ca="1" si="4"/>
        <v>24</v>
      </c>
    </row>
    <row r="293" spans="1:18" x14ac:dyDescent="0.35">
      <c r="A293" s="232" t="s">
        <v>1229</v>
      </c>
      <c r="B293" s="216">
        <v>479000468</v>
      </c>
      <c r="C293" s="232" t="s">
        <v>786</v>
      </c>
      <c r="D293" s="233">
        <v>45369</v>
      </c>
      <c r="E293" s="217">
        <v>70786</v>
      </c>
      <c r="G293" s="216">
        <v>476000694</v>
      </c>
      <c r="H293" s="213">
        <v>9702551469</v>
      </c>
      <c r="I293" s="234" t="s">
        <v>121</v>
      </c>
      <c r="J293" s="235">
        <v>49526</v>
      </c>
      <c r="K293" s="236" t="s">
        <v>141</v>
      </c>
      <c r="L293" s="244"/>
      <c r="M293" s="237">
        <v>469009877</v>
      </c>
      <c r="N293" s="236" t="s">
        <v>1389</v>
      </c>
      <c r="O293" s="238" t="s">
        <v>125</v>
      </c>
      <c r="P293" s="236" t="s">
        <v>475</v>
      </c>
      <c r="Q293" s="239">
        <v>39331</v>
      </c>
      <c r="R293" s="234">
        <f t="shared" ca="1" si="4"/>
        <v>17</v>
      </c>
    </row>
    <row r="294" spans="1:18" x14ac:dyDescent="0.35">
      <c r="A294" s="232" t="s">
        <v>1395</v>
      </c>
      <c r="B294" s="216">
        <v>479004243</v>
      </c>
      <c r="C294" s="232" t="s">
        <v>313</v>
      </c>
      <c r="D294" s="233">
        <v>45397</v>
      </c>
      <c r="E294" s="217">
        <v>71058</v>
      </c>
      <c r="G294" s="216">
        <v>479000468</v>
      </c>
      <c r="H294" s="213">
        <v>7197560634</v>
      </c>
      <c r="I294" s="234"/>
      <c r="J294" s="235">
        <v>49147</v>
      </c>
      <c r="K294" s="236" t="s">
        <v>123</v>
      </c>
      <c r="L294" s="244"/>
      <c r="M294" s="237">
        <v>997002517</v>
      </c>
      <c r="N294" s="236" t="s">
        <v>1173</v>
      </c>
      <c r="O294" s="238" t="s">
        <v>125</v>
      </c>
      <c r="P294" s="236" t="s">
        <v>1843</v>
      </c>
      <c r="Q294" s="239">
        <v>37121</v>
      </c>
      <c r="R294" s="234">
        <f t="shared" ca="1" si="4"/>
        <v>23</v>
      </c>
    </row>
    <row r="295" spans="1:18" x14ac:dyDescent="0.35">
      <c r="A295" s="232" t="s">
        <v>1313</v>
      </c>
      <c r="B295" s="216">
        <v>479004781</v>
      </c>
      <c r="C295" s="232" t="s">
        <v>322</v>
      </c>
      <c r="D295" s="233">
        <v>45499</v>
      </c>
      <c r="E295" s="217">
        <v>86956</v>
      </c>
      <c r="G295" s="216">
        <v>479004243</v>
      </c>
      <c r="H295" s="213">
        <v>3036593848</v>
      </c>
      <c r="I295" s="234" t="s">
        <v>149</v>
      </c>
      <c r="J295" s="235">
        <v>129253</v>
      </c>
      <c r="K295" s="236" t="s">
        <v>118</v>
      </c>
      <c r="L295" s="244"/>
      <c r="M295" s="237">
        <v>787007811</v>
      </c>
      <c r="N295" s="236" t="s">
        <v>1570</v>
      </c>
      <c r="O295" s="238" t="s">
        <v>127</v>
      </c>
      <c r="P295" s="236" t="s">
        <v>322</v>
      </c>
      <c r="Q295" s="239">
        <v>39823</v>
      </c>
      <c r="R295" s="234">
        <f t="shared" ca="1" si="4"/>
        <v>16</v>
      </c>
    </row>
    <row r="296" spans="1:18" x14ac:dyDescent="0.35">
      <c r="A296" s="232" t="s">
        <v>1864</v>
      </c>
      <c r="B296" s="216">
        <v>483008807</v>
      </c>
      <c r="C296" s="232" t="s">
        <v>1847</v>
      </c>
      <c r="D296" s="233">
        <v>45520</v>
      </c>
      <c r="E296" s="217">
        <v>100802</v>
      </c>
      <c r="G296" s="216">
        <v>479004781</v>
      </c>
      <c r="H296" s="213">
        <v>7192064219</v>
      </c>
      <c r="I296" s="234" t="s">
        <v>323</v>
      </c>
      <c r="J296" s="235">
        <v>65377</v>
      </c>
      <c r="K296" s="236" t="s">
        <v>118</v>
      </c>
      <c r="L296" s="244"/>
      <c r="M296" s="237">
        <v>117000499</v>
      </c>
      <c r="N296" s="236" t="s">
        <v>1377</v>
      </c>
      <c r="O296" s="238" t="s">
        <v>101</v>
      </c>
      <c r="P296" s="236" t="s">
        <v>322</v>
      </c>
      <c r="Q296" s="239">
        <v>37450</v>
      </c>
      <c r="R296" s="234">
        <f t="shared" ca="1" si="4"/>
        <v>22</v>
      </c>
    </row>
    <row r="297" spans="1:18" x14ac:dyDescent="0.35">
      <c r="A297" s="232" t="s">
        <v>1346</v>
      </c>
      <c r="B297" s="216">
        <v>488002498</v>
      </c>
      <c r="C297" s="232" t="s">
        <v>322</v>
      </c>
      <c r="D297" s="233">
        <v>45578</v>
      </c>
      <c r="E297" s="217">
        <v>65294</v>
      </c>
      <c r="G297" s="216">
        <v>483008807</v>
      </c>
      <c r="H297" s="213">
        <v>7192338778</v>
      </c>
      <c r="I297" s="234"/>
      <c r="J297" s="235">
        <v>91184</v>
      </c>
      <c r="K297" s="236" t="s">
        <v>131</v>
      </c>
      <c r="L297" s="244"/>
      <c r="M297" s="237">
        <v>223009864</v>
      </c>
      <c r="N297" s="236" t="s">
        <v>1519</v>
      </c>
      <c r="O297" s="238" t="s">
        <v>101</v>
      </c>
      <c r="P297" s="236" t="s">
        <v>322</v>
      </c>
      <c r="Q297" s="239">
        <v>36805</v>
      </c>
      <c r="R297" s="234">
        <f t="shared" ca="1" si="4"/>
        <v>24</v>
      </c>
    </row>
    <row r="298" spans="1:18" x14ac:dyDescent="0.35">
      <c r="A298" s="232" t="s">
        <v>1023</v>
      </c>
      <c r="B298" s="216">
        <v>488002566</v>
      </c>
      <c r="C298" s="232" t="s">
        <v>1846</v>
      </c>
      <c r="D298" s="233">
        <v>45605</v>
      </c>
      <c r="E298" s="217">
        <v>90190</v>
      </c>
      <c r="G298" s="216">
        <v>488002498</v>
      </c>
      <c r="H298" s="213">
        <v>7193962015</v>
      </c>
      <c r="I298" s="234" t="s">
        <v>119</v>
      </c>
      <c r="J298" s="235">
        <v>123061</v>
      </c>
      <c r="K298" s="236" t="s">
        <v>118</v>
      </c>
      <c r="L298" s="244"/>
      <c r="M298" s="237">
        <v>312006705</v>
      </c>
      <c r="N298" s="236" t="s">
        <v>1294</v>
      </c>
      <c r="O298" s="238" t="s">
        <v>125</v>
      </c>
      <c r="P298" s="236" t="s">
        <v>1843</v>
      </c>
      <c r="Q298" s="239">
        <v>42499</v>
      </c>
      <c r="R298" s="234">
        <f t="shared" ca="1" si="4"/>
        <v>8</v>
      </c>
    </row>
    <row r="299" spans="1:18" x14ac:dyDescent="0.35">
      <c r="A299" s="232" t="s">
        <v>974</v>
      </c>
      <c r="B299" s="216">
        <v>488004083</v>
      </c>
      <c r="C299" s="232" t="s">
        <v>1843</v>
      </c>
      <c r="D299" s="233">
        <v>45784</v>
      </c>
      <c r="E299" s="217">
        <v>47595</v>
      </c>
      <c r="G299" s="216">
        <v>488002566</v>
      </c>
      <c r="H299" s="213">
        <v>5051525844</v>
      </c>
      <c r="I299" s="234"/>
      <c r="J299" s="235">
        <v>48982</v>
      </c>
      <c r="K299" s="236" t="s">
        <v>123</v>
      </c>
      <c r="L299" s="244"/>
      <c r="M299" s="237">
        <v>104001197</v>
      </c>
      <c r="N299" s="236" t="s">
        <v>950</v>
      </c>
      <c r="O299" s="238" t="s">
        <v>134</v>
      </c>
      <c r="P299" s="236" t="s">
        <v>712</v>
      </c>
      <c r="Q299" s="239">
        <v>37612</v>
      </c>
      <c r="R299" s="234">
        <f t="shared" ca="1" si="4"/>
        <v>22</v>
      </c>
    </row>
    <row r="300" spans="1:18" x14ac:dyDescent="0.35">
      <c r="A300" s="232" t="s">
        <v>1514</v>
      </c>
      <c r="B300" s="216">
        <v>489000323</v>
      </c>
      <c r="C300" s="232" t="s">
        <v>712</v>
      </c>
      <c r="D300" s="233">
        <v>45856</v>
      </c>
      <c r="E300" s="217">
        <v>65545</v>
      </c>
      <c r="G300" s="216">
        <v>488004083</v>
      </c>
      <c r="H300" s="213">
        <v>5051847141</v>
      </c>
      <c r="I300" s="234"/>
      <c r="J300" s="235">
        <v>48289</v>
      </c>
      <c r="K300" s="236" t="s">
        <v>123</v>
      </c>
      <c r="L300" s="244"/>
      <c r="M300" s="237">
        <v>560005309</v>
      </c>
      <c r="N300" s="236" t="s">
        <v>1865</v>
      </c>
      <c r="O300" s="238" t="s">
        <v>125</v>
      </c>
      <c r="P300" s="236" t="s">
        <v>1843</v>
      </c>
      <c r="Q300" s="239">
        <v>35602</v>
      </c>
      <c r="R300" s="234">
        <f t="shared" ca="1" si="4"/>
        <v>27</v>
      </c>
    </row>
    <row r="301" spans="1:18" x14ac:dyDescent="0.35">
      <c r="A301" s="232" t="s">
        <v>1274</v>
      </c>
      <c r="B301" s="216">
        <v>490005392</v>
      </c>
      <c r="C301" s="232" t="s">
        <v>1839</v>
      </c>
      <c r="D301" s="233">
        <v>45902</v>
      </c>
      <c r="E301" s="217">
        <v>66865</v>
      </c>
      <c r="G301" s="216">
        <v>489000323</v>
      </c>
      <c r="H301" s="213">
        <v>5058082183</v>
      </c>
      <c r="I301" s="234" t="s">
        <v>149</v>
      </c>
      <c r="J301" s="235">
        <v>56919</v>
      </c>
      <c r="K301" s="236" t="s">
        <v>118</v>
      </c>
      <c r="L301" s="244"/>
      <c r="M301" s="237">
        <v>432006414</v>
      </c>
      <c r="N301" s="236" t="s">
        <v>1287</v>
      </c>
      <c r="O301" s="238" t="s">
        <v>104</v>
      </c>
      <c r="P301" s="236" t="s">
        <v>934</v>
      </c>
      <c r="Q301" s="239">
        <v>40341</v>
      </c>
      <c r="R301" s="234">
        <f t="shared" ca="1" si="4"/>
        <v>14</v>
      </c>
    </row>
    <row r="302" spans="1:18" x14ac:dyDescent="0.35">
      <c r="A302" s="232" t="s">
        <v>1556</v>
      </c>
      <c r="B302" s="216">
        <v>490005610</v>
      </c>
      <c r="C302" s="232" t="s">
        <v>786</v>
      </c>
      <c r="D302" s="233">
        <v>46015</v>
      </c>
      <c r="E302" s="217">
        <v>55218</v>
      </c>
      <c r="G302" s="216">
        <v>490005392</v>
      </c>
      <c r="H302" s="213">
        <v>9702891217</v>
      </c>
      <c r="I302" s="234" t="s">
        <v>119</v>
      </c>
      <c r="J302" s="235">
        <v>57934</v>
      </c>
      <c r="K302" s="236" t="s">
        <v>118</v>
      </c>
      <c r="L302" s="244"/>
      <c r="M302" s="237">
        <v>283008404</v>
      </c>
      <c r="N302" s="236" t="s">
        <v>1569</v>
      </c>
      <c r="O302" s="238" t="s">
        <v>134</v>
      </c>
      <c r="P302" s="236" t="s">
        <v>322</v>
      </c>
      <c r="Q302" s="239">
        <v>37273</v>
      </c>
      <c r="R302" s="234">
        <f t="shared" ca="1" si="4"/>
        <v>23</v>
      </c>
    </row>
    <row r="303" spans="1:18" x14ac:dyDescent="0.35">
      <c r="A303" s="232" t="s">
        <v>1135</v>
      </c>
      <c r="B303" s="216">
        <v>491005757</v>
      </c>
      <c r="C303" s="232" t="s">
        <v>1843</v>
      </c>
      <c r="D303" s="233">
        <v>46256</v>
      </c>
      <c r="E303" s="217">
        <v>94295</v>
      </c>
      <c r="G303" s="216">
        <v>490005610</v>
      </c>
      <c r="H303" s="213">
        <v>7192344526</v>
      </c>
      <c r="I303" s="234" t="s">
        <v>128</v>
      </c>
      <c r="J303" s="235">
        <v>76162</v>
      </c>
      <c r="K303" s="236" t="s">
        <v>118</v>
      </c>
      <c r="L303" s="244"/>
      <c r="M303" s="237">
        <v>603000433</v>
      </c>
      <c r="N303" s="236" t="s">
        <v>1005</v>
      </c>
      <c r="O303" s="238" t="s">
        <v>134</v>
      </c>
      <c r="P303" s="236" t="s">
        <v>322</v>
      </c>
      <c r="Q303" s="239">
        <v>35645</v>
      </c>
      <c r="R303" s="234">
        <f t="shared" ca="1" si="4"/>
        <v>27</v>
      </c>
    </row>
    <row r="304" spans="1:18" x14ac:dyDescent="0.35">
      <c r="A304" s="232" t="s">
        <v>1257</v>
      </c>
      <c r="B304" s="216">
        <v>491006485</v>
      </c>
      <c r="C304" s="232" t="s">
        <v>1841</v>
      </c>
      <c r="D304" s="233">
        <v>46301</v>
      </c>
      <c r="E304" s="217">
        <v>75287</v>
      </c>
      <c r="G304" s="216">
        <v>491005757</v>
      </c>
      <c r="H304" s="213">
        <v>9707726916</v>
      </c>
      <c r="I304" s="234" t="s">
        <v>119</v>
      </c>
      <c r="J304" s="235">
        <v>45328</v>
      </c>
      <c r="K304" s="236" t="s">
        <v>118</v>
      </c>
      <c r="L304" s="244"/>
      <c r="M304" s="237">
        <v>749002975</v>
      </c>
      <c r="N304" s="236" t="s">
        <v>1567</v>
      </c>
      <c r="O304" s="238" t="s">
        <v>125</v>
      </c>
      <c r="P304" s="236" t="s">
        <v>1839</v>
      </c>
      <c r="Q304" s="239">
        <v>37623</v>
      </c>
      <c r="R304" s="234">
        <f t="shared" ca="1" si="4"/>
        <v>22</v>
      </c>
    </row>
    <row r="305" spans="1:18" x14ac:dyDescent="0.35">
      <c r="A305" s="232" t="s">
        <v>1044</v>
      </c>
      <c r="B305" s="216">
        <v>492007833</v>
      </c>
      <c r="C305" s="232" t="s">
        <v>893</v>
      </c>
      <c r="D305" s="233">
        <v>46326</v>
      </c>
      <c r="E305" s="217">
        <v>58298</v>
      </c>
      <c r="G305" s="216">
        <v>491006485</v>
      </c>
      <c r="H305" s="213">
        <v>5058033253</v>
      </c>
      <c r="I305" s="234" t="s">
        <v>128</v>
      </c>
      <c r="J305" s="235">
        <v>60087</v>
      </c>
      <c r="K305" s="236" t="s">
        <v>141</v>
      </c>
      <c r="L305" s="244"/>
      <c r="M305" s="237">
        <v>740000904</v>
      </c>
      <c r="N305" s="236" t="s">
        <v>1655</v>
      </c>
      <c r="O305" s="238" t="s">
        <v>134</v>
      </c>
      <c r="P305" s="236" t="s">
        <v>1844</v>
      </c>
      <c r="Q305" s="239">
        <v>39037</v>
      </c>
      <c r="R305" s="234">
        <f t="shared" ca="1" si="4"/>
        <v>18</v>
      </c>
    </row>
    <row r="306" spans="1:18" x14ac:dyDescent="0.35">
      <c r="A306" s="232" t="s">
        <v>1508</v>
      </c>
      <c r="B306" s="216">
        <v>493003141</v>
      </c>
      <c r="C306" s="232" t="s">
        <v>712</v>
      </c>
      <c r="D306" s="233">
        <v>46420</v>
      </c>
      <c r="E306" s="217">
        <v>65097</v>
      </c>
      <c r="G306" s="216">
        <v>492007833</v>
      </c>
      <c r="H306" s="213">
        <v>3033184277</v>
      </c>
      <c r="I306" s="234" t="s">
        <v>119</v>
      </c>
      <c r="J306" s="235">
        <v>84225</v>
      </c>
      <c r="K306" s="236" t="s">
        <v>118</v>
      </c>
      <c r="L306" s="244"/>
      <c r="M306" s="237">
        <v>845000075</v>
      </c>
      <c r="N306" s="236" t="s">
        <v>1418</v>
      </c>
      <c r="O306" s="238" t="s">
        <v>125</v>
      </c>
      <c r="P306" s="236" t="s">
        <v>786</v>
      </c>
      <c r="Q306" s="239">
        <v>38767</v>
      </c>
      <c r="R306" s="234">
        <f t="shared" ca="1" si="4"/>
        <v>19</v>
      </c>
    </row>
    <row r="307" spans="1:18" x14ac:dyDescent="0.35">
      <c r="A307" s="232" t="s">
        <v>967</v>
      </c>
      <c r="B307" s="216">
        <v>495001952</v>
      </c>
      <c r="C307" s="232" t="s">
        <v>786</v>
      </c>
      <c r="D307" s="233">
        <v>46438</v>
      </c>
      <c r="E307" s="217">
        <v>67235</v>
      </c>
      <c r="G307" s="216">
        <v>493003141</v>
      </c>
      <c r="H307" s="213">
        <v>3038842613</v>
      </c>
      <c r="I307" s="234"/>
      <c r="J307" s="235">
        <v>31462</v>
      </c>
      <c r="K307" s="236" t="s">
        <v>123</v>
      </c>
      <c r="L307" s="244"/>
      <c r="M307" s="237">
        <v>696001638</v>
      </c>
      <c r="N307" s="236" t="s">
        <v>1539</v>
      </c>
      <c r="O307" s="238" t="s">
        <v>104</v>
      </c>
      <c r="P307" s="236" t="s">
        <v>1850</v>
      </c>
      <c r="Q307" s="239">
        <v>38543</v>
      </c>
      <c r="R307" s="234">
        <f t="shared" ca="1" si="4"/>
        <v>19</v>
      </c>
    </row>
    <row r="308" spans="1:18" x14ac:dyDescent="0.35">
      <c r="A308" s="232" t="s">
        <v>1432</v>
      </c>
      <c r="B308" s="216">
        <v>496002387</v>
      </c>
      <c r="C308" s="232" t="s">
        <v>712</v>
      </c>
      <c r="D308" s="233">
        <v>46606</v>
      </c>
      <c r="E308" s="217">
        <v>119837</v>
      </c>
      <c r="G308" s="216">
        <v>495001952</v>
      </c>
      <c r="H308" s="213">
        <v>9706500529</v>
      </c>
      <c r="I308" s="234" t="s">
        <v>121</v>
      </c>
      <c r="J308" s="235">
        <v>93587</v>
      </c>
      <c r="K308" s="236" t="s">
        <v>118</v>
      </c>
      <c r="L308" s="244"/>
      <c r="M308" s="237">
        <v>652005846</v>
      </c>
      <c r="N308" s="236" t="s">
        <v>1204</v>
      </c>
      <c r="O308" s="238" t="s">
        <v>101</v>
      </c>
      <c r="P308" s="236" t="s">
        <v>786</v>
      </c>
      <c r="Q308" s="239">
        <v>35068</v>
      </c>
      <c r="R308" s="234">
        <f t="shared" ca="1" si="4"/>
        <v>29</v>
      </c>
    </row>
    <row r="309" spans="1:18" x14ac:dyDescent="0.35">
      <c r="A309" s="232" t="s">
        <v>1658</v>
      </c>
      <c r="B309" s="216">
        <v>497004015</v>
      </c>
      <c r="C309" s="232" t="s">
        <v>322</v>
      </c>
      <c r="D309" s="233">
        <v>46694</v>
      </c>
      <c r="E309" s="217">
        <v>109712</v>
      </c>
      <c r="G309" s="216">
        <v>496002387</v>
      </c>
      <c r="H309" s="213">
        <v>3031952821</v>
      </c>
      <c r="I309" s="234" t="s">
        <v>149</v>
      </c>
      <c r="J309" s="235">
        <v>36186</v>
      </c>
      <c r="K309" s="236" t="s">
        <v>118</v>
      </c>
      <c r="L309" s="244"/>
      <c r="M309" s="237">
        <v>942002169</v>
      </c>
      <c r="N309" s="236" t="s">
        <v>1166</v>
      </c>
      <c r="O309" s="238" t="s">
        <v>101</v>
      </c>
      <c r="P309" s="236" t="s">
        <v>322</v>
      </c>
      <c r="Q309" s="239">
        <v>37856</v>
      </c>
      <c r="R309" s="234">
        <f t="shared" ca="1" si="4"/>
        <v>21</v>
      </c>
    </row>
    <row r="310" spans="1:18" x14ac:dyDescent="0.35">
      <c r="A310" s="232" t="s">
        <v>1072</v>
      </c>
      <c r="B310" s="216">
        <v>501005712</v>
      </c>
      <c r="C310" s="232" t="s">
        <v>712</v>
      </c>
      <c r="D310" s="233">
        <v>46695</v>
      </c>
      <c r="E310" s="217">
        <v>59435</v>
      </c>
      <c r="G310" s="216">
        <v>497004015</v>
      </c>
      <c r="H310" s="213">
        <v>5055627374</v>
      </c>
      <c r="I310" s="234"/>
      <c r="J310" s="235">
        <v>94760</v>
      </c>
      <c r="K310" s="236" t="s">
        <v>123</v>
      </c>
      <c r="L310" s="244"/>
      <c r="M310" s="237">
        <v>559006477</v>
      </c>
      <c r="N310" s="236" t="s">
        <v>1281</v>
      </c>
      <c r="O310" s="238" t="s">
        <v>134</v>
      </c>
      <c r="P310" s="236" t="s">
        <v>712</v>
      </c>
      <c r="Q310" s="239">
        <v>37730</v>
      </c>
      <c r="R310" s="234">
        <f t="shared" ca="1" si="4"/>
        <v>21</v>
      </c>
    </row>
    <row r="311" spans="1:18" x14ac:dyDescent="0.35">
      <c r="A311" s="232" t="s">
        <v>1474</v>
      </c>
      <c r="B311" s="216">
        <v>503001546</v>
      </c>
      <c r="C311" s="232" t="s">
        <v>322</v>
      </c>
      <c r="D311" s="233">
        <v>47050</v>
      </c>
      <c r="E311" s="217">
        <v>112511</v>
      </c>
      <c r="G311" s="216">
        <v>501005712</v>
      </c>
      <c r="H311" s="213">
        <v>7198611970</v>
      </c>
      <c r="I311" s="234" t="s">
        <v>139</v>
      </c>
      <c r="J311" s="235">
        <v>107231</v>
      </c>
      <c r="K311" s="236" t="s">
        <v>141</v>
      </c>
      <c r="L311" s="244"/>
      <c r="M311" s="237">
        <v>648004651</v>
      </c>
      <c r="N311" s="236" t="s">
        <v>1463</v>
      </c>
      <c r="O311" s="238" t="s">
        <v>125</v>
      </c>
      <c r="P311" s="236" t="s">
        <v>322</v>
      </c>
      <c r="Q311" s="239">
        <v>37725</v>
      </c>
      <c r="R311" s="234">
        <f t="shared" ca="1" si="4"/>
        <v>21</v>
      </c>
    </row>
    <row r="312" spans="1:18" x14ac:dyDescent="0.35">
      <c r="A312" s="232" t="s">
        <v>1649</v>
      </c>
      <c r="B312" s="216">
        <v>505004105</v>
      </c>
      <c r="C312" s="232" t="s">
        <v>786</v>
      </c>
      <c r="D312" s="233">
        <v>47326</v>
      </c>
      <c r="E312" s="217">
        <v>91510</v>
      </c>
      <c r="G312" s="216">
        <v>503001546</v>
      </c>
      <c r="H312" s="213">
        <v>3035990139</v>
      </c>
      <c r="I312" s="234"/>
      <c r="J312" s="235">
        <v>65245</v>
      </c>
      <c r="K312" s="236" t="s">
        <v>123</v>
      </c>
      <c r="L312" s="244"/>
      <c r="M312" s="237">
        <v>538009396</v>
      </c>
      <c r="N312" s="236" t="s">
        <v>1620</v>
      </c>
      <c r="O312" s="238" t="s">
        <v>127</v>
      </c>
      <c r="P312" s="236" t="s">
        <v>1844</v>
      </c>
      <c r="Q312" s="239">
        <v>37411</v>
      </c>
      <c r="R312" s="234">
        <f t="shared" ca="1" si="4"/>
        <v>22</v>
      </c>
    </row>
    <row r="313" spans="1:18" x14ac:dyDescent="0.35">
      <c r="A313" s="232" t="s">
        <v>1542</v>
      </c>
      <c r="B313" s="216">
        <v>506007672</v>
      </c>
      <c r="C313" s="232" t="s">
        <v>322</v>
      </c>
      <c r="D313" s="233">
        <v>47400</v>
      </c>
      <c r="E313" s="217">
        <v>50426</v>
      </c>
      <c r="G313" s="216">
        <v>505004105</v>
      </c>
      <c r="H313" s="213">
        <v>7192053579</v>
      </c>
      <c r="I313" s="234"/>
      <c r="J313" s="235">
        <v>94265</v>
      </c>
      <c r="K313" s="236" t="s">
        <v>123</v>
      </c>
      <c r="L313" s="244"/>
      <c r="M313" s="237">
        <v>102007610</v>
      </c>
      <c r="N313" s="236" t="s">
        <v>1022</v>
      </c>
      <c r="O313" s="238" t="s">
        <v>134</v>
      </c>
      <c r="P313" s="236" t="s">
        <v>322</v>
      </c>
      <c r="Q313" s="239">
        <v>38427</v>
      </c>
      <c r="R313" s="234">
        <f t="shared" ca="1" si="4"/>
        <v>19</v>
      </c>
    </row>
    <row r="314" spans="1:18" x14ac:dyDescent="0.35">
      <c r="A314" s="232" t="s">
        <v>1397</v>
      </c>
      <c r="B314" s="216">
        <v>510006317</v>
      </c>
      <c r="C314" s="232" t="s">
        <v>1847</v>
      </c>
      <c r="D314" s="233">
        <v>47430</v>
      </c>
      <c r="E314" s="217">
        <v>57625</v>
      </c>
      <c r="G314" s="216">
        <v>506007672</v>
      </c>
      <c r="H314" s="213">
        <v>9708467597</v>
      </c>
      <c r="I314" s="234"/>
      <c r="J314" s="235">
        <v>27707</v>
      </c>
      <c r="K314" s="236" t="s">
        <v>123</v>
      </c>
      <c r="L314" s="244"/>
      <c r="M314" s="237">
        <v>124007460</v>
      </c>
      <c r="N314" s="236" t="s">
        <v>998</v>
      </c>
      <c r="O314" s="238" t="s">
        <v>104</v>
      </c>
      <c r="P314" s="236" t="s">
        <v>1842</v>
      </c>
      <c r="Q314" s="239">
        <v>35560</v>
      </c>
      <c r="R314" s="234">
        <f t="shared" ca="1" si="4"/>
        <v>27</v>
      </c>
    </row>
    <row r="315" spans="1:18" x14ac:dyDescent="0.35">
      <c r="A315" s="232" t="s">
        <v>1628</v>
      </c>
      <c r="B315" s="216">
        <v>511002166</v>
      </c>
      <c r="C315" s="232" t="s">
        <v>893</v>
      </c>
      <c r="D315" s="233">
        <v>47445</v>
      </c>
      <c r="E315" s="217">
        <v>108590</v>
      </c>
      <c r="G315" s="216">
        <v>510006317</v>
      </c>
      <c r="H315" s="213">
        <v>3037710498</v>
      </c>
      <c r="I315" s="234" t="s">
        <v>128</v>
      </c>
      <c r="J315" s="235">
        <v>50821</v>
      </c>
      <c r="K315" s="236" t="s">
        <v>118</v>
      </c>
      <c r="L315" s="244"/>
      <c r="M315" s="237">
        <v>488004083</v>
      </c>
      <c r="N315" s="236" t="s">
        <v>1217</v>
      </c>
      <c r="O315" s="238" t="s">
        <v>125</v>
      </c>
      <c r="P315" s="236" t="s">
        <v>322</v>
      </c>
      <c r="Q315" s="239">
        <v>39250</v>
      </c>
      <c r="R315" s="234">
        <f t="shared" ca="1" si="4"/>
        <v>17</v>
      </c>
    </row>
    <row r="316" spans="1:18" x14ac:dyDescent="0.35">
      <c r="A316" s="232" t="s">
        <v>1496</v>
      </c>
      <c r="B316" s="216">
        <v>511004728</v>
      </c>
      <c r="C316" s="232" t="s">
        <v>1843</v>
      </c>
      <c r="D316" s="233">
        <v>47530</v>
      </c>
      <c r="E316" s="217">
        <v>80043</v>
      </c>
      <c r="G316" s="216">
        <v>511002166</v>
      </c>
      <c r="H316" s="213">
        <v>3035299873</v>
      </c>
      <c r="I316" s="234" t="s">
        <v>139</v>
      </c>
      <c r="J316" s="235">
        <v>117196</v>
      </c>
      <c r="K316" s="236" t="s">
        <v>118</v>
      </c>
      <c r="L316" s="244"/>
      <c r="M316" s="237">
        <v>200000949</v>
      </c>
      <c r="N316" s="236" t="s">
        <v>1556</v>
      </c>
      <c r="O316" s="238" t="s">
        <v>134</v>
      </c>
      <c r="P316" s="236" t="s">
        <v>712</v>
      </c>
      <c r="Q316" s="239">
        <v>36269</v>
      </c>
      <c r="R316" s="234">
        <f t="shared" ca="1" si="4"/>
        <v>25</v>
      </c>
    </row>
    <row r="317" spans="1:18" x14ac:dyDescent="0.35">
      <c r="A317" s="232" t="s">
        <v>1326</v>
      </c>
      <c r="B317" s="216">
        <v>512001859</v>
      </c>
      <c r="C317" s="232" t="s">
        <v>893</v>
      </c>
      <c r="D317" s="233">
        <v>47620</v>
      </c>
      <c r="E317" s="217">
        <v>71433</v>
      </c>
      <c r="G317" s="216">
        <v>511004728</v>
      </c>
      <c r="H317" s="213">
        <v>3031591006</v>
      </c>
      <c r="I317" s="234"/>
      <c r="J317" s="235">
        <v>68475</v>
      </c>
      <c r="K317" s="236" t="s">
        <v>131</v>
      </c>
      <c r="L317" s="244"/>
      <c r="M317" s="237">
        <v>443007002</v>
      </c>
      <c r="N317" s="236" t="s">
        <v>1293</v>
      </c>
      <c r="O317" s="238" t="s">
        <v>134</v>
      </c>
      <c r="P317" s="236" t="s">
        <v>712</v>
      </c>
      <c r="Q317" s="239">
        <v>35952</v>
      </c>
      <c r="R317" s="234">
        <f t="shared" ca="1" si="4"/>
        <v>26</v>
      </c>
    </row>
    <row r="318" spans="1:18" x14ac:dyDescent="0.35">
      <c r="A318" s="232" t="s">
        <v>1226</v>
      </c>
      <c r="B318" s="216">
        <v>514008045</v>
      </c>
      <c r="C318" s="232" t="s">
        <v>1843</v>
      </c>
      <c r="D318" s="233">
        <v>47828</v>
      </c>
      <c r="E318" s="217">
        <v>119362</v>
      </c>
      <c r="G318" s="216">
        <v>512001859</v>
      </c>
      <c r="H318" s="213">
        <v>5051919478</v>
      </c>
      <c r="I318" s="234" t="s">
        <v>139</v>
      </c>
      <c r="J318" s="235">
        <v>66151</v>
      </c>
      <c r="K318" s="236" t="s">
        <v>141</v>
      </c>
      <c r="L318" s="244"/>
      <c r="M318" s="237">
        <v>178001161</v>
      </c>
      <c r="N318" s="236" t="s">
        <v>1601</v>
      </c>
      <c r="O318" s="238" t="s">
        <v>134</v>
      </c>
      <c r="P318" s="236" t="s">
        <v>1848</v>
      </c>
      <c r="Q318" s="239">
        <v>40321</v>
      </c>
      <c r="R318" s="234">
        <f t="shared" ca="1" si="4"/>
        <v>14</v>
      </c>
    </row>
    <row r="319" spans="1:18" x14ac:dyDescent="0.35">
      <c r="A319" s="232" t="s">
        <v>1489</v>
      </c>
      <c r="B319" s="216">
        <v>515007771</v>
      </c>
      <c r="C319" s="232" t="s">
        <v>712</v>
      </c>
      <c r="D319" s="233">
        <v>47834</v>
      </c>
      <c r="E319" s="217">
        <v>109897</v>
      </c>
      <c r="G319" s="216">
        <v>514008045</v>
      </c>
      <c r="H319" s="213">
        <v>5051449596</v>
      </c>
      <c r="I319" s="234"/>
      <c r="J319" s="235">
        <v>96457</v>
      </c>
      <c r="K319" s="236" t="s">
        <v>123</v>
      </c>
      <c r="L319" s="244"/>
      <c r="M319" s="237">
        <v>624006387</v>
      </c>
      <c r="N319" s="236" t="s">
        <v>1481</v>
      </c>
      <c r="O319" s="238" t="s">
        <v>101</v>
      </c>
      <c r="P319" s="236" t="s">
        <v>1850</v>
      </c>
      <c r="Q319" s="239">
        <v>36225</v>
      </c>
      <c r="R319" s="234">
        <f t="shared" ca="1" si="4"/>
        <v>25</v>
      </c>
    </row>
    <row r="320" spans="1:18" x14ac:dyDescent="0.35">
      <c r="A320" s="232" t="s">
        <v>1052</v>
      </c>
      <c r="B320" s="216">
        <v>516001018</v>
      </c>
      <c r="C320" s="232" t="s">
        <v>1839</v>
      </c>
      <c r="D320" s="233">
        <v>47891</v>
      </c>
      <c r="E320" s="217">
        <v>74793</v>
      </c>
      <c r="G320" s="216">
        <v>515007771</v>
      </c>
      <c r="H320" s="213">
        <v>3035882405</v>
      </c>
      <c r="I320" s="234" t="s">
        <v>119</v>
      </c>
      <c r="J320" s="235">
        <v>121794</v>
      </c>
      <c r="K320" s="236" t="s">
        <v>118</v>
      </c>
      <c r="L320" s="244"/>
      <c r="M320" s="237">
        <v>993007959</v>
      </c>
      <c r="N320" s="236" t="s">
        <v>1187</v>
      </c>
      <c r="O320" s="238" t="s">
        <v>104</v>
      </c>
      <c r="P320" s="236" t="s">
        <v>1850</v>
      </c>
      <c r="Q320" s="239">
        <v>42030</v>
      </c>
      <c r="R320" s="234">
        <f t="shared" ca="1" si="4"/>
        <v>10</v>
      </c>
    </row>
    <row r="321" spans="1:18" x14ac:dyDescent="0.35">
      <c r="A321" s="232" t="s">
        <v>1461</v>
      </c>
      <c r="B321" s="216">
        <v>516008993</v>
      </c>
      <c r="C321" s="232" t="s">
        <v>1841</v>
      </c>
      <c r="D321" s="233">
        <v>48075</v>
      </c>
      <c r="E321" s="217">
        <v>63395</v>
      </c>
      <c r="G321" s="216">
        <v>516001018</v>
      </c>
      <c r="H321" s="213">
        <v>5058314799</v>
      </c>
      <c r="I321" s="234" t="s">
        <v>119</v>
      </c>
      <c r="J321" s="235">
        <v>56009</v>
      </c>
      <c r="K321" s="236" t="s">
        <v>118</v>
      </c>
      <c r="L321" s="244"/>
      <c r="M321" s="237">
        <v>764005137</v>
      </c>
      <c r="N321" s="236" t="s">
        <v>1067</v>
      </c>
      <c r="O321" s="238" t="s">
        <v>134</v>
      </c>
      <c r="P321" s="236" t="s">
        <v>1841</v>
      </c>
      <c r="Q321" s="239">
        <v>39090</v>
      </c>
      <c r="R321" s="234">
        <f t="shared" ca="1" si="4"/>
        <v>18</v>
      </c>
    </row>
    <row r="322" spans="1:18" x14ac:dyDescent="0.35">
      <c r="A322" s="232" t="s">
        <v>1133</v>
      </c>
      <c r="B322" s="216">
        <v>517002452</v>
      </c>
      <c r="C322" s="232" t="s">
        <v>1842</v>
      </c>
      <c r="D322" s="233">
        <v>48124</v>
      </c>
      <c r="E322" s="217">
        <v>111296</v>
      </c>
      <c r="G322" s="216">
        <v>516008993</v>
      </c>
      <c r="H322" s="213">
        <v>9705119214</v>
      </c>
      <c r="I322" s="234" t="s">
        <v>149</v>
      </c>
      <c r="J322" s="235">
        <v>81371</v>
      </c>
      <c r="K322" s="236" t="s">
        <v>118</v>
      </c>
      <c r="L322" s="244"/>
      <c r="M322" s="237">
        <v>997006126</v>
      </c>
      <c r="N322" s="236" t="s">
        <v>1308</v>
      </c>
      <c r="O322" s="238" t="s">
        <v>101</v>
      </c>
      <c r="P322" s="236" t="s">
        <v>786</v>
      </c>
      <c r="Q322" s="239">
        <v>38596</v>
      </c>
      <c r="R322" s="234">
        <f t="shared" ca="1" si="4"/>
        <v>19</v>
      </c>
    </row>
    <row r="323" spans="1:18" x14ac:dyDescent="0.35">
      <c r="A323" s="232" t="s">
        <v>1638</v>
      </c>
      <c r="B323" s="216">
        <v>517004893</v>
      </c>
      <c r="C323" s="232" t="s">
        <v>322</v>
      </c>
      <c r="D323" s="233">
        <v>48134</v>
      </c>
      <c r="E323" s="217">
        <v>57876</v>
      </c>
      <c r="G323" s="216">
        <v>517002452</v>
      </c>
      <c r="H323" s="213">
        <v>9701617913</v>
      </c>
      <c r="I323" s="234" t="s">
        <v>128</v>
      </c>
      <c r="J323" s="235">
        <v>94119</v>
      </c>
      <c r="K323" s="236" t="s">
        <v>118</v>
      </c>
      <c r="L323" s="244"/>
      <c r="M323" s="237">
        <v>657003757</v>
      </c>
      <c r="N323" s="236" t="s">
        <v>1450</v>
      </c>
      <c r="O323" s="238" t="s">
        <v>127</v>
      </c>
      <c r="P323" s="236" t="s">
        <v>893</v>
      </c>
      <c r="Q323" s="239">
        <v>35103</v>
      </c>
      <c r="R323" s="234">
        <f t="shared" ref="R323:R386" ca="1" si="5">DATEDIF(Q323,TODAY(),"Y")</f>
        <v>29</v>
      </c>
    </row>
    <row r="324" spans="1:18" x14ac:dyDescent="0.35">
      <c r="A324" s="232" t="s">
        <v>1453</v>
      </c>
      <c r="B324" s="216">
        <v>519001478</v>
      </c>
      <c r="C324" s="232" t="s">
        <v>893</v>
      </c>
      <c r="D324" s="233">
        <v>48162</v>
      </c>
      <c r="E324" s="217">
        <v>100684</v>
      </c>
      <c r="G324" s="216">
        <v>517004893</v>
      </c>
      <c r="H324" s="213">
        <v>9703040292</v>
      </c>
      <c r="I324" s="234"/>
      <c r="J324" s="235">
        <v>57174</v>
      </c>
      <c r="K324" s="236" t="s">
        <v>123</v>
      </c>
      <c r="L324" s="244"/>
      <c r="M324" s="237">
        <v>233004556</v>
      </c>
      <c r="N324" s="236" t="s">
        <v>1213</v>
      </c>
      <c r="O324" s="238" t="s">
        <v>125</v>
      </c>
      <c r="P324" s="236" t="s">
        <v>322</v>
      </c>
      <c r="Q324" s="239">
        <v>35955</v>
      </c>
      <c r="R324" s="234">
        <f t="shared" ca="1" si="5"/>
        <v>26</v>
      </c>
    </row>
    <row r="325" spans="1:18" x14ac:dyDescent="0.35">
      <c r="A325" s="232" t="s">
        <v>1502</v>
      </c>
      <c r="B325" s="216">
        <v>519001733</v>
      </c>
      <c r="C325" s="232" t="s">
        <v>322</v>
      </c>
      <c r="D325" s="233">
        <v>48189</v>
      </c>
      <c r="E325" s="217">
        <v>81108</v>
      </c>
      <c r="G325" s="216">
        <v>519001478</v>
      </c>
      <c r="H325" s="213">
        <v>3034999647</v>
      </c>
      <c r="I325" s="234"/>
      <c r="J325" s="235">
        <v>88731</v>
      </c>
      <c r="K325" s="236" t="s">
        <v>123</v>
      </c>
      <c r="L325" s="244"/>
      <c r="M325" s="237">
        <v>939001494</v>
      </c>
      <c r="N325" s="236" t="s">
        <v>1014</v>
      </c>
      <c r="O325" s="238" t="s">
        <v>102</v>
      </c>
      <c r="P325" s="236" t="s">
        <v>786</v>
      </c>
      <c r="Q325" s="239">
        <v>38167</v>
      </c>
      <c r="R325" s="234">
        <f t="shared" ca="1" si="5"/>
        <v>20</v>
      </c>
    </row>
    <row r="326" spans="1:18" x14ac:dyDescent="0.35">
      <c r="A326" s="232" t="s">
        <v>1425</v>
      </c>
      <c r="B326" s="216">
        <v>520004790</v>
      </c>
      <c r="C326" s="232" t="s">
        <v>1847</v>
      </c>
      <c r="D326" s="233">
        <v>48447</v>
      </c>
      <c r="E326" s="217">
        <v>46763</v>
      </c>
      <c r="G326" s="216">
        <v>519001733</v>
      </c>
      <c r="H326" s="213">
        <v>9704518022</v>
      </c>
      <c r="I326" s="234"/>
      <c r="J326" s="235">
        <v>38249</v>
      </c>
      <c r="K326" s="236" t="s">
        <v>123</v>
      </c>
      <c r="L326" s="244"/>
      <c r="M326" s="237">
        <v>276005891</v>
      </c>
      <c r="N326" s="236" t="s">
        <v>1441</v>
      </c>
      <c r="O326" s="238" t="s">
        <v>101</v>
      </c>
      <c r="P326" s="236" t="s">
        <v>313</v>
      </c>
      <c r="Q326" s="239">
        <v>39429</v>
      </c>
      <c r="R326" s="234">
        <f t="shared" ca="1" si="5"/>
        <v>17</v>
      </c>
    </row>
    <row r="327" spans="1:18" x14ac:dyDescent="0.35">
      <c r="A327" s="232" t="s">
        <v>1517</v>
      </c>
      <c r="B327" s="216">
        <v>524000396</v>
      </c>
      <c r="C327" s="232" t="s">
        <v>1839</v>
      </c>
      <c r="D327" s="233">
        <v>48869</v>
      </c>
      <c r="E327" s="217">
        <v>22548</v>
      </c>
      <c r="G327" s="216">
        <v>520004790</v>
      </c>
      <c r="H327" s="213">
        <v>3031628807</v>
      </c>
      <c r="I327" s="234" t="s">
        <v>119</v>
      </c>
      <c r="J327" s="235">
        <v>43662</v>
      </c>
      <c r="K327" s="236" t="s">
        <v>118</v>
      </c>
      <c r="L327" s="244"/>
      <c r="M327" s="237">
        <v>472002901</v>
      </c>
      <c r="N327" s="236" t="s">
        <v>1491</v>
      </c>
      <c r="O327" s="238" t="s">
        <v>127</v>
      </c>
      <c r="P327" s="236" t="s">
        <v>1840</v>
      </c>
      <c r="Q327" s="239">
        <v>38688</v>
      </c>
      <c r="R327" s="234">
        <f t="shared" ca="1" si="5"/>
        <v>19</v>
      </c>
    </row>
    <row r="328" spans="1:18" x14ac:dyDescent="0.35">
      <c r="A328" s="232" t="s">
        <v>1159</v>
      </c>
      <c r="B328" s="216">
        <v>524002299</v>
      </c>
      <c r="C328" s="232" t="s">
        <v>1843</v>
      </c>
      <c r="D328" s="233">
        <v>48870</v>
      </c>
      <c r="E328" s="217">
        <v>104657</v>
      </c>
      <c r="G328" s="216">
        <v>524000396</v>
      </c>
      <c r="H328" s="213">
        <v>9706049607</v>
      </c>
      <c r="I328" s="234" t="s">
        <v>149</v>
      </c>
      <c r="J328" s="235">
        <v>51413</v>
      </c>
      <c r="K328" s="236" t="s">
        <v>118</v>
      </c>
      <c r="L328" s="244"/>
      <c r="M328" s="237">
        <v>386002452</v>
      </c>
      <c r="N328" s="236" t="s">
        <v>1489</v>
      </c>
      <c r="O328" s="238" t="s">
        <v>101</v>
      </c>
      <c r="P328" s="236" t="s">
        <v>1842</v>
      </c>
      <c r="Q328" s="239">
        <v>40068</v>
      </c>
      <c r="R328" s="234">
        <f t="shared" ca="1" si="5"/>
        <v>15</v>
      </c>
    </row>
    <row r="329" spans="1:18" x14ac:dyDescent="0.35">
      <c r="A329" s="232" t="s">
        <v>1019</v>
      </c>
      <c r="B329" s="216">
        <v>526003128</v>
      </c>
      <c r="C329" s="232" t="s">
        <v>238</v>
      </c>
      <c r="D329" s="233">
        <v>49011</v>
      </c>
      <c r="E329" s="217">
        <v>55917</v>
      </c>
      <c r="G329" s="216">
        <v>524002299</v>
      </c>
      <c r="H329" s="213">
        <v>5054627771</v>
      </c>
      <c r="I329" s="234" t="s">
        <v>128</v>
      </c>
      <c r="J329" s="235">
        <v>75027</v>
      </c>
      <c r="K329" s="236" t="s">
        <v>118</v>
      </c>
      <c r="L329" s="244"/>
      <c r="M329" s="237">
        <v>114009751</v>
      </c>
      <c r="N329" s="236" t="s">
        <v>1325</v>
      </c>
      <c r="O329" s="238" t="s">
        <v>134</v>
      </c>
      <c r="P329" s="236" t="s">
        <v>322</v>
      </c>
      <c r="Q329" s="239">
        <v>36349</v>
      </c>
      <c r="R329" s="234">
        <f t="shared" ca="1" si="5"/>
        <v>25</v>
      </c>
    </row>
    <row r="330" spans="1:18" x14ac:dyDescent="0.35">
      <c r="A330" s="232" t="s">
        <v>1264</v>
      </c>
      <c r="B330" s="216">
        <v>529001783</v>
      </c>
      <c r="C330" s="232" t="s">
        <v>1844</v>
      </c>
      <c r="D330" s="233">
        <v>49130</v>
      </c>
      <c r="E330" s="217">
        <v>86956</v>
      </c>
      <c r="G330" s="216">
        <v>526003128</v>
      </c>
      <c r="H330" s="213">
        <v>5053173691</v>
      </c>
      <c r="I330" s="234" t="s">
        <v>119</v>
      </c>
      <c r="J330" s="235">
        <v>57809</v>
      </c>
      <c r="K330" s="236" t="s">
        <v>118</v>
      </c>
      <c r="L330" s="244"/>
      <c r="M330" s="237">
        <v>129009571</v>
      </c>
      <c r="N330" s="236" t="s">
        <v>1645</v>
      </c>
      <c r="O330" s="238" t="s">
        <v>101</v>
      </c>
      <c r="P330" s="236" t="s">
        <v>1841</v>
      </c>
      <c r="Q330" s="239">
        <v>37606</v>
      </c>
      <c r="R330" s="234">
        <f t="shared" ca="1" si="5"/>
        <v>22</v>
      </c>
    </row>
    <row r="331" spans="1:18" x14ac:dyDescent="0.35">
      <c r="A331" s="232" t="s">
        <v>1312</v>
      </c>
      <c r="B331" s="216">
        <v>529009100</v>
      </c>
      <c r="C331" s="232" t="s">
        <v>712</v>
      </c>
      <c r="D331" s="233">
        <v>49154</v>
      </c>
      <c r="E331" s="217">
        <v>78376</v>
      </c>
      <c r="G331" s="216">
        <v>529001783</v>
      </c>
      <c r="H331" s="213">
        <v>3034589262</v>
      </c>
      <c r="I331" s="234"/>
      <c r="J331" s="235">
        <v>88360</v>
      </c>
      <c r="K331" s="236" t="s">
        <v>131</v>
      </c>
      <c r="L331" s="244"/>
      <c r="M331" s="237">
        <v>943009635</v>
      </c>
      <c r="N331" s="236" t="s">
        <v>1318</v>
      </c>
      <c r="O331" s="238" t="s">
        <v>101</v>
      </c>
      <c r="P331" s="236" t="s">
        <v>1839</v>
      </c>
      <c r="Q331" s="239">
        <v>39625</v>
      </c>
      <c r="R331" s="234">
        <f t="shared" ca="1" si="5"/>
        <v>16</v>
      </c>
    </row>
    <row r="332" spans="1:18" x14ac:dyDescent="0.35">
      <c r="A332" s="232" t="s">
        <v>1197</v>
      </c>
      <c r="B332" s="216">
        <v>531009193</v>
      </c>
      <c r="C332" s="232" t="s">
        <v>1844</v>
      </c>
      <c r="D332" s="233">
        <v>49275</v>
      </c>
      <c r="E332" s="217">
        <v>106346</v>
      </c>
      <c r="G332" s="216">
        <v>529009100</v>
      </c>
      <c r="H332" s="213">
        <v>5052911046</v>
      </c>
      <c r="I332" s="234" t="s">
        <v>119</v>
      </c>
      <c r="J332" s="235">
        <v>76963</v>
      </c>
      <c r="K332" s="236" t="s">
        <v>118</v>
      </c>
      <c r="L332" s="244"/>
      <c r="M332" s="237">
        <v>911008047</v>
      </c>
      <c r="N332" s="236" t="s">
        <v>1510</v>
      </c>
      <c r="O332" s="238" t="s">
        <v>101</v>
      </c>
      <c r="P332" s="236" t="s">
        <v>1844</v>
      </c>
      <c r="Q332" s="239">
        <v>35747</v>
      </c>
      <c r="R332" s="234">
        <f t="shared" ca="1" si="5"/>
        <v>27</v>
      </c>
    </row>
    <row r="333" spans="1:18" x14ac:dyDescent="0.35">
      <c r="A333" s="232" t="s">
        <v>1265</v>
      </c>
      <c r="B333" s="216">
        <v>532009702</v>
      </c>
      <c r="C333" s="232" t="s">
        <v>322</v>
      </c>
      <c r="D333" s="233">
        <v>49486</v>
      </c>
      <c r="E333" s="217">
        <v>31715</v>
      </c>
      <c r="G333" s="216">
        <v>531009193</v>
      </c>
      <c r="H333" s="213">
        <v>5057173558</v>
      </c>
      <c r="I333" s="234"/>
      <c r="J333" s="235">
        <v>42576</v>
      </c>
      <c r="K333" s="236" t="s">
        <v>123</v>
      </c>
      <c r="L333" s="244"/>
      <c r="M333" s="237">
        <v>517002452</v>
      </c>
      <c r="N333" s="236" t="s">
        <v>1316</v>
      </c>
      <c r="O333" s="238" t="s">
        <v>101</v>
      </c>
      <c r="P333" s="236" t="s">
        <v>1842</v>
      </c>
      <c r="Q333" s="239">
        <v>35381</v>
      </c>
      <c r="R333" s="234">
        <f t="shared" ca="1" si="5"/>
        <v>28</v>
      </c>
    </row>
    <row r="334" spans="1:18" x14ac:dyDescent="0.35">
      <c r="A334" s="232" t="s">
        <v>1443</v>
      </c>
      <c r="B334" s="216">
        <v>538004651</v>
      </c>
      <c r="C334" s="232" t="s">
        <v>1841</v>
      </c>
      <c r="D334" s="233">
        <v>49561</v>
      </c>
      <c r="E334" s="217">
        <v>68845</v>
      </c>
      <c r="G334" s="216">
        <v>532009702</v>
      </c>
      <c r="H334" s="213">
        <v>5053557946</v>
      </c>
      <c r="I334" s="234" t="s">
        <v>149</v>
      </c>
      <c r="J334" s="235">
        <v>77790</v>
      </c>
      <c r="K334" s="236" t="s">
        <v>118</v>
      </c>
      <c r="L334" s="244"/>
      <c r="M334" s="237">
        <v>786009448</v>
      </c>
      <c r="N334" s="236" t="s">
        <v>1313</v>
      </c>
      <c r="O334" s="238" t="s">
        <v>104</v>
      </c>
      <c r="P334" s="236" t="s">
        <v>1843</v>
      </c>
      <c r="Q334" s="239">
        <v>42216</v>
      </c>
      <c r="R334" s="234">
        <f t="shared" ca="1" si="5"/>
        <v>9</v>
      </c>
    </row>
    <row r="335" spans="1:18" x14ac:dyDescent="0.35">
      <c r="A335" s="232" t="s">
        <v>1097</v>
      </c>
      <c r="B335" s="240">
        <v>538009396</v>
      </c>
      <c r="C335" s="232" t="s">
        <v>1839</v>
      </c>
      <c r="D335" s="233">
        <v>49630</v>
      </c>
      <c r="E335" s="217">
        <v>107468</v>
      </c>
      <c r="G335" s="216">
        <v>538004651</v>
      </c>
      <c r="H335" s="213">
        <v>7196969994</v>
      </c>
      <c r="I335" s="234" t="s">
        <v>149</v>
      </c>
      <c r="J335" s="235">
        <v>66578</v>
      </c>
      <c r="K335" s="236" t="s">
        <v>118</v>
      </c>
      <c r="L335" s="244"/>
      <c r="M335" s="237">
        <v>914006664</v>
      </c>
      <c r="N335" s="236" t="s">
        <v>1095</v>
      </c>
      <c r="O335" s="238" t="s">
        <v>125</v>
      </c>
      <c r="P335" s="236" t="s">
        <v>1841</v>
      </c>
      <c r="Q335" s="239">
        <v>37206</v>
      </c>
      <c r="R335" s="234">
        <f t="shared" ca="1" si="5"/>
        <v>23</v>
      </c>
    </row>
    <row r="336" spans="1:18" x14ac:dyDescent="0.35">
      <c r="A336" s="232" t="s">
        <v>1862</v>
      </c>
      <c r="B336" s="216">
        <v>540002627</v>
      </c>
      <c r="C336" s="232" t="s">
        <v>1847</v>
      </c>
      <c r="D336" s="233">
        <v>49759</v>
      </c>
      <c r="E336" s="217">
        <v>71418</v>
      </c>
      <c r="G336" s="240">
        <v>538009396</v>
      </c>
      <c r="H336" s="213">
        <v>3036738901</v>
      </c>
      <c r="I336" s="234" t="s">
        <v>119</v>
      </c>
      <c r="J336" s="235">
        <v>122689</v>
      </c>
      <c r="K336" s="236" t="s">
        <v>118</v>
      </c>
      <c r="L336" s="244"/>
      <c r="M336" s="237">
        <v>775006154</v>
      </c>
      <c r="N336" s="236" t="s">
        <v>1178</v>
      </c>
      <c r="O336" s="238" t="s">
        <v>101</v>
      </c>
      <c r="P336" s="236" t="s">
        <v>712</v>
      </c>
      <c r="Q336" s="239">
        <v>35609</v>
      </c>
      <c r="R336" s="234">
        <f t="shared" ca="1" si="5"/>
        <v>27</v>
      </c>
    </row>
    <row r="337" spans="1:18" x14ac:dyDescent="0.35">
      <c r="A337" s="232" t="s">
        <v>1560</v>
      </c>
      <c r="B337" s="216">
        <v>540009081</v>
      </c>
      <c r="C337" s="232" t="s">
        <v>322</v>
      </c>
      <c r="D337" s="233">
        <v>50068</v>
      </c>
      <c r="E337" s="217">
        <v>82032</v>
      </c>
      <c r="G337" s="216">
        <v>540002627</v>
      </c>
      <c r="H337" s="213">
        <v>5058413896</v>
      </c>
      <c r="I337" s="234" t="s">
        <v>128</v>
      </c>
      <c r="J337" s="235">
        <v>61670</v>
      </c>
      <c r="K337" s="236" t="s">
        <v>118</v>
      </c>
      <c r="L337" s="244"/>
      <c r="M337" s="237">
        <v>778005491</v>
      </c>
      <c r="N337" s="236" t="s">
        <v>1037</v>
      </c>
      <c r="O337" s="238" t="s">
        <v>101</v>
      </c>
      <c r="P337" s="236" t="s">
        <v>322</v>
      </c>
      <c r="Q337" s="239">
        <v>38901</v>
      </c>
      <c r="R337" s="234">
        <f t="shared" ca="1" si="5"/>
        <v>18</v>
      </c>
    </row>
    <row r="338" spans="1:18" x14ac:dyDescent="0.35">
      <c r="A338" s="232" t="s">
        <v>1298</v>
      </c>
      <c r="B338" s="216">
        <v>541005222</v>
      </c>
      <c r="C338" s="232" t="s">
        <v>322</v>
      </c>
      <c r="D338" s="233">
        <v>50543</v>
      </c>
      <c r="E338" s="217">
        <v>94810</v>
      </c>
      <c r="G338" s="216">
        <v>540009081</v>
      </c>
      <c r="H338" s="213">
        <v>5052529195</v>
      </c>
      <c r="I338" s="234"/>
      <c r="J338" s="235">
        <v>39944</v>
      </c>
      <c r="K338" s="236" t="s">
        <v>123</v>
      </c>
      <c r="L338" s="244"/>
      <c r="M338" s="237">
        <v>203003226</v>
      </c>
      <c r="N338" s="236" t="s">
        <v>1615</v>
      </c>
      <c r="O338" s="238" t="s">
        <v>101</v>
      </c>
      <c r="P338" s="236" t="s">
        <v>1840</v>
      </c>
      <c r="Q338" s="239">
        <v>35755</v>
      </c>
      <c r="R338" s="234">
        <f t="shared" ca="1" si="5"/>
        <v>27</v>
      </c>
    </row>
    <row r="339" spans="1:18" x14ac:dyDescent="0.35">
      <c r="A339" s="232" t="s">
        <v>1605</v>
      </c>
      <c r="B339" s="216">
        <v>542002722</v>
      </c>
      <c r="C339" s="232" t="s">
        <v>322</v>
      </c>
      <c r="D339" s="233">
        <v>50719</v>
      </c>
      <c r="E339" s="217">
        <v>91048</v>
      </c>
      <c r="G339" s="216">
        <v>541005222</v>
      </c>
      <c r="H339" s="213">
        <v>3032354572</v>
      </c>
      <c r="I339" s="234" t="s">
        <v>119</v>
      </c>
      <c r="J339" s="235">
        <v>121666</v>
      </c>
      <c r="K339" s="236" t="s">
        <v>118</v>
      </c>
      <c r="L339" s="244"/>
      <c r="M339" s="237">
        <v>443001756</v>
      </c>
      <c r="N339" s="236" t="s">
        <v>1581</v>
      </c>
      <c r="O339" s="238" t="s">
        <v>134</v>
      </c>
      <c r="P339" s="236" t="s">
        <v>1846</v>
      </c>
      <c r="Q339" s="239">
        <v>36695</v>
      </c>
      <c r="R339" s="234">
        <f t="shared" ca="1" si="5"/>
        <v>24</v>
      </c>
    </row>
    <row r="340" spans="1:18" x14ac:dyDescent="0.35">
      <c r="A340" s="232" t="s">
        <v>1391</v>
      </c>
      <c r="B340" s="216">
        <v>542004436</v>
      </c>
      <c r="C340" s="232" t="s">
        <v>1839</v>
      </c>
      <c r="D340" s="233">
        <v>50834</v>
      </c>
      <c r="E340" s="217">
        <v>51486</v>
      </c>
      <c r="G340" s="216">
        <v>542002722</v>
      </c>
      <c r="H340" s="213">
        <v>3036446519</v>
      </c>
      <c r="I340" s="234" t="s">
        <v>139</v>
      </c>
      <c r="J340" s="235">
        <v>92379</v>
      </c>
      <c r="K340" s="236" t="s">
        <v>141</v>
      </c>
      <c r="L340" s="244"/>
      <c r="M340" s="237">
        <v>575008183</v>
      </c>
      <c r="N340" s="236" t="s">
        <v>1577</v>
      </c>
      <c r="O340" s="238" t="s">
        <v>101</v>
      </c>
      <c r="P340" s="236" t="s">
        <v>1842</v>
      </c>
      <c r="Q340" s="239">
        <v>35735</v>
      </c>
      <c r="R340" s="234">
        <f t="shared" ca="1" si="5"/>
        <v>27</v>
      </c>
    </row>
    <row r="341" spans="1:18" x14ac:dyDescent="0.35">
      <c r="A341" s="232" t="s">
        <v>1352</v>
      </c>
      <c r="B341" s="216">
        <v>542006386</v>
      </c>
      <c r="C341" s="232" t="s">
        <v>322</v>
      </c>
      <c r="D341" s="233">
        <v>50921</v>
      </c>
      <c r="E341" s="217">
        <v>22433</v>
      </c>
      <c r="G341" s="216">
        <v>542004436</v>
      </c>
      <c r="H341" s="213">
        <v>5051267946</v>
      </c>
      <c r="I341" s="234" t="s">
        <v>128</v>
      </c>
      <c r="J341" s="235">
        <v>107062</v>
      </c>
      <c r="K341" s="236" t="s">
        <v>118</v>
      </c>
      <c r="L341" s="244"/>
      <c r="M341" s="237">
        <v>880003642</v>
      </c>
      <c r="N341" s="236" t="s">
        <v>1333</v>
      </c>
      <c r="O341" s="238" t="s">
        <v>134</v>
      </c>
      <c r="P341" s="236" t="s">
        <v>786</v>
      </c>
      <c r="Q341" s="239">
        <v>35881</v>
      </c>
      <c r="R341" s="234">
        <f t="shared" ca="1" si="5"/>
        <v>26</v>
      </c>
    </row>
    <row r="342" spans="1:18" x14ac:dyDescent="0.35">
      <c r="A342" s="232" t="s">
        <v>1086</v>
      </c>
      <c r="B342" s="240">
        <v>543008652</v>
      </c>
      <c r="C342" s="232" t="s">
        <v>1839</v>
      </c>
      <c r="D342" s="233">
        <v>50972</v>
      </c>
      <c r="E342" s="217">
        <v>70284</v>
      </c>
      <c r="G342" s="216">
        <v>542006386</v>
      </c>
      <c r="H342" s="213">
        <v>9702872439</v>
      </c>
      <c r="I342" s="234" t="s">
        <v>119</v>
      </c>
      <c r="J342" s="235">
        <v>93557</v>
      </c>
      <c r="K342" s="236" t="s">
        <v>131</v>
      </c>
      <c r="L342" s="244"/>
      <c r="M342" s="237">
        <v>648004266</v>
      </c>
      <c r="N342" s="236" t="s">
        <v>1225</v>
      </c>
      <c r="O342" s="238" t="s">
        <v>134</v>
      </c>
      <c r="P342" s="236" t="s">
        <v>1839</v>
      </c>
      <c r="Q342" s="239">
        <v>37143</v>
      </c>
      <c r="R342" s="234">
        <f t="shared" ca="1" si="5"/>
        <v>23</v>
      </c>
    </row>
    <row r="343" spans="1:18" x14ac:dyDescent="0.35">
      <c r="A343" s="232" t="s">
        <v>1082</v>
      </c>
      <c r="B343" s="216">
        <v>544000413</v>
      </c>
      <c r="C343" s="232" t="s">
        <v>786</v>
      </c>
      <c r="D343" s="233">
        <v>50979</v>
      </c>
      <c r="E343" s="217">
        <v>113369</v>
      </c>
      <c r="G343" s="240">
        <v>543008652</v>
      </c>
      <c r="H343" s="213">
        <v>9702474315</v>
      </c>
      <c r="I343" s="234" t="s">
        <v>149</v>
      </c>
      <c r="J343" s="235">
        <v>60613</v>
      </c>
      <c r="K343" s="236" t="s">
        <v>118</v>
      </c>
      <c r="L343" s="244"/>
      <c r="M343" s="237">
        <v>205000202</v>
      </c>
      <c r="N343" s="236" t="s">
        <v>1627</v>
      </c>
      <c r="O343" s="238" t="s">
        <v>125</v>
      </c>
      <c r="P343" s="236" t="s">
        <v>1841</v>
      </c>
      <c r="Q343" s="239">
        <v>35689</v>
      </c>
      <c r="R343" s="234">
        <f t="shared" ca="1" si="5"/>
        <v>27</v>
      </c>
    </row>
    <row r="344" spans="1:18" x14ac:dyDescent="0.35">
      <c r="A344" s="232" t="s">
        <v>1611</v>
      </c>
      <c r="B344" s="216">
        <v>546005579</v>
      </c>
      <c r="C344" s="232" t="s">
        <v>786</v>
      </c>
      <c r="D344" s="233">
        <v>51097</v>
      </c>
      <c r="E344" s="217">
        <v>53348</v>
      </c>
      <c r="G344" s="216">
        <v>544000413</v>
      </c>
      <c r="H344" s="213">
        <v>3034727385</v>
      </c>
      <c r="I344" s="234"/>
      <c r="J344" s="235">
        <v>28475</v>
      </c>
      <c r="K344" s="236" t="s">
        <v>123</v>
      </c>
      <c r="L344" s="244"/>
      <c r="M344" s="237">
        <v>866003432</v>
      </c>
      <c r="N344" s="236" t="s">
        <v>1000</v>
      </c>
      <c r="O344" s="238" t="s">
        <v>101</v>
      </c>
      <c r="P344" s="236" t="s">
        <v>786</v>
      </c>
      <c r="Q344" s="239">
        <v>42492</v>
      </c>
      <c r="R344" s="234">
        <f t="shared" ca="1" si="5"/>
        <v>8</v>
      </c>
    </row>
    <row r="345" spans="1:18" x14ac:dyDescent="0.35">
      <c r="A345" s="232" t="s">
        <v>1493</v>
      </c>
      <c r="B345" s="240">
        <v>546007356</v>
      </c>
      <c r="C345" s="232" t="s">
        <v>1839</v>
      </c>
      <c r="D345" s="233">
        <v>51323</v>
      </c>
      <c r="E345" s="217">
        <v>89432</v>
      </c>
      <c r="G345" s="216">
        <v>546005579</v>
      </c>
      <c r="H345" s="213">
        <v>5053883919</v>
      </c>
      <c r="I345" s="234" t="s">
        <v>119</v>
      </c>
      <c r="J345" s="235">
        <v>57206</v>
      </c>
      <c r="K345" s="236" t="s">
        <v>118</v>
      </c>
      <c r="L345" s="244"/>
      <c r="M345" s="237">
        <v>340004938</v>
      </c>
      <c r="N345" s="236" t="s">
        <v>1043</v>
      </c>
      <c r="O345" s="238" t="s">
        <v>101</v>
      </c>
      <c r="P345" s="236" t="s">
        <v>322</v>
      </c>
      <c r="Q345" s="239">
        <v>38642</v>
      </c>
      <c r="R345" s="234">
        <f t="shared" ca="1" si="5"/>
        <v>19</v>
      </c>
    </row>
    <row r="346" spans="1:18" x14ac:dyDescent="0.35">
      <c r="A346" s="232" t="s">
        <v>1643</v>
      </c>
      <c r="B346" s="216">
        <v>548000196</v>
      </c>
      <c r="C346" s="232" t="s">
        <v>786</v>
      </c>
      <c r="D346" s="233">
        <v>51437</v>
      </c>
      <c r="E346" s="217">
        <v>68009</v>
      </c>
      <c r="G346" s="240">
        <v>546007356</v>
      </c>
      <c r="H346" s="213">
        <v>7196129939</v>
      </c>
      <c r="I346" s="234" t="s">
        <v>139</v>
      </c>
      <c r="J346" s="235">
        <v>52494</v>
      </c>
      <c r="K346" s="236" t="s">
        <v>118</v>
      </c>
      <c r="L346" s="244"/>
      <c r="M346" s="237">
        <v>872007472</v>
      </c>
      <c r="N346" s="236" t="s">
        <v>1501</v>
      </c>
      <c r="O346" s="238" t="s">
        <v>104</v>
      </c>
      <c r="P346" s="236" t="s">
        <v>1839</v>
      </c>
      <c r="Q346" s="239">
        <v>36717</v>
      </c>
      <c r="R346" s="234">
        <f t="shared" ca="1" si="5"/>
        <v>24</v>
      </c>
    </row>
    <row r="347" spans="1:18" x14ac:dyDescent="0.35">
      <c r="A347" s="232" t="s">
        <v>1071</v>
      </c>
      <c r="B347" s="216">
        <v>549004126</v>
      </c>
      <c r="C347" s="232" t="s">
        <v>322</v>
      </c>
      <c r="D347" s="233">
        <v>51521</v>
      </c>
      <c r="E347" s="217">
        <v>107521</v>
      </c>
      <c r="G347" s="216">
        <v>548000196</v>
      </c>
      <c r="H347" s="213">
        <v>3035459665</v>
      </c>
      <c r="I347" s="234" t="s">
        <v>139</v>
      </c>
      <c r="J347" s="235">
        <v>104690</v>
      </c>
      <c r="K347" s="236" t="s">
        <v>118</v>
      </c>
      <c r="L347" s="244"/>
      <c r="M347" s="237">
        <v>241006501</v>
      </c>
      <c r="N347" s="236" t="s">
        <v>1508</v>
      </c>
      <c r="O347" s="238" t="s">
        <v>104</v>
      </c>
      <c r="P347" s="236" t="s">
        <v>1850</v>
      </c>
      <c r="Q347" s="239">
        <v>35475</v>
      </c>
      <c r="R347" s="234">
        <f t="shared" ca="1" si="5"/>
        <v>28</v>
      </c>
    </row>
    <row r="348" spans="1:18" x14ac:dyDescent="0.35">
      <c r="A348" s="232" t="s">
        <v>1653</v>
      </c>
      <c r="B348" s="240">
        <v>549004673</v>
      </c>
      <c r="C348" s="232" t="s">
        <v>786</v>
      </c>
      <c r="D348" s="233">
        <v>51646</v>
      </c>
      <c r="E348" s="217">
        <v>40755</v>
      </c>
      <c r="G348" s="216">
        <v>549004126</v>
      </c>
      <c r="H348" s="213">
        <v>7194221208</v>
      </c>
      <c r="I348" s="234"/>
      <c r="J348" s="235">
        <v>93192</v>
      </c>
      <c r="K348" s="236" t="s">
        <v>123</v>
      </c>
      <c r="L348" s="244"/>
      <c r="M348" s="237">
        <v>192000526</v>
      </c>
      <c r="N348" s="236" t="s">
        <v>1349</v>
      </c>
      <c r="O348" s="238" t="s">
        <v>102</v>
      </c>
      <c r="P348" s="236" t="s">
        <v>475</v>
      </c>
      <c r="Q348" s="239">
        <v>35756</v>
      </c>
      <c r="R348" s="234">
        <f t="shared" ca="1" si="5"/>
        <v>27</v>
      </c>
    </row>
    <row r="349" spans="1:18" x14ac:dyDescent="0.35">
      <c r="A349" s="232" t="s">
        <v>1528</v>
      </c>
      <c r="B349" s="216">
        <v>549007376</v>
      </c>
      <c r="C349" s="232" t="s">
        <v>786</v>
      </c>
      <c r="D349" s="233">
        <v>51767</v>
      </c>
      <c r="E349" s="217">
        <v>89543</v>
      </c>
      <c r="G349" s="240">
        <v>549004673</v>
      </c>
      <c r="H349" s="213">
        <v>5057963782</v>
      </c>
      <c r="I349" s="234"/>
      <c r="J349" s="235">
        <v>68869</v>
      </c>
      <c r="K349" s="236" t="s">
        <v>131</v>
      </c>
      <c r="L349" s="244"/>
      <c r="M349" s="237">
        <v>895003624</v>
      </c>
      <c r="N349" s="236" t="s">
        <v>1278</v>
      </c>
      <c r="O349" s="238" t="s">
        <v>104</v>
      </c>
      <c r="P349" s="236" t="s">
        <v>1843</v>
      </c>
      <c r="Q349" s="239">
        <v>35710</v>
      </c>
      <c r="R349" s="234">
        <f t="shared" ca="1" si="5"/>
        <v>27</v>
      </c>
    </row>
    <row r="350" spans="1:18" x14ac:dyDescent="0.35">
      <c r="A350" s="232" t="s">
        <v>970</v>
      </c>
      <c r="B350" s="216">
        <v>549008940</v>
      </c>
      <c r="C350" s="232" t="s">
        <v>1839</v>
      </c>
      <c r="D350" s="233">
        <v>51990</v>
      </c>
      <c r="E350" s="217">
        <v>77940</v>
      </c>
      <c r="G350" s="216">
        <v>549007376</v>
      </c>
      <c r="H350" s="213">
        <v>9701299076</v>
      </c>
      <c r="I350" s="234" t="s">
        <v>149</v>
      </c>
      <c r="J350" s="235">
        <v>122097</v>
      </c>
      <c r="K350" s="236" t="s">
        <v>118</v>
      </c>
      <c r="L350" s="244"/>
      <c r="M350" s="237">
        <v>783008281</v>
      </c>
      <c r="N350" s="236" t="s">
        <v>1289</v>
      </c>
      <c r="O350" s="238" t="s">
        <v>125</v>
      </c>
      <c r="P350" s="236" t="s">
        <v>786</v>
      </c>
      <c r="Q350" s="239">
        <v>38004</v>
      </c>
      <c r="R350" s="234">
        <f t="shared" ca="1" si="5"/>
        <v>21</v>
      </c>
    </row>
    <row r="351" spans="1:18" x14ac:dyDescent="0.35">
      <c r="A351" s="232" t="s">
        <v>1053</v>
      </c>
      <c r="B351" s="216">
        <v>549009495</v>
      </c>
      <c r="C351" s="232" t="s">
        <v>322</v>
      </c>
      <c r="D351" s="233">
        <v>52072</v>
      </c>
      <c r="E351" s="217">
        <v>86718</v>
      </c>
      <c r="G351" s="216">
        <v>549008940</v>
      </c>
      <c r="H351" s="213">
        <v>3031280865</v>
      </c>
      <c r="I351" s="234" t="s">
        <v>119</v>
      </c>
      <c r="J351" s="235">
        <v>109628</v>
      </c>
      <c r="K351" s="236" t="s">
        <v>118</v>
      </c>
      <c r="L351" s="244"/>
      <c r="M351" s="237">
        <v>572001225</v>
      </c>
      <c r="N351" s="236" t="s">
        <v>1591</v>
      </c>
      <c r="O351" s="238" t="s">
        <v>101</v>
      </c>
      <c r="P351" s="236" t="s">
        <v>786</v>
      </c>
      <c r="Q351" s="239">
        <v>42487</v>
      </c>
      <c r="R351" s="234">
        <f t="shared" ca="1" si="5"/>
        <v>8</v>
      </c>
    </row>
    <row r="352" spans="1:18" x14ac:dyDescent="0.35">
      <c r="A352" s="232" t="s">
        <v>1260</v>
      </c>
      <c r="B352" s="216">
        <v>550001130</v>
      </c>
      <c r="C352" s="232" t="s">
        <v>1840</v>
      </c>
      <c r="D352" s="233">
        <v>52075</v>
      </c>
      <c r="E352" s="217">
        <v>61782</v>
      </c>
      <c r="G352" s="216">
        <v>549009495</v>
      </c>
      <c r="H352" s="213">
        <v>7192924678</v>
      </c>
      <c r="I352" s="234" t="s">
        <v>119</v>
      </c>
      <c r="J352" s="235">
        <v>79139</v>
      </c>
      <c r="K352" s="236" t="s">
        <v>118</v>
      </c>
      <c r="L352" s="244"/>
      <c r="M352" s="237">
        <v>918007446</v>
      </c>
      <c r="N352" s="236" t="s">
        <v>1400</v>
      </c>
      <c r="O352" s="238" t="s">
        <v>104</v>
      </c>
      <c r="P352" s="236" t="s">
        <v>786</v>
      </c>
      <c r="Q352" s="239">
        <v>35713</v>
      </c>
      <c r="R352" s="234">
        <f t="shared" ca="1" si="5"/>
        <v>27</v>
      </c>
    </row>
    <row r="353" spans="1:18" x14ac:dyDescent="0.35">
      <c r="A353" s="232" t="s">
        <v>1635</v>
      </c>
      <c r="B353" s="216">
        <v>550004629</v>
      </c>
      <c r="C353" s="232" t="s">
        <v>712</v>
      </c>
      <c r="D353" s="233">
        <v>52329</v>
      </c>
      <c r="E353" s="217">
        <v>47417</v>
      </c>
      <c r="G353" s="216">
        <v>550001130</v>
      </c>
      <c r="H353" s="213">
        <v>7197494648</v>
      </c>
      <c r="I353" s="234" t="s">
        <v>139</v>
      </c>
      <c r="J353" s="235">
        <v>69767</v>
      </c>
      <c r="K353" s="236" t="s">
        <v>118</v>
      </c>
      <c r="L353" s="244"/>
      <c r="M353" s="237">
        <v>181006747</v>
      </c>
      <c r="N353" s="236" t="s">
        <v>1285</v>
      </c>
      <c r="O353" s="238" t="s">
        <v>101</v>
      </c>
      <c r="P353" s="236" t="s">
        <v>1843</v>
      </c>
      <c r="Q353" s="239">
        <v>37131</v>
      </c>
      <c r="R353" s="234">
        <f t="shared" ca="1" si="5"/>
        <v>23</v>
      </c>
    </row>
    <row r="354" spans="1:18" x14ac:dyDescent="0.35">
      <c r="A354" s="232" t="s">
        <v>1034</v>
      </c>
      <c r="B354" s="216">
        <v>551001165</v>
      </c>
      <c r="C354" s="232" t="s">
        <v>475</v>
      </c>
      <c r="D354" s="233">
        <v>52431</v>
      </c>
      <c r="E354" s="217">
        <v>100248</v>
      </c>
      <c r="G354" s="216">
        <v>550004629</v>
      </c>
      <c r="H354" s="213">
        <v>7191276517</v>
      </c>
      <c r="I354" s="234" t="s">
        <v>119</v>
      </c>
      <c r="J354" s="235">
        <v>81591</v>
      </c>
      <c r="K354" s="236" t="s">
        <v>118</v>
      </c>
      <c r="L354" s="244"/>
      <c r="M354" s="237">
        <v>102005930</v>
      </c>
      <c r="N354" s="236" t="s">
        <v>1540</v>
      </c>
      <c r="O354" s="238" t="s">
        <v>104</v>
      </c>
      <c r="P354" s="236" t="s">
        <v>475</v>
      </c>
      <c r="Q354" s="239">
        <v>40962</v>
      </c>
      <c r="R354" s="234">
        <f t="shared" ca="1" si="5"/>
        <v>13</v>
      </c>
    </row>
    <row r="355" spans="1:18" x14ac:dyDescent="0.35">
      <c r="A355" s="232" t="s">
        <v>1104</v>
      </c>
      <c r="B355" s="240">
        <v>552006693</v>
      </c>
      <c r="C355" s="232" t="s">
        <v>786</v>
      </c>
      <c r="D355" s="233">
        <v>52524</v>
      </c>
      <c r="E355" s="217">
        <v>67472</v>
      </c>
      <c r="G355" s="216">
        <v>551001165</v>
      </c>
      <c r="H355" s="213">
        <v>5056584511</v>
      </c>
      <c r="I355" s="234"/>
      <c r="J355" s="235">
        <v>98709</v>
      </c>
      <c r="K355" s="236" t="s">
        <v>123</v>
      </c>
      <c r="L355" s="244"/>
      <c r="M355" s="237">
        <v>253005904</v>
      </c>
      <c r="N355" s="236" t="s">
        <v>1583</v>
      </c>
      <c r="O355" s="238" t="s">
        <v>101</v>
      </c>
      <c r="P355" s="236" t="s">
        <v>322</v>
      </c>
      <c r="Q355" s="239">
        <v>38284</v>
      </c>
      <c r="R355" s="234">
        <f t="shared" ca="1" si="5"/>
        <v>20</v>
      </c>
    </row>
    <row r="356" spans="1:18" x14ac:dyDescent="0.35">
      <c r="A356" s="232" t="s">
        <v>1648</v>
      </c>
      <c r="B356" s="216">
        <v>553007195</v>
      </c>
      <c r="C356" s="232" t="s">
        <v>786</v>
      </c>
      <c r="D356" s="233">
        <v>52573</v>
      </c>
      <c r="E356" s="217">
        <v>65440</v>
      </c>
      <c r="G356" s="240">
        <v>552006693</v>
      </c>
      <c r="H356" s="213">
        <v>7193262077</v>
      </c>
      <c r="I356" s="234" t="s">
        <v>119</v>
      </c>
      <c r="J356" s="235">
        <v>70267</v>
      </c>
      <c r="K356" s="236" t="s">
        <v>118</v>
      </c>
      <c r="L356" s="244"/>
      <c r="M356" s="237">
        <v>936001320</v>
      </c>
      <c r="N356" s="236" t="s">
        <v>1648</v>
      </c>
      <c r="O356" s="238" t="s">
        <v>104</v>
      </c>
      <c r="P356" s="236" t="s">
        <v>1839</v>
      </c>
      <c r="Q356" s="239">
        <v>38010</v>
      </c>
      <c r="R356" s="234">
        <f t="shared" ca="1" si="5"/>
        <v>21</v>
      </c>
    </row>
    <row r="357" spans="1:18" x14ac:dyDescent="0.35">
      <c r="A357" s="232" t="s">
        <v>1194</v>
      </c>
      <c r="B357" s="216">
        <v>553009908</v>
      </c>
      <c r="C357" s="232" t="s">
        <v>1839</v>
      </c>
      <c r="D357" s="233">
        <v>53087</v>
      </c>
      <c r="E357" s="217">
        <v>110808</v>
      </c>
      <c r="G357" s="216">
        <v>553007195</v>
      </c>
      <c r="H357" s="213">
        <v>3031696804</v>
      </c>
      <c r="I357" s="234"/>
      <c r="J357" s="235">
        <v>30255</v>
      </c>
      <c r="K357" s="236" t="s">
        <v>123</v>
      </c>
      <c r="L357" s="244"/>
      <c r="M357" s="237">
        <v>815007954</v>
      </c>
      <c r="N357" s="236" t="s">
        <v>1153</v>
      </c>
      <c r="O357" s="238" t="s">
        <v>104</v>
      </c>
      <c r="P357" s="236" t="s">
        <v>786</v>
      </c>
      <c r="Q357" s="239">
        <v>41526</v>
      </c>
      <c r="R357" s="234">
        <f t="shared" ca="1" si="5"/>
        <v>11</v>
      </c>
    </row>
    <row r="358" spans="1:18" x14ac:dyDescent="0.35">
      <c r="A358" s="232" t="s">
        <v>1301</v>
      </c>
      <c r="B358" s="216">
        <v>555007424</v>
      </c>
      <c r="C358" s="232" t="s">
        <v>1844</v>
      </c>
      <c r="D358" s="233">
        <v>53174</v>
      </c>
      <c r="E358" s="217">
        <v>71315</v>
      </c>
      <c r="G358" s="216">
        <v>553009908</v>
      </c>
      <c r="H358" s="213">
        <v>5051658481</v>
      </c>
      <c r="I358" s="234"/>
      <c r="J358" s="235">
        <v>36457</v>
      </c>
      <c r="K358" s="236" t="s">
        <v>123</v>
      </c>
      <c r="L358" s="244"/>
      <c r="M358" s="237">
        <v>946006578</v>
      </c>
      <c r="N358" s="236" t="s">
        <v>989</v>
      </c>
      <c r="O358" s="238" t="s">
        <v>125</v>
      </c>
      <c r="P358" s="236" t="s">
        <v>1839</v>
      </c>
      <c r="Q358" s="239">
        <v>37842</v>
      </c>
      <c r="R358" s="234">
        <f t="shared" ca="1" si="5"/>
        <v>21</v>
      </c>
    </row>
    <row r="359" spans="1:18" x14ac:dyDescent="0.35">
      <c r="A359" s="232" t="s">
        <v>1287</v>
      </c>
      <c r="B359" s="216">
        <v>556003833</v>
      </c>
      <c r="C359" s="232" t="s">
        <v>786</v>
      </c>
      <c r="D359" s="233">
        <v>53181</v>
      </c>
      <c r="E359" s="217">
        <v>56299</v>
      </c>
      <c r="G359" s="216">
        <v>555007424</v>
      </c>
      <c r="H359" s="213">
        <v>9704018412</v>
      </c>
      <c r="I359" s="234" t="s">
        <v>119</v>
      </c>
      <c r="J359" s="235">
        <v>41601</v>
      </c>
      <c r="K359" s="236" t="s">
        <v>141</v>
      </c>
      <c r="L359" s="244"/>
      <c r="M359" s="237">
        <v>963002989</v>
      </c>
      <c r="N359" s="236" t="s">
        <v>1452</v>
      </c>
      <c r="O359" s="238" t="s">
        <v>102</v>
      </c>
      <c r="P359" s="236" t="s">
        <v>786</v>
      </c>
      <c r="Q359" s="239">
        <v>40362</v>
      </c>
      <c r="R359" s="234">
        <f t="shared" ca="1" si="5"/>
        <v>14</v>
      </c>
    </row>
    <row r="360" spans="1:18" x14ac:dyDescent="0.35">
      <c r="A360" s="232" t="s">
        <v>1237</v>
      </c>
      <c r="B360" s="216">
        <v>557004736</v>
      </c>
      <c r="C360" s="232" t="s">
        <v>313</v>
      </c>
      <c r="D360" s="233">
        <v>53192</v>
      </c>
      <c r="E360" s="217">
        <v>58510</v>
      </c>
      <c r="G360" s="216">
        <v>556003833</v>
      </c>
      <c r="H360" s="213">
        <v>9703451072</v>
      </c>
      <c r="I360" s="234" t="s">
        <v>149</v>
      </c>
      <c r="J360" s="235">
        <v>77832</v>
      </c>
      <c r="K360" s="236" t="s">
        <v>118</v>
      </c>
      <c r="L360" s="244"/>
      <c r="M360" s="237">
        <v>877008862</v>
      </c>
      <c r="N360" s="236" t="s">
        <v>1286</v>
      </c>
      <c r="O360" s="238" t="s">
        <v>134</v>
      </c>
      <c r="P360" s="236" t="s">
        <v>1843</v>
      </c>
      <c r="Q360" s="239">
        <v>36090</v>
      </c>
      <c r="R360" s="234">
        <f t="shared" ca="1" si="5"/>
        <v>26</v>
      </c>
    </row>
    <row r="361" spans="1:18" x14ac:dyDescent="0.35">
      <c r="A361" s="232" t="s">
        <v>1865</v>
      </c>
      <c r="B361" s="216">
        <v>558006739</v>
      </c>
      <c r="C361" s="232" t="s">
        <v>1847</v>
      </c>
      <c r="D361" s="233">
        <v>53302</v>
      </c>
      <c r="E361" s="217">
        <v>101674</v>
      </c>
      <c r="G361" s="216">
        <v>557004736</v>
      </c>
      <c r="H361" s="213">
        <v>3032244880</v>
      </c>
      <c r="I361" s="234" t="s">
        <v>149</v>
      </c>
      <c r="J361" s="235">
        <v>125183</v>
      </c>
      <c r="K361" s="236" t="s">
        <v>118</v>
      </c>
      <c r="L361" s="244"/>
      <c r="M361" s="237">
        <v>876006698</v>
      </c>
      <c r="N361" s="236" t="s">
        <v>1088</v>
      </c>
      <c r="O361" s="238" t="s">
        <v>101</v>
      </c>
      <c r="P361" s="236" t="s">
        <v>893</v>
      </c>
      <c r="Q361" s="239">
        <v>35273</v>
      </c>
      <c r="R361" s="234">
        <f t="shared" ca="1" si="5"/>
        <v>28</v>
      </c>
    </row>
    <row r="362" spans="1:18" x14ac:dyDescent="0.35">
      <c r="A362" s="232" t="s">
        <v>1385</v>
      </c>
      <c r="B362" s="216">
        <v>559001393</v>
      </c>
      <c r="C362" s="232" t="s">
        <v>322</v>
      </c>
      <c r="D362" s="233">
        <v>53423</v>
      </c>
      <c r="E362" s="217">
        <v>58860</v>
      </c>
      <c r="G362" s="216">
        <v>558006739</v>
      </c>
      <c r="H362" s="213">
        <v>9703123940</v>
      </c>
      <c r="I362" s="234" t="s">
        <v>119</v>
      </c>
      <c r="J362" s="235">
        <v>96529</v>
      </c>
      <c r="K362" s="236" t="s">
        <v>118</v>
      </c>
      <c r="L362" s="244"/>
      <c r="M362" s="237">
        <v>774000445</v>
      </c>
      <c r="N362" s="236" t="s">
        <v>1330</v>
      </c>
      <c r="O362" s="238" t="s">
        <v>127</v>
      </c>
      <c r="P362" s="236" t="s">
        <v>322</v>
      </c>
      <c r="Q362" s="239">
        <v>41671</v>
      </c>
      <c r="R362" s="234">
        <f t="shared" ca="1" si="5"/>
        <v>11</v>
      </c>
    </row>
    <row r="363" spans="1:18" x14ac:dyDescent="0.35">
      <c r="A363" s="232" t="s">
        <v>1612</v>
      </c>
      <c r="B363" s="216">
        <v>559005262</v>
      </c>
      <c r="C363" s="232" t="s">
        <v>893</v>
      </c>
      <c r="D363" s="233">
        <v>53440</v>
      </c>
      <c r="E363" s="217">
        <v>113620</v>
      </c>
      <c r="G363" s="216">
        <v>559001393</v>
      </c>
      <c r="H363" s="213">
        <v>5051789943</v>
      </c>
      <c r="I363" s="234"/>
      <c r="J363" s="235">
        <v>52394</v>
      </c>
      <c r="K363" s="236" t="s">
        <v>131</v>
      </c>
      <c r="L363" s="244"/>
      <c r="M363" s="237">
        <v>702002749</v>
      </c>
      <c r="N363" s="236" t="s">
        <v>1588</v>
      </c>
      <c r="O363" s="238" t="s">
        <v>104</v>
      </c>
      <c r="P363" s="236" t="s">
        <v>712</v>
      </c>
      <c r="Q363" s="239">
        <v>41077</v>
      </c>
      <c r="R363" s="234">
        <f t="shared" ca="1" si="5"/>
        <v>12</v>
      </c>
    </row>
    <row r="364" spans="1:18" x14ac:dyDescent="0.35">
      <c r="A364" s="232" t="s">
        <v>1559</v>
      </c>
      <c r="B364" s="216">
        <v>559006477</v>
      </c>
      <c r="C364" s="232" t="s">
        <v>1844</v>
      </c>
      <c r="D364" s="233">
        <v>53493</v>
      </c>
      <c r="E364" s="217">
        <v>58457</v>
      </c>
      <c r="G364" s="216">
        <v>559005262</v>
      </c>
      <c r="H364" s="213">
        <v>5052881600</v>
      </c>
      <c r="I364" s="234" t="s">
        <v>119</v>
      </c>
      <c r="J364" s="235">
        <v>50814</v>
      </c>
      <c r="K364" s="236" t="s">
        <v>141</v>
      </c>
      <c r="L364" s="244"/>
      <c r="M364" s="237">
        <v>690006699</v>
      </c>
      <c r="N364" s="236" t="s">
        <v>1666</v>
      </c>
      <c r="O364" s="238" t="s">
        <v>134</v>
      </c>
      <c r="P364" s="236" t="s">
        <v>1840</v>
      </c>
      <c r="Q364" s="239">
        <v>36000</v>
      </c>
      <c r="R364" s="234">
        <f t="shared" ca="1" si="5"/>
        <v>26</v>
      </c>
    </row>
    <row r="365" spans="1:18" x14ac:dyDescent="0.35">
      <c r="A365" s="232" t="s">
        <v>1435</v>
      </c>
      <c r="B365" s="216">
        <v>560005309</v>
      </c>
      <c r="C365" s="232" t="s">
        <v>313</v>
      </c>
      <c r="D365" s="233">
        <v>53541</v>
      </c>
      <c r="E365" s="217">
        <v>99971</v>
      </c>
      <c r="G365" s="216">
        <v>559006477</v>
      </c>
      <c r="H365" s="213">
        <v>9703876146</v>
      </c>
      <c r="I365" s="234"/>
      <c r="J365" s="235">
        <v>73605</v>
      </c>
      <c r="K365" s="236" t="s">
        <v>123</v>
      </c>
      <c r="L365" s="244"/>
      <c r="M365" s="237">
        <v>430002752</v>
      </c>
      <c r="N365" s="236" t="s">
        <v>1664</v>
      </c>
      <c r="O365" s="238" t="s">
        <v>134</v>
      </c>
      <c r="P365" s="236" t="s">
        <v>322</v>
      </c>
      <c r="Q365" s="239">
        <v>35555</v>
      </c>
      <c r="R365" s="234">
        <f t="shared" ca="1" si="5"/>
        <v>27</v>
      </c>
    </row>
    <row r="366" spans="1:18" x14ac:dyDescent="0.35">
      <c r="A366" s="232" t="s">
        <v>1623</v>
      </c>
      <c r="B366" s="216">
        <v>560005993</v>
      </c>
      <c r="C366" s="232" t="s">
        <v>712</v>
      </c>
      <c r="D366" s="233">
        <v>53586</v>
      </c>
      <c r="E366" s="217">
        <v>96380</v>
      </c>
      <c r="G366" s="216">
        <v>560005309</v>
      </c>
      <c r="H366" s="213">
        <v>7196224056</v>
      </c>
      <c r="I366" s="234"/>
      <c r="J366" s="235">
        <v>30101</v>
      </c>
      <c r="K366" s="236" t="s">
        <v>123</v>
      </c>
      <c r="L366" s="244"/>
      <c r="M366" s="237">
        <v>158001056</v>
      </c>
      <c r="N366" s="236" t="s">
        <v>1451</v>
      </c>
      <c r="O366" s="238" t="s">
        <v>104</v>
      </c>
      <c r="P366" s="236" t="s">
        <v>1843</v>
      </c>
      <c r="Q366" s="239">
        <v>35272</v>
      </c>
      <c r="R366" s="234">
        <f t="shared" ca="1" si="5"/>
        <v>28</v>
      </c>
    </row>
    <row r="367" spans="1:18" x14ac:dyDescent="0.35">
      <c r="A367" s="232" t="s">
        <v>1158</v>
      </c>
      <c r="B367" s="216">
        <v>564006804</v>
      </c>
      <c r="C367" s="232" t="s">
        <v>786</v>
      </c>
      <c r="D367" s="233">
        <v>53609</v>
      </c>
      <c r="E367" s="217">
        <v>90827</v>
      </c>
      <c r="G367" s="216">
        <v>560005993</v>
      </c>
      <c r="H367" s="213">
        <v>5055790872</v>
      </c>
      <c r="I367" s="234" t="s">
        <v>119</v>
      </c>
      <c r="J367" s="235">
        <v>84305</v>
      </c>
      <c r="K367" s="236" t="s">
        <v>118</v>
      </c>
      <c r="L367" s="244"/>
      <c r="M367" s="237">
        <v>610006240</v>
      </c>
      <c r="N367" s="236" t="s">
        <v>1201</v>
      </c>
      <c r="O367" s="238" t="s">
        <v>102</v>
      </c>
      <c r="P367" s="236" t="s">
        <v>313</v>
      </c>
      <c r="Q367" s="239">
        <v>38967</v>
      </c>
      <c r="R367" s="234">
        <f t="shared" ca="1" si="5"/>
        <v>18</v>
      </c>
    </row>
    <row r="368" spans="1:18" x14ac:dyDescent="0.35">
      <c r="A368" s="232" t="s">
        <v>990</v>
      </c>
      <c r="B368" s="216">
        <v>565003438</v>
      </c>
      <c r="C368" s="232" t="s">
        <v>893</v>
      </c>
      <c r="D368" s="233">
        <v>53633</v>
      </c>
      <c r="E368" s="217">
        <v>64819</v>
      </c>
      <c r="G368" s="216">
        <v>564006804</v>
      </c>
      <c r="H368" s="213">
        <v>5054747044</v>
      </c>
      <c r="I368" s="234"/>
      <c r="J368" s="235">
        <v>36520</v>
      </c>
      <c r="K368" s="236" t="s">
        <v>123</v>
      </c>
      <c r="L368" s="244"/>
      <c r="M368" s="237">
        <v>306009148</v>
      </c>
      <c r="N368" s="236" t="s">
        <v>1337</v>
      </c>
      <c r="O368" s="238" t="s">
        <v>134</v>
      </c>
      <c r="P368" s="236" t="s">
        <v>1844</v>
      </c>
      <c r="Q368" s="239">
        <v>38001</v>
      </c>
      <c r="R368" s="234">
        <f t="shared" ca="1" si="5"/>
        <v>21</v>
      </c>
    </row>
    <row r="369" spans="1:18" x14ac:dyDescent="0.35">
      <c r="A369" s="232" t="s">
        <v>1220</v>
      </c>
      <c r="B369" s="216">
        <v>566006965</v>
      </c>
      <c r="C369" s="232" t="s">
        <v>322</v>
      </c>
      <c r="D369" s="233">
        <v>53697</v>
      </c>
      <c r="E369" s="217">
        <v>119863</v>
      </c>
      <c r="G369" s="216">
        <v>565003438</v>
      </c>
      <c r="H369" s="213">
        <v>5057780776</v>
      </c>
      <c r="I369" s="234" t="s">
        <v>139</v>
      </c>
      <c r="J369" s="235">
        <v>86340</v>
      </c>
      <c r="K369" s="236" t="s">
        <v>118</v>
      </c>
      <c r="L369" s="244"/>
      <c r="M369" s="237">
        <v>333009660</v>
      </c>
      <c r="N369" s="236" t="s">
        <v>1061</v>
      </c>
      <c r="O369" s="238" t="s">
        <v>101</v>
      </c>
      <c r="P369" s="236" t="s">
        <v>322</v>
      </c>
      <c r="Q369" s="239">
        <v>39968</v>
      </c>
      <c r="R369" s="234">
        <f t="shared" ca="1" si="5"/>
        <v>15</v>
      </c>
    </row>
    <row r="370" spans="1:18" x14ac:dyDescent="0.35">
      <c r="A370" s="232" t="s">
        <v>1275</v>
      </c>
      <c r="B370" s="216">
        <v>567008445</v>
      </c>
      <c r="C370" s="232" t="s">
        <v>1841</v>
      </c>
      <c r="D370" s="233">
        <v>53968</v>
      </c>
      <c r="E370" s="217">
        <v>99034</v>
      </c>
      <c r="G370" s="216">
        <v>566006965</v>
      </c>
      <c r="H370" s="213">
        <v>7194127875</v>
      </c>
      <c r="I370" s="234"/>
      <c r="J370" s="235">
        <v>53814</v>
      </c>
      <c r="K370" s="236" t="s">
        <v>123</v>
      </c>
      <c r="L370" s="244"/>
      <c r="M370" s="237">
        <v>684004658</v>
      </c>
      <c r="N370" s="236" t="s">
        <v>1123</v>
      </c>
      <c r="O370" s="238" t="s">
        <v>101</v>
      </c>
      <c r="P370" s="236" t="s">
        <v>712</v>
      </c>
      <c r="Q370" s="239">
        <v>38138</v>
      </c>
      <c r="R370" s="234">
        <f t="shared" ca="1" si="5"/>
        <v>20</v>
      </c>
    </row>
    <row r="371" spans="1:18" x14ac:dyDescent="0.35">
      <c r="A371" s="232" t="s">
        <v>1247</v>
      </c>
      <c r="B371" s="216">
        <v>568004821</v>
      </c>
      <c r="C371" s="232" t="s">
        <v>322</v>
      </c>
      <c r="D371" s="233">
        <v>53998</v>
      </c>
      <c r="E371" s="217">
        <v>102954</v>
      </c>
      <c r="G371" s="216">
        <v>567008445</v>
      </c>
      <c r="H371" s="213">
        <v>3037686976</v>
      </c>
      <c r="I371" s="234" t="s">
        <v>149</v>
      </c>
      <c r="J371" s="235">
        <v>113706</v>
      </c>
      <c r="K371" s="236" t="s">
        <v>118</v>
      </c>
      <c r="L371" s="244"/>
      <c r="M371" s="237">
        <v>567008445</v>
      </c>
      <c r="N371" s="236" t="s">
        <v>1465</v>
      </c>
      <c r="O371" s="238" t="s">
        <v>134</v>
      </c>
      <c r="P371" s="236" t="s">
        <v>1839</v>
      </c>
      <c r="Q371" s="239">
        <v>40971</v>
      </c>
      <c r="R371" s="234">
        <f t="shared" ca="1" si="5"/>
        <v>13</v>
      </c>
    </row>
    <row r="372" spans="1:18" x14ac:dyDescent="0.35">
      <c r="A372" s="232" t="s">
        <v>945</v>
      </c>
      <c r="B372" s="216">
        <v>568007779</v>
      </c>
      <c r="C372" s="232" t="s">
        <v>322</v>
      </c>
      <c r="D372" s="233">
        <v>54013</v>
      </c>
      <c r="E372" s="217">
        <v>30045</v>
      </c>
      <c r="G372" s="216">
        <v>568004821</v>
      </c>
      <c r="H372" s="213">
        <v>3031487375</v>
      </c>
      <c r="I372" s="234" t="s">
        <v>149</v>
      </c>
      <c r="J372" s="235">
        <v>124361</v>
      </c>
      <c r="K372" s="236" t="s">
        <v>141</v>
      </c>
      <c r="L372" s="244"/>
      <c r="M372" s="237">
        <v>212002209</v>
      </c>
      <c r="N372" s="236" t="s">
        <v>1641</v>
      </c>
      <c r="O372" s="238" t="s">
        <v>102</v>
      </c>
      <c r="P372" s="236" t="s">
        <v>786</v>
      </c>
      <c r="Q372" s="239">
        <v>41095</v>
      </c>
      <c r="R372" s="234">
        <f t="shared" ca="1" si="5"/>
        <v>12</v>
      </c>
    </row>
    <row r="373" spans="1:18" x14ac:dyDescent="0.35">
      <c r="A373" s="232" t="s">
        <v>1670</v>
      </c>
      <c r="B373" s="216">
        <v>572001225</v>
      </c>
      <c r="C373" s="232" t="s">
        <v>322</v>
      </c>
      <c r="D373" s="233">
        <v>54049</v>
      </c>
      <c r="E373" s="217">
        <v>49832</v>
      </c>
      <c r="G373" s="216">
        <v>568007779</v>
      </c>
      <c r="H373" s="213">
        <v>7192888726</v>
      </c>
      <c r="I373" s="234" t="s">
        <v>149</v>
      </c>
      <c r="J373" s="235">
        <v>49153</v>
      </c>
      <c r="K373" s="236" t="s">
        <v>118</v>
      </c>
      <c r="L373" s="244"/>
      <c r="M373" s="237">
        <v>833007568</v>
      </c>
      <c r="N373" s="236" t="s">
        <v>1298</v>
      </c>
      <c r="O373" s="238" t="s">
        <v>101</v>
      </c>
      <c r="P373" s="236" t="s">
        <v>1847</v>
      </c>
      <c r="Q373" s="239">
        <v>35828</v>
      </c>
      <c r="R373" s="234">
        <f t="shared" ca="1" si="5"/>
        <v>27</v>
      </c>
    </row>
    <row r="374" spans="1:18" x14ac:dyDescent="0.35">
      <c r="A374" s="232" t="s">
        <v>1046</v>
      </c>
      <c r="B374" s="216">
        <v>572001257</v>
      </c>
      <c r="C374" s="232" t="s">
        <v>313</v>
      </c>
      <c r="D374" s="233">
        <v>54267</v>
      </c>
      <c r="E374" s="217">
        <v>61176</v>
      </c>
      <c r="G374" s="216">
        <v>572001225</v>
      </c>
      <c r="H374" s="213">
        <v>7192778445</v>
      </c>
      <c r="I374" s="234"/>
      <c r="J374" s="235">
        <v>65493</v>
      </c>
      <c r="K374" s="236" t="s">
        <v>123</v>
      </c>
      <c r="L374" s="244"/>
      <c r="M374" s="237">
        <v>824003038</v>
      </c>
      <c r="N374" s="236" t="s">
        <v>1108</v>
      </c>
      <c r="O374" s="238" t="s">
        <v>134</v>
      </c>
      <c r="P374" s="236" t="s">
        <v>1846</v>
      </c>
      <c r="Q374" s="239">
        <v>39212</v>
      </c>
      <c r="R374" s="234">
        <f t="shared" ca="1" si="5"/>
        <v>17</v>
      </c>
    </row>
    <row r="375" spans="1:18" x14ac:dyDescent="0.35">
      <c r="A375" s="232" t="s">
        <v>1341</v>
      </c>
      <c r="B375" s="216">
        <v>573008439</v>
      </c>
      <c r="C375" s="232" t="s">
        <v>1846</v>
      </c>
      <c r="D375" s="233">
        <v>54419</v>
      </c>
      <c r="E375" s="217">
        <v>55830</v>
      </c>
      <c r="G375" s="216">
        <v>572001257</v>
      </c>
      <c r="H375" s="213">
        <v>3038217409</v>
      </c>
      <c r="I375" s="234"/>
      <c r="J375" s="235">
        <v>40532</v>
      </c>
      <c r="K375" s="236" t="s">
        <v>131</v>
      </c>
      <c r="L375" s="244"/>
      <c r="M375" s="237">
        <v>190006794</v>
      </c>
      <c r="N375" s="236" t="s">
        <v>1310</v>
      </c>
      <c r="O375" s="238" t="s">
        <v>101</v>
      </c>
      <c r="P375" s="236" t="s">
        <v>712</v>
      </c>
      <c r="Q375" s="239">
        <v>35635</v>
      </c>
      <c r="R375" s="234">
        <f t="shared" ca="1" si="5"/>
        <v>27</v>
      </c>
    </row>
    <row r="376" spans="1:18" x14ac:dyDescent="0.35">
      <c r="A376" s="232" t="s">
        <v>1652</v>
      </c>
      <c r="B376" s="216">
        <v>574004575</v>
      </c>
      <c r="C376" s="232" t="s">
        <v>1841</v>
      </c>
      <c r="D376" s="233">
        <v>54450</v>
      </c>
      <c r="E376" s="217">
        <v>58683</v>
      </c>
      <c r="G376" s="216">
        <v>573008439</v>
      </c>
      <c r="H376" s="213">
        <v>5056196095</v>
      </c>
      <c r="I376" s="234"/>
      <c r="J376" s="235">
        <v>38136</v>
      </c>
      <c r="K376" s="236" t="s">
        <v>123</v>
      </c>
      <c r="L376" s="244"/>
      <c r="M376" s="237">
        <v>141001501</v>
      </c>
      <c r="N376" s="236" t="s">
        <v>1338</v>
      </c>
      <c r="O376" s="238" t="s">
        <v>102</v>
      </c>
      <c r="P376" s="236" t="s">
        <v>1841</v>
      </c>
      <c r="Q376" s="239">
        <v>35171</v>
      </c>
      <c r="R376" s="234">
        <f t="shared" ca="1" si="5"/>
        <v>28</v>
      </c>
    </row>
    <row r="377" spans="1:18" x14ac:dyDescent="0.35">
      <c r="A377" s="232" t="s">
        <v>1625</v>
      </c>
      <c r="B377" s="216">
        <v>575008183</v>
      </c>
      <c r="C377" s="232" t="s">
        <v>712</v>
      </c>
      <c r="D377" s="233">
        <v>54518</v>
      </c>
      <c r="E377" s="217">
        <v>119428</v>
      </c>
      <c r="G377" s="216">
        <v>574004575</v>
      </c>
      <c r="H377" s="213">
        <v>9704663056</v>
      </c>
      <c r="I377" s="234" t="s">
        <v>149</v>
      </c>
      <c r="J377" s="235">
        <v>100063</v>
      </c>
      <c r="K377" s="236" t="s">
        <v>118</v>
      </c>
      <c r="L377" s="244"/>
      <c r="M377" s="237">
        <v>862006869</v>
      </c>
      <c r="N377" s="236" t="s">
        <v>1393</v>
      </c>
      <c r="O377" s="238" t="s">
        <v>101</v>
      </c>
      <c r="P377" s="236" t="s">
        <v>1839</v>
      </c>
      <c r="Q377" s="239">
        <v>41370</v>
      </c>
      <c r="R377" s="234">
        <f t="shared" ca="1" si="5"/>
        <v>11</v>
      </c>
    </row>
    <row r="378" spans="1:18" x14ac:dyDescent="0.35">
      <c r="A378" s="232" t="s">
        <v>1225</v>
      </c>
      <c r="B378" s="216">
        <v>578006359</v>
      </c>
      <c r="C378" s="232" t="s">
        <v>1846</v>
      </c>
      <c r="D378" s="233">
        <v>54553</v>
      </c>
      <c r="E378" s="217">
        <v>71023</v>
      </c>
      <c r="G378" s="216">
        <v>575008183</v>
      </c>
      <c r="H378" s="213">
        <v>7196795200</v>
      </c>
      <c r="I378" s="234"/>
      <c r="J378" s="235">
        <v>76222</v>
      </c>
      <c r="K378" s="236" t="s">
        <v>123</v>
      </c>
      <c r="L378" s="244"/>
      <c r="M378" s="237">
        <v>948009941</v>
      </c>
      <c r="N378" s="236" t="s">
        <v>1439</v>
      </c>
      <c r="O378" s="238" t="s">
        <v>101</v>
      </c>
      <c r="P378" s="236" t="s">
        <v>893</v>
      </c>
      <c r="Q378" s="239">
        <v>35082</v>
      </c>
      <c r="R378" s="234">
        <f t="shared" ca="1" si="5"/>
        <v>29</v>
      </c>
    </row>
    <row r="379" spans="1:18" x14ac:dyDescent="0.35">
      <c r="A379" s="232" t="s">
        <v>1510</v>
      </c>
      <c r="B379" s="216">
        <v>579001953</v>
      </c>
      <c r="C379" s="232" t="s">
        <v>1842</v>
      </c>
      <c r="D379" s="233">
        <v>54611</v>
      </c>
      <c r="E379" s="217">
        <v>96446</v>
      </c>
      <c r="G379" s="216">
        <v>578006359</v>
      </c>
      <c r="H379" s="213">
        <v>3035858234</v>
      </c>
      <c r="I379" s="234" t="s">
        <v>119</v>
      </c>
      <c r="J379" s="235">
        <v>123790</v>
      </c>
      <c r="K379" s="236" t="s">
        <v>118</v>
      </c>
      <c r="L379" s="244"/>
      <c r="M379" s="237">
        <v>675009095</v>
      </c>
      <c r="N379" s="236" t="s">
        <v>1241</v>
      </c>
      <c r="O379" s="238" t="s">
        <v>134</v>
      </c>
      <c r="P379" s="236" t="s">
        <v>1841</v>
      </c>
      <c r="Q379" s="239">
        <v>42133</v>
      </c>
      <c r="R379" s="234">
        <f t="shared" ca="1" si="5"/>
        <v>9</v>
      </c>
    </row>
    <row r="380" spans="1:18" x14ac:dyDescent="0.35">
      <c r="A380" s="232" t="s">
        <v>1497</v>
      </c>
      <c r="B380" s="216">
        <v>579008837</v>
      </c>
      <c r="C380" s="232" t="s">
        <v>786</v>
      </c>
      <c r="D380" s="233">
        <v>54727</v>
      </c>
      <c r="E380" s="217">
        <v>23736</v>
      </c>
      <c r="G380" s="216">
        <v>579001953</v>
      </c>
      <c r="H380" s="213">
        <v>9706514650</v>
      </c>
      <c r="I380" s="234" t="s">
        <v>139</v>
      </c>
      <c r="J380" s="235">
        <v>101285</v>
      </c>
      <c r="K380" s="236" t="s">
        <v>141</v>
      </c>
      <c r="L380" s="244"/>
      <c r="M380" s="237">
        <v>320008845</v>
      </c>
      <c r="N380" s="236" t="s">
        <v>1395</v>
      </c>
      <c r="O380" s="238" t="s">
        <v>134</v>
      </c>
      <c r="P380" s="236" t="s">
        <v>1839</v>
      </c>
      <c r="Q380" s="239">
        <v>39328</v>
      </c>
      <c r="R380" s="234">
        <f t="shared" ca="1" si="5"/>
        <v>17</v>
      </c>
    </row>
    <row r="381" spans="1:18" x14ac:dyDescent="0.35">
      <c r="A381" s="232" t="s">
        <v>1068</v>
      </c>
      <c r="B381" s="216">
        <v>580008329</v>
      </c>
      <c r="C381" s="232" t="s">
        <v>1839</v>
      </c>
      <c r="D381" s="233">
        <v>54859</v>
      </c>
      <c r="E381" s="217">
        <v>85292</v>
      </c>
      <c r="G381" s="216">
        <v>579008837</v>
      </c>
      <c r="H381" s="213">
        <v>5056228199</v>
      </c>
      <c r="I381" s="234"/>
      <c r="J381" s="235">
        <v>58412</v>
      </c>
      <c r="K381" s="236" t="s">
        <v>123</v>
      </c>
      <c r="L381" s="244"/>
      <c r="M381" s="237">
        <v>811008190</v>
      </c>
      <c r="N381" s="236" t="s">
        <v>1410</v>
      </c>
      <c r="O381" s="238" t="s">
        <v>104</v>
      </c>
      <c r="P381" s="236" t="s">
        <v>322</v>
      </c>
      <c r="Q381" s="239">
        <v>36944</v>
      </c>
      <c r="R381" s="234">
        <f t="shared" ca="1" si="5"/>
        <v>24</v>
      </c>
    </row>
    <row r="382" spans="1:18" x14ac:dyDescent="0.35">
      <c r="A382" s="232" t="s">
        <v>1469</v>
      </c>
      <c r="B382" s="216">
        <v>580008729</v>
      </c>
      <c r="C382" s="232" t="s">
        <v>712</v>
      </c>
      <c r="D382" s="233">
        <v>55067</v>
      </c>
      <c r="E382" s="217">
        <v>70007</v>
      </c>
      <c r="G382" s="216">
        <v>580008329</v>
      </c>
      <c r="H382" s="213">
        <v>3035327906</v>
      </c>
      <c r="I382" s="234" t="s">
        <v>119</v>
      </c>
      <c r="J382" s="235">
        <v>55970</v>
      </c>
      <c r="K382" s="236" t="s">
        <v>141</v>
      </c>
      <c r="L382" s="244"/>
      <c r="M382" s="237">
        <v>438002519</v>
      </c>
      <c r="N382" s="236" t="s">
        <v>1047</v>
      </c>
      <c r="O382" s="238" t="s">
        <v>104</v>
      </c>
      <c r="P382" s="236" t="s">
        <v>322</v>
      </c>
      <c r="Q382" s="239">
        <v>39544</v>
      </c>
      <c r="R382" s="234">
        <f t="shared" ca="1" si="5"/>
        <v>16</v>
      </c>
    </row>
    <row r="383" spans="1:18" x14ac:dyDescent="0.35">
      <c r="A383" s="232" t="s">
        <v>1278</v>
      </c>
      <c r="B383" s="216">
        <v>581000916</v>
      </c>
      <c r="C383" s="232" t="s">
        <v>322</v>
      </c>
      <c r="D383" s="233">
        <v>55100</v>
      </c>
      <c r="E383" s="217">
        <v>96750</v>
      </c>
      <c r="G383" s="216">
        <v>580008729</v>
      </c>
      <c r="H383" s="213">
        <v>7198561246</v>
      </c>
      <c r="I383" s="234" t="s">
        <v>119</v>
      </c>
      <c r="J383" s="235">
        <v>66084</v>
      </c>
      <c r="K383" s="236" t="s">
        <v>118</v>
      </c>
      <c r="L383" s="244"/>
      <c r="M383" s="237">
        <v>793006357</v>
      </c>
      <c r="N383" s="236" t="s">
        <v>1479</v>
      </c>
      <c r="O383" s="238" t="s">
        <v>134</v>
      </c>
      <c r="P383" s="236" t="s">
        <v>1842</v>
      </c>
      <c r="Q383" s="239">
        <v>36825</v>
      </c>
      <c r="R383" s="234">
        <f t="shared" ca="1" si="5"/>
        <v>24</v>
      </c>
    </row>
    <row r="384" spans="1:18" x14ac:dyDescent="0.35">
      <c r="A384" s="232" t="s">
        <v>1224</v>
      </c>
      <c r="B384" s="216">
        <v>581004744</v>
      </c>
      <c r="C384" s="232" t="s">
        <v>1843</v>
      </c>
      <c r="D384" s="233">
        <v>55502</v>
      </c>
      <c r="E384" s="217">
        <v>55317</v>
      </c>
      <c r="G384" s="216">
        <v>581000916</v>
      </c>
      <c r="H384" s="213">
        <v>3035043141</v>
      </c>
      <c r="I384" s="234" t="s">
        <v>119</v>
      </c>
      <c r="J384" s="235">
        <v>118284</v>
      </c>
      <c r="K384" s="236" t="s">
        <v>118</v>
      </c>
      <c r="L384" s="244"/>
      <c r="M384" s="237">
        <v>620005638</v>
      </c>
      <c r="N384" s="236" t="s">
        <v>1251</v>
      </c>
      <c r="O384" s="238" t="s">
        <v>134</v>
      </c>
      <c r="P384" s="236" t="s">
        <v>1843</v>
      </c>
      <c r="Q384" s="239">
        <v>42425</v>
      </c>
      <c r="R384" s="234">
        <f t="shared" ca="1" si="5"/>
        <v>9</v>
      </c>
    </row>
    <row r="385" spans="1:18" x14ac:dyDescent="0.35">
      <c r="A385" s="232" t="s">
        <v>1368</v>
      </c>
      <c r="B385" s="216">
        <v>582003779</v>
      </c>
      <c r="C385" s="232" t="s">
        <v>322</v>
      </c>
      <c r="D385" s="233">
        <v>55523</v>
      </c>
      <c r="E385" s="217">
        <v>60041</v>
      </c>
      <c r="G385" s="216">
        <v>581004744</v>
      </c>
      <c r="H385" s="213">
        <v>9702005810</v>
      </c>
      <c r="I385" s="234"/>
      <c r="J385" s="235">
        <v>56712</v>
      </c>
      <c r="K385" s="236" t="s">
        <v>123</v>
      </c>
      <c r="L385" s="244"/>
      <c r="M385" s="237">
        <v>257004341</v>
      </c>
      <c r="N385" s="236" t="s">
        <v>1534</v>
      </c>
      <c r="O385" s="238" t="s">
        <v>102</v>
      </c>
      <c r="P385" s="236" t="s">
        <v>712</v>
      </c>
      <c r="Q385" s="239">
        <v>39739</v>
      </c>
      <c r="R385" s="234">
        <f t="shared" ca="1" si="5"/>
        <v>16</v>
      </c>
    </row>
    <row r="386" spans="1:18" x14ac:dyDescent="0.35">
      <c r="A386" s="232" t="s">
        <v>1283</v>
      </c>
      <c r="B386" s="216">
        <v>586008430</v>
      </c>
      <c r="C386" s="232" t="s">
        <v>322</v>
      </c>
      <c r="D386" s="233">
        <v>55543</v>
      </c>
      <c r="E386" s="217">
        <v>90770</v>
      </c>
      <c r="G386" s="216">
        <v>582003779</v>
      </c>
      <c r="H386" s="213">
        <v>9701868104</v>
      </c>
      <c r="I386" s="234" t="s">
        <v>149</v>
      </c>
      <c r="J386" s="235">
        <v>69295</v>
      </c>
      <c r="K386" s="236" t="s">
        <v>118</v>
      </c>
      <c r="L386" s="244"/>
      <c r="M386" s="237">
        <v>204000932</v>
      </c>
      <c r="N386" s="236" t="s">
        <v>1282</v>
      </c>
      <c r="O386" s="238" t="s">
        <v>104</v>
      </c>
      <c r="P386" s="236" t="s">
        <v>322</v>
      </c>
      <c r="Q386" s="239">
        <v>37435</v>
      </c>
      <c r="R386" s="234">
        <f t="shared" ca="1" si="5"/>
        <v>22</v>
      </c>
    </row>
    <row r="387" spans="1:18" x14ac:dyDescent="0.35">
      <c r="A387" s="232" t="s">
        <v>1022</v>
      </c>
      <c r="B387" s="216">
        <v>587007699</v>
      </c>
      <c r="C387" s="232" t="s">
        <v>1839</v>
      </c>
      <c r="D387" s="233">
        <v>55916</v>
      </c>
      <c r="E387" s="217">
        <v>103337</v>
      </c>
      <c r="G387" s="216">
        <v>586008430</v>
      </c>
      <c r="H387" s="213">
        <v>5056335284</v>
      </c>
      <c r="I387" s="234"/>
      <c r="J387" s="235">
        <v>48721</v>
      </c>
      <c r="K387" s="236" t="s">
        <v>123</v>
      </c>
      <c r="L387" s="244"/>
      <c r="M387" s="237">
        <v>501005712</v>
      </c>
      <c r="N387" s="236" t="s">
        <v>1652</v>
      </c>
      <c r="O387" s="238" t="s">
        <v>134</v>
      </c>
      <c r="P387" s="236" t="s">
        <v>1843</v>
      </c>
      <c r="Q387" s="239">
        <v>37766</v>
      </c>
      <c r="R387" s="234">
        <f t="shared" ref="R387:R450" ca="1" si="6">DATEDIF(Q387,TODAY(),"Y")</f>
        <v>21</v>
      </c>
    </row>
    <row r="388" spans="1:18" x14ac:dyDescent="0.35">
      <c r="A388" s="232" t="s">
        <v>1617</v>
      </c>
      <c r="B388" s="216">
        <v>588006944</v>
      </c>
      <c r="C388" s="232" t="s">
        <v>786</v>
      </c>
      <c r="D388" s="233">
        <v>56032</v>
      </c>
      <c r="E388" s="217">
        <v>40973</v>
      </c>
      <c r="G388" s="216">
        <v>587007699</v>
      </c>
      <c r="H388" s="213">
        <v>3033122603</v>
      </c>
      <c r="I388" s="234" t="s">
        <v>149</v>
      </c>
      <c r="J388" s="235">
        <v>93687</v>
      </c>
      <c r="K388" s="236" t="s">
        <v>118</v>
      </c>
      <c r="L388" s="244"/>
      <c r="M388" s="237">
        <v>799004902</v>
      </c>
      <c r="N388" s="236" t="s">
        <v>1218</v>
      </c>
      <c r="O388" s="238" t="s">
        <v>134</v>
      </c>
      <c r="P388" s="236" t="s">
        <v>1841</v>
      </c>
      <c r="Q388" s="239">
        <v>42275</v>
      </c>
      <c r="R388" s="234">
        <f t="shared" ca="1" si="6"/>
        <v>9</v>
      </c>
    </row>
    <row r="389" spans="1:18" x14ac:dyDescent="0.35">
      <c r="A389" s="232" t="s">
        <v>1640</v>
      </c>
      <c r="B389" s="216">
        <v>589004178</v>
      </c>
      <c r="C389" s="232" t="s">
        <v>322</v>
      </c>
      <c r="D389" s="233">
        <v>56142</v>
      </c>
      <c r="E389" s="217">
        <v>59270</v>
      </c>
      <c r="G389" s="216">
        <v>588006944</v>
      </c>
      <c r="H389" s="213">
        <v>3034924736</v>
      </c>
      <c r="I389" s="234"/>
      <c r="J389" s="235">
        <v>25992</v>
      </c>
      <c r="K389" s="236" t="s">
        <v>123</v>
      </c>
      <c r="L389" s="244"/>
      <c r="M389" s="237">
        <v>945004471</v>
      </c>
      <c r="N389" s="236" t="s">
        <v>1653</v>
      </c>
      <c r="O389" s="238" t="s">
        <v>134</v>
      </c>
      <c r="P389" s="236" t="s">
        <v>1844</v>
      </c>
      <c r="Q389" s="239">
        <v>37883</v>
      </c>
      <c r="R389" s="234">
        <f t="shared" ca="1" si="6"/>
        <v>21</v>
      </c>
    </row>
    <row r="390" spans="1:18" x14ac:dyDescent="0.35">
      <c r="A390" s="232" t="s">
        <v>1223</v>
      </c>
      <c r="B390" s="216">
        <v>590008260</v>
      </c>
      <c r="C390" s="232" t="s">
        <v>786</v>
      </c>
      <c r="D390" s="233">
        <v>56522</v>
      </c>
      <c r="E390" s="217">
        <v>46683</v>
      </c>
      <c r="G390" s="216">
        <v>589004178</v>
      </c>
      <c r="H390" s="213">
        <v>7192238535</v>
      </c>
      <c r="I390" s="234" t="s">
        <v>149</v>
      </c>
      <c r="J390" s="235">
        <v>46849</v>
      </c>
      <c r="K390" s="236" t="s">
        <v>118</v>
      </c>
      <c r="L390" s="244"/>
      <c r="M390" s="237">
        <v>424007958</v>
      </c>
      <c r="N390" s="236" t="s">
        <v>1029</v>
      </c>
      <c r="O390" s="238" t="s">
        <v>134</v>
      </c>
      <c r="P390" s="236" t="s">
        <v>1839</v>
      </c>
      <c r="Q390" s="239">
        <v>35384</v>
      </c>
      <c r="R390" s="234">
        <f t="shared" ca="1" si="6"/>
        <v>28</v>
      </c>
    </row>
    <row r="391" spans="1:18" x14ac:dyDescent="0.35">
      <c r="A391" s="232" t="s">
        <v>1632</v>
      </c>
      <c r="B391" s="216">
        <v>591008002</v>
      </c>
      <c r="C391" s="232" t="s">
        <v>712</v>
      </c>
      <c r="D391" s="233">
        <v>56576</v>
      </c>
      <c r="E391" s="217">
        <v>70337</v>
      </c>
      <c r="G391" s="216">
        <v>590008260</v>
      </c>
      <c r="H391" s="213">
        <v>5058865267</v>
      </c>
      <c r="I391" s="234"/>
      <c r="J391" s="235">
        <v>78357</v>
      </c>
      <c r="K391" s="236" t="s">
        <v>123</v>
      </c>
      <c r="L391" s="244"/>
      <c r="M391" s="237">
        <v>446005905</v>
      </c>
      <c r="N391" s="236" t="s">
        <v>1515</v>
      </c>
      <c r="O391" s="238" t="s">
        <v>104</v>
      </c>
      <c r="P391" s="236" t="s">
        <v>1850</v>
      </c>
      <c r="Q391" s="239">
        <v>38817</v>
      </c>
      <c r="R391" s="234">
        <f t="shared" ca="1" si="6"/>
        <v>18</v>
      </c>
    </row>
    <row r="392" spans="1:18" x14ac:dyDescent="0.35">
      <c r="A392" s="232" t="s">
        <v>1641</v>
      </c>
      <c r="B392" s="216">
        <v>593006512</v>
      </c>
      <c r="C392" s="232" t="s">
        <v>1847</v>
      </c>
      <c r="D392" s="233">
        <v>56638</v>
      </c>
      <c r="E392" s="217">
        <v>48069</v>
      </c>
      <c r="G392" s="216">
        <v>591008002</v>
      </c>
      <c r="H392" s="213">
        <v>3031362796</v>
      </c>
      <c r="I392" s="234"/>
      <c r="J392" s="235">
        <v>93425</v>
      </c>
      <c r="K392" s="236" t="s">
        <v>123</v>
      </c>
      <c r="L392" s="244"/>
      <c r="M392" s="237">
        <v>272002380</v>
      </c>
      <c r="N392" s="236" t="s">
        <v>1562</v>
      </c>
      <c r="O392" s="238" t="s">
        <v>125</v>
      </c>
      <c r="P392" s="236" t="s">
        <v>1844</v>
      </c>
      <c r="Q392" s="239">
        <v>38100</v>
      </c>
      <c r="R392" s="234">
        <f t="shared" ca="1" si="6"/>
        <v>20</v>
      </c>
    </row>
    <row r="393" spans="1:18" x14ac:dyDescent="0.35">
      <c r="A393" s="232" t="s">
        <v>1138</v>
      </c>
      <c r="B393" s="216">
        <v>595000970</v>
      </c>
      <c r="C393" s="232" t="s">
        <v>322</v>
      </c>
      <c r="D393" s="233">
        <v>56695</v>
      </c>
      <c r="E393" s="217">
        <v>101726</v>
      </c>
      <c r="G393" s="216">
        <v>593006512</v>
      </c>
      <c r="H393" s="213">
        <v>7198451642</v>
      </c>
      <c r="I393" s="234" t="s">
        <v>149</v>
      </c>
      <c r="J393" s="235">
        <v>107416</v>
      </c>
      <c r="K393" s="236" t="s">
        <v>118</v>
      </c>
      <c r="L393" s="244"/>
      <c r="M393" s="237">
        <v>714009196</v>
      </c>
      <c r="N393" s="236" t="s">
        <v>1105</v>
      </c>
      <c r="O393" s="238" t="s">
        <v>104</v>
      </c>
      <c r="P393" s="236" t="s">
        <v>1839</v>
      </c>
      <c r="Q393" s="239">
        <v>35595</v>
      </c>
      <c r="R393" s="234">
        <f t="shared" ca="1" si="6"/>
        <v>27</v>
      </c>
    </row>
    <row r="394" spans="1:18" x14ac:dyDescent="0.35">
      <c r="A394" s="232" t="s">
        <v>1111</v>
      </c>
      <c r="B394" s="216">
        <v>598000974</v>
      </c>
      <c r="C394" s="232" t="s">
        <v>322</v>
      </c>
      <c r="D394" s="233">
        <v>56747</v>
      </c>
      <c r="E394" s="217">
        <v>67010</v>
      </c>
      <c r="G394" s="216">
        <v>595000970</v>
      </c>
      <c r="H394" s="213">
        <v>3036532463</v>
      </c>
      <c r="I394" s="234"/>
      <c r="J394" s="235">
        <v>47849</v>
      </c>
      <c r="K394" s="236" t="s">
        <v>131</v>
      </c>
      <c r="L394" s="244"/>
      <c r="M394" s="237">
        <v>884003350</v>
      </c>
      <c r="N394" s="236" t="s">
        <v>986</v>
      </c>
      <c r="O394" s="238" t="s">
        <v>101</v>
      </c>
      <c r="P394" s="236" t="s">
        <v>1847</v>
      </c>
      <c r="Q394" s="239">
        <v>37045</v>
      </c>
      <c r="R394" s="234">
        <f t="shared" ca="1" si="6"/>
        <v>23</v>
      </c>
    </row>
    <row r="395" spans="1:18" x14ac:dyDescent="0.35">
      <c r="A395" s="232" t="s">
        <v>1347</v>
      </c>
      <c r="B395" s="216">
        <v>599003031</v>
      </c>
      <c r="C395" s="232" t="s">
        <v>786</v>
      </c>
      <c r="D395" s="233">
        <v>56834</v>
      </c>
      <c r="E395" s="217">
        <v>101000</v>
      </c>
      <c r="G395" s="216">
        <v>598000974</v>
      </c>
      <c r="H395" s="213">
        <v>5056503334</v>
      </c>
      <c r="I395" s="234" t="s">
        <v>119</v>
      </c>
      <c r="J395" s="235">
        <v>63541</v>
      </c>
      <c r="K395" s="236" t="s">
        <v>118</v>
      </c>
      <c r="L395" s="244"/>
      <c r="M395" s="237">
        <v>448003115</v>
      </c>
      <c r="N395" s="236" t="s">
        <v>1052</v>
      </c>
      <c r="O395" s="238" t="s">
        <v>134</v>
      </c>
      <c r="P395" s="236" t="s">
        <v>1843</v>
      </c>
      <c r="Q395" s="239">
        <v>37010</v>
      </c>
      <c r="R395" s="234">
        <f t="shared" ca="1" si="6"/>
        <v>23</v>
      </c>
    </row>
    <row r="396" spans="1:18" x14ac:dyDescent="0.35">
      <c r="A396" s="232" t="s">
        <v>1494</v>
      </c>
      <c r="B396" s="216">
        <v>601006235</v>
      </c>
      <c r="C396" s="232" t="s">
        <v>322</v>
      </c>
      <c r="D396" s="233">
        <v>56891</v>
      </c>
      <c r="E396" s="217">
        <v>111244</v>
      </c>
      <c r="G396" s="216">
        <v>599003031</v>
      </c>
      <c r="H396" s="213">
        <v>3035399385</v>
      </c>
      <c r="I396" s="234" t="s">
        <v>149</v>
      </c>
      <c r="J396" s="235">
        <v>115221</v>
      </c>
      <c r="K396" s="236" t="s">
        <v>118</v>
      </c>
      <c r="L396" s="244"/>
      <c r="M396" s="237">
        <v>299000265</v>
      </c>
      <c r="N396" s="236" t="s">
        <v>1023</v>
      </c>
      <c r="O396" s="238" t="s">
        <v>127</v>
      </c>
      <c r="P396" s="236" t="s">
        <v>893</v>
      </c>
      <c r="Q396" s="239">
        <v>35437</v>
      </c>
      <c r="R396" s="234">
        <f t="shared" ca="1" si="6"/>
        <v>28</v>
      </c>
    </row>
    <row r="397" spans="1:18" x14ac:dyDescent="0.35">
      <c r="A397" s="232" t="s">
        <v>1337</v>
      </c>
      <c r="B397" s="216">
        <v>603000433</v>
      </c>
      <c r="C397" s="232" t="s">
        <v>475</v>
      </c>
      <c r="D397" s="233">
        <v>57149</v>
      </c>
      <c r="E397" s="217">
        <v>77108</v>
      </c>
      <c r="G397" s="216">
        <v>601006235</v>
      </c>
      <c r="H397" s="213">
        <v>9706555049</v>
      </c>
      <c r="I397" s="234" t="s">
        <v>149</v>
      </c>
      <c r="J397" s="235">
        <v>68854</v>
      </c>
      <c r="K397" s="236" t="s">
        <v>118</v>
      </c>
      <c r="L397" s="244"/>
      <c r="M397" s="237">
        <v>337008802</v>
      </c>
      <c r="N397" s="236" t="s">
        <v>1328</v>
      </c>
      <c r="O397" s="238" t="s">
        <v>101</v>
      </c>
      <c r="P397" s="236" t="s">
        <v>1839</v>
      </c>
      <c r="Q397" s="239">
        <v>42362</v>
      </c>
      <c r="R397" s="234">
        <f t="shared" ca="1" si="6"/>
        <v>9</v>
      </c>
    </row>
    <row r="398" spans="1:18" x14ac:dyDescent="0.35">
      <c r="A398" s="232" t="s">
        <v>1381</v>
      </c>
      <c r="B398" s="216">
        <v>604006651</v>
      </c>
      <c r="C398" s="232" t="s">
        <v>1842</v>
      </c>
      <c r="D398" s="233">
        <v>57165</v>
      </c>
      <c r="E398" s="217">
        <v>68444</v>
      </c>
      <c r="G398" s="216">
        <v>603000433</v>
      </c>
      <c r="H398" s="213">
        <v>9703708610</v>
      </c>
      <c r="I398" s="234" t="s">
        <v>149</v>
      </c>
      <c r="J398" s="235">
        <v>122073</v>
      </c>
      <c r="K398" s="236" t="s">
        <v>118</v>
      </c>
      <c r="L398" s="244"/>
      <c r="M398" s="237">
        <v>262002916</v>
      </c>
      <c r="N398" s="236" t="s">
        <v>1182</v>
      </c>
      <c r="O398" s="238" t="s">
        <v>104</v>
      </c>
      <c r="P398" s="236" t="s">
        <v>1839</v>
      </c>
      <c r="Q398" s="239">
        <v>36913</v>
      </c>
      <c r="R398" s="234">
        <f t="shared" ca="1" si="6"/>
        <v>24</v>
      </c>
    </row>
    <row r="399" spans="1:18" x14ac:dyDescent="0.35">
      <c r="A399" s="232" t="s">
        <v>1411</v>
      </c>
      <c r="B399" s="216">
        <v>606002200</v>
      </c>
      <c r="C399" s="232" t="s">
        <v>1841</v>
      </c>
      <c r="D399" s="233">
        <v>57283</v>
      </c>
      <c r="E399" s="217">
        <v>120233</v>
      </c>
      <c r="G399" s="216">
        <v>604006651</v>
      </c>
      <c r="H399" s="213">
        <v>9701191599</v>
      </c>
      <c r="I399" s="234" t="s">
        <v>128</v>
      </c>
      <c r="J399" s="235">
        <v>122178</v>
      </c>
      <c r="K399" s="236" t="s">
        <v>118</v>
      </c>
      <c r="L399" s="244"/>
      <c r="M399" s="237">
        <v>313003149</v>
      </c>
      <c r="N399" s="236" t="s">
        <v>1136</v>
      </c>
      <c r="O399" s="238" t="s">
        <v>104</v>
      </c>
      <c r="P399" s="236" t="s">
        <v>712</v>
      </c>
      <c r="Q399" s="239">
        <v>37994</v>
      </c>
      <c r="R399" s="234">
        <f t="shared" ca="1" si="6"/>
        <v>21</v>
      </c>
    </row>
    <row r="400" spans="1:18" x14ac:dyDescent="0.35">
      <c r="A400" s="232" t="s">
        <v>1375</v>
      </c>
      <c r="B400" s="216">
        <v>607007105</v>
      </c>
      <c r="C400" s="232" t="s">
        <v>1847</v>
      </c>
      <c r="D400" s="233">
        <v>57414</v>
      </c>
      <c r="E400" s="217">
        <v>65994</v>
      </c>
      <c r="G400" s="216">
        <v>606002200</v>
      </c>
      <c r="H400" s="213">
        <v>5055060466</v>
      </c>
      <c r="I400" s="234" t="s">
        <v>119</v>
      </c>
      <c r="J400" s="235">
        <v>52886</v>
      </c>
      <c r="K400" s="236" t="s">
        <v>141</v>
      </c>
      <c r="L400" s="244"/>
      <c r="M400" s="237">
        <v>315008929</v>
      </c>
      <c r="N400" s="236" t="s">
        <v>1375</v>
      </c>
      <c r="O400" s="238" t="s">
        <v>101</v>
      </c>
      <c r="P400" s="236" t="s">
        <v>322</v>
      </c>
      <c r="Q400" s="239">
        <v>40301</v>
      </c>
      <c r="R400" s="234">
        <f t="shared" ca="1" si="6"/>
        <v>14</v>
      </c>
    </row>
    <row r="401" spans="1:18" x14ac:dyDescent="0.35">
      <c r="A401" s="232" t="s">
        <v>1096</v>
      </c>
      <c r="B401" s="216">
        <v>608002596</v>
      </c>
      <c r="C401" s="232" t="s">
        <v>1841</v>
      </c>
      <c r="D401" s="233">
        <v>57641</v>
      </c>
      <c r="E401" s="217">
        <v>70667</v>
      </c>
      <c r="G401" s="216">
        <v>607007105</v>
      </c>
      <c r="H401" s="213">
        <v>3037925201</v>
      </c>
      <c r="I401" s="234" t="s">
        <v>139</v>
      </c>
      <c r="J401" s="235">
        <v>77232</v>
      </c>
      <c r="K401" s="236" t="s">
        <v>118</v>
      </c>
      <c r="L401" s="244"/>
      <c r="M401" s="237">
        <v>672005488</v>
      </c>
      <c r="N401" s="236" t="s">
        <v>1162</v>
      </c>
      <c r="O401" s="238" t="s">
        <v>104</v>
      </c>
      <c r="P401" s="236" t="s">
        <v>1841</v>
      </c>
      <c r="Q401" s="239">
        <v>35147</v>
      </c>
      <c r="R401" s="234">
        <f t="shared" ca="1" si="6"/>
        <v>28</v>
      </c>
    </row>
    <row r="402" spans="1:18" x14ac:dyDescent="0.35">
      <c r="A402" s="232" t="s">
        <v>1323</v>
      </c>
      <c r="B402" s="216">
        <v>609009378</v>
      </c>
      <c r="C402" s="232" t="s">
        <v>786</v>
      </c>
      <c r="D402" s="233">
        <v>57703</v>
      </c>
      <c r="E402" s="217">
        <v>62747</v>
      </c>
      <c r="G402" s="216">
        <v>608002596</v>
      </c>
      <c r="H402" s="213">
        <v>3034248455</v>
      </c>
      <c r="I402" s="234" t="s">
        <v>149</v>
      </c>
      <c r="J402" s="235">
        <v>120553</v>
      </c>
      <c r="K402" s="236" t="s">
        <v>118</v>
      </c>
      <c r="L402" s="244"/>
      <c r="M402" s="237">
        <v>781006535</v>
      </c>
      <c r="N402" s="236" t="s">
        <v>1051</v>
      </c>
      <c r="O402" s="238" t="s">
        <v>134</v>
      </c>
      <c r="P402" s="236" t="s">
        <v>1841</v>
      </c>
      <c r="Q402" s="239">
        <v>42371</v>
      </c>
      <c r="R402" s="234">
        <f t="shared" ca="1" si="6"/>
        <v>9</v>
      </c>
    </row>
    <row r="403" spans="1:18" x14ac:dyDescent="0.35">
      <c r="A403" s="232" t="s">
        <v>1049</v>
      </c>
      <c r="B403" s="216">
        <v>610006240</v>
      </c>
      <c r="C403" s="232" t="s">
        <v>1846</v>
      </c>
      <c r="D403" s="233">
        <v>57731</v>
      </c>
      <c r="E403" s="217">
        <v>65573</v>
      </c>
      <c r="G403" s="216">
        <v>609009378</v>
      </c>
      <c r="H403" s="213">
        <v>3035871924</v>
      </c>
      <c r="I403" s="234"/>
      <c r="J403" s="235">
        <v>72676</v>
      </c>
      <c r="K403" s="236" t="s">
        <v>123</v>
      </c>
      <c r="L403" s="244"/>
      <c r="M403" s="237">
        <v>127002654</v>
      </c>
      <c r="N403" s="236" t="s">
        <v>1335</v>
      </c>
      <c r="O403" s="238" t="s">
        <v>102</v>
      </c>
      <c r="P403" s="236" t="s">
        <v>322</v>
      </c>
      <c r="Q403" s="239">
        <v>35675</v>
      </c>
      <c r="R403" s="234">
        <f t="shared" ca="1" si="6"/>
        <v>27</v>
      </c>
    </row>
    <row r="404" spans="1:18" x14ac:dyDescent="0.35">
      <c r="A404" s="232" t="s">
        <v>1206</v>
      </c>
      <c r="B404" s="216">
        <v>611007637</v>
      </c>
      <c r="C404" s="232" t="s">
        <v>786</v>
      </c>
      <c r="D404" s="233">
        <v>57921</v>
      </c>
      <c r="E404" s="217">
        <v>68328</v>
      </c>
      <c r="G404" s="216">
        <v>610006240</v>
      </c>
      <c r="H404" s="213">
        <v>9704562999</v>
      </c>
      <c r="I404" s="234" t="s">
        <v>121</v>
      </c>
      <c r="J404" s="235">
        <v>100330</v>
      </c>
      <c r="K404" s="236" t="s">
        <v>118</v>
      </c>
      <c r="L404" s="244"/>
      <c r="M404" s="237">
        <v>114003866</v>
      </c>
      <c r="N404" s="236" t="s">
        <v>1518</v>
      </c>
      <c r="O404" s="238" t="s">
        <v>134</v>
      </c>
      <c r="P404" s="236" t="s">
        <v>1841</v>
      </c>
      <c r="Q404" s="239">
        <v>41207</v>
      </c>
      <c r="R404" s="234">
        <f t="shared" ca="1" si="6"/>
        <v>12</v>
      </c>
    </row>
    <row r="405" spans="1:18" x14ac:dyDescent="0.35">
      <c r="A405" s="232" t="s">
        <v>1267</v>
      </c>
      <c r="B405" s="216">
        <v>611009356</v>
      </c>
      <c r="C405" s="232" t="s">
        <v>1839</v>
      </c>
      <c r="D405" s="233">
        <v>58172</v>
      </c>
      <c r="E405" s="217">
        <v>59178</v>
      </c>
      <c r="G405" s="216">
        <v>611007637</v>
      </c>
      <c r="H405" s="213">
        <v>7192792063</v>
      </c>
      <c r="I405" s="234" t="s">
        <v>121</v>
      </c>
      <c r="J405" s="235">
        <v>40221</v>
      </c>
      <c r="K405" s="236" t="s">
        <v>118</v>
      </c>
      <c r="L405" s="244"/>
      <c r="M405" s="237">
        <v>609009378</v>
      </c>
      <c r="N405" s="236" t="s">
        <v>982</v>
      </c>
      <c r="O405" s="238" t="s">
        <v>134</v>
      </c>
      <c r="P405" s="236" t="s">
        <v>322</v>
      </c>
      <c r="Q405" s="239">
        <v>38561</v>
      </c>
      <c r="R405" s="234">
        <f t="shared" ca="1" si="6"/>
        <v>19</v>
      </c>
    </row>
    <row r="406" spans="1:18" x14ac:dyDescent="0.35">
      <c r="A406" s="232" t="s">
        <v>1212</v>
      </c>
      <c r="B406" s="216">
        <v>617001085</v>
      </c>
      <c r="C406" s="232" t="s">
        <v>322</v>
      </c>
      <c r="D406" s="233">
        <v>58177</v>
      </c>
      <c r="E406" s="217">
        <v>94506</v>
      </c>
      <c r="G406" s="216">
        <v>611009356</v>
      </c>
      <c r="H406" s="213">
        <v>5052729524</v>
      </c>
      <c r="I406" s="234" t="s">
        <v>149</v>
      </c>
      <c r="J406" s="235">
        <v>115908</v>
      </c>
      <c r="K406" s="236" t="s">
        <v>118</v>
      </c>
      <c r="L406" s="244"/>
      <c r="M406" s="237">
        <v>214005707</v>
      </c>
      <c r="N406" s="236" t="s">
        <v>1064</v>
      </c>
      <c r="O406" s="238" t="s">
        <v>101</v>
      </c>
      <c r="P406" s="236" t="s">
        <v>322</v>
      </c>
      <c r="Q406" s="239">
        <v>37906</v>
      </c>
      <c r="R406" s="234">
        <f t="shared" ca="1" si="6"/>
        <v>21</v>
      </c>
    </row>
    <row r="407" spans="1:18" x14ac:dyDescent="0.35">
      <c r="A407" s="232" t="s">
        <v>1388</v>
      </c>
      <c r="B407" s="216">
        <v>618002890</v>
      </c>
      <c r="C407" s="232" t="s">
        <v>1846</v>
      </c>
      <c r="D407" s="233">
        <v>58347</v>
      </c>
      <c r="E407" s="217">
        <v>91153</v>
      </c>
      <c r="G407" s="216">
        <v>617001085</v>
      </c>
      <c r="H407" s="213">
        <v>3032390604</v>
      </c>
      <c r="I407" s="234" t="s">
        <v>121</v>
      </c>
      <c r="J407" s="235">
        <v>60847</v>
      </c>
      <c r="K407" s="236" t="s">
        <v>118</v>
      </c>
      <c r="L407" s="244"/>
      <c r="M407" s="237">
        <v>968008540</v>
      </c>
      <c r="N407" s="236" t="s">
        <v>1172</v>
      </c>
      <c r="O407" s="238" t="s">
        <v>101</v>
      </c>
      <c r="P407" s="236" t="s">
        <v>1843</v>
      </c>
      <c r="Q407" s="239">
        <v>35819</v>
      </c>
      <c r="R407" s="234">
        <f t="shared" ca="1" si="6"/>
        <v>27</v>
      </c>
    </row>
    <row r="408" spans="1:18" x14ac:dyDescent="0.35">
      <c r="A408" s="232" t="s">
        <v>1365</v>
      </c>
      <c r="B408" s="216">
        <v>620004211</v>
      </c>
      <c r="C408" s="232" t="s">
        <v>1843</v>
      </c>
      <c r="D408" s="233">
        <v>58562</v>
      </c>
      <c r="E408" s="217">
        <v>46121</v>
      </c>
      <c r="G408" s="216">
        <v>618002890</v>
      </c>
      <c r="H408" s="213">
        <v>7195876028</v>
      </c>
      <c r="I408" s="234" t="s">
        <v>119</v>
      </c>
      <c r="J408" s="235">
        <v>72950</v>
      </c>
      <c r="K408" s="236" t="s">
        <v>141</v>
      </c>
      <c r="L408" s="244"/>
      <c r="M408" s="237">
        <v>998005925</v>
      </c>
      <c r="N408" s="236" t="s">
        <v>1245</v>
      </c>
      <c r="O408" s="238" t="s">
        <v>101</v>
      </c>
      <c r="P408" s="236" t="s">
        <v>322</v>
      </c>
      <c r="Q408" s="239">
        <v>37113</v>
      </c>
      <c r="R408" s="234">
        <f t="shared" ca="1" si="6"/>
        <v>23</v>
      </c>
    </row>
    <row r="409" spans="1:18" x14ac:dyDescent="0.35">
      <c r="A409" s="232" t="s">
        <v>1487</v>
      </c>
      <c r="B409" s="216">
        <v>620005638</v>
      </c>
      <c r="C409" s="232" t="s">
        <v>881</v>
      </c>
      <c r="D409" s="233">
        <v>58622</v>
      </c>
      <c r="E409" s="217">
        <v>90044</v>
      </c>
      <c r="G409" s="216">
        <v>620004211</v>
      </c>
      <c r="H409" s="213">
        <v>5058399625</v>
      </c>
      <c r="I409" s="234" t="s">
        <v>119</v>
      </c>
      <c r="J409" s="235">
        <v>125212</v>
      </c>
      <c r="K409" s="236" t="s">
        <v>118</v>
      </c>
      <c r="L409" s="244"/>
      <c r="M409" s="237">
        <v>930003657</v>
      </c>
      <c r="N409" s="236" t="s">
        <v>1589</v>
      </c>
      <c r="O409" s="238" t="s">
        <v>102</v>
      </c>
      <c r="P409" s="236" t="s">
        <v>1839</v>
      </c>
      <c r="Q409" s="239">
        <v>41652</v>
      </c>
      <c r="R409" s="234">
        <f t="shared" ca="1" si="6"/>
        <v>11</v>
      </c>
    </row>
    <row r="410" spans="1:18" x14ac:dyDescent="0.35">
      <c r="A410" s="232" t="s">
        <v>1454</v>
      </c>
      <c r="B410" s="216">
        <v>621007303</v>
      </c>
      <c r="C410" s="232" t="s">
        <v>322</v>
      </c>
      <c r="D410" s="233">
        <v>58796</v>
      </c>
      <c r="E410" s="217">
        <v>77584</v>
      </c>
      <c r="G410" s="216">
        <v>620005638</v>
      </c>
      <c r="H410" s="213">
        <v>7194633649</v>
      </c>
      <c r="I410" s="234" t="s">
        <v>128</v>
      </c>
      <c r="J410" s="235">
        <v>48785</v>
      </c>
      <c r="K410" s="236" t="s">
        <v>118</v>
      </c>
      <c r="L410" s="244"/>
      <c r="M410" s="237">
        <v>219000147</v>
      </c>
      <c r="N410" s="236" t="s">
        <v>1208</v>
      </c>
      <c r="O410" s="238" t="s">
        <v>101</v>
      </c>
      <c r="P410" s="236" t="s">
        <v>1841</v>
      </c>
      <c r="Q410" s="239">
        <v>35530</v>
      </c>
      <c r="R410" s="234">
        <f t="shared" ca="1" si="6"/>
        <v>27</v>
      </c>
    </row>
    <row r="411" spans="1:18" x14ac:dyDescent="0.35">
      <c r="A411" s="232" t="s">
        <v>1222</v>
      </c>
      <c r="B411" s="216">
        <v>621008909</v>
      </c>
      <c r="C411" s="232" t="s">
        <v>1846</v>
      </c>
      <c r="D411" s="233">
        <v>58998</v>
      </c>
      <c r="E411" s="217">
        <v>51237</v>
      </c>
      <c r="G411" s="216">
        <v>621007303</v>
      </c>
      <c r="H411" s="213">
        <v>3036408497</v>
      </c>
      <c r="I411" s="234" t="s">
        <v>119</v>
      </c>
      <c r="J411" s="235">
        <v>104895</v>
      </c>
      <c r="K411" s="236" t="s">
        <v>118</v>
      </c>
      <c r="L411" s="244"/>
      <c r="M411" s="237">
        <v>546007356</v>
      </c>
      <c r="N411" s="236" t="s">
        <v>957</v>
      </c>
      <c r="O411" s="238" t="s">
        <v>104</v>
      </c>
      <c r="P411" s="236" t="s">
        <v>881</v>
      </c>
      <c r="Q411" s="239">
        <v>38997</v>
      </c>
      <c r="R411" s="234">
        <f t="shared" ca="1" si="6"/>
        <v>18</v>
      </c>
    </row>
    <row r="412" spans="1:18" x14ac:dyDescent="0.35">
      <c r="A412" s="232" t="s">
        <v>1009</v>
      </c>
      <c r="B412" s="216">
        <v>624006387</v>
      </c>
      <c r="C412" s="232" t="s">
        <v>322</v>
      </c>
      <c r="D412" s="233">
        <v>59078</v>
      </c>
      <c r="E412" s="217">
        <v>70463</v>
      </c>
      <c r="G412" s="216">
        <v>621008909</v>
      </c>
      <c r="H412" s="213">
        <v>9703858464</v>
      </c>
      <c r="I412" s="234"/>
      <c r="J412" s="235">
        <v>122163</v>
      </c>
      <c r="K412" s="236" t="s">
        <v>131</v>
      </c>
      <c r="L412" s="244"/>
      <c r="M412" s="237">
        <v>990002761</v>
      </c>
      <c r="N412" s="236" t="s">
        <v>1866</v>
      </c>
      <c r="O412" s="238" t="s">
        <v>134</v>
      </c>
      <c r="P412" s="236" t="s">
        <v>712</v>
      </c>
      <c r="Q412" s="239">
        <v>35345</v>
      </c>
      <c r="R412" s="234">
        <f t="shared" ca="1" si="6"/>
        <v>28</v>
      </c>
    </row>
    <row r="413" spans="1:18" x14ac:dyDescent="0.35">
      <c r="A413" s="232" t="s">
        <v>1618</v>
      </c>
      <c r="B413" s="216">
        <v>628002057</v>
      </c>
      <c r="C413" s="232" t="s">
        <v>1846</v>
      </c>
      <c r="D413" s="233">
        <v>59095</v>
      </c>
      <c r="E413" s="217">
        <v>71513</v>
      </c>
      <c r="G413" s="216">
        <v>624006387</v>
      </c>
      <c r="H413" s="213">
        <v>9707515181</v>
      </c>
      <c r="I413" s="234" t="s">
        <v>119</v>
      </c>
      <c r="J413" s="235">
        <v>124835</v>
      </c>
      <c r="K413" s="236" t="s">
        <v>118</v>
      </c>
      <c r="L413" s="244"/>
      <c r="M413" s="237">
        <v>154001757</v>
      </c>
      <c r="N413" s="236" t="s">
        <v>1248</v>
      </c>
      <c r="O413" s="238" t="s">
        <v>127</v>
      </c>
      <c r="P413" s="236" t="s">
        <v>786</v>
      </c>
      <c r="Q413" s="239">
        <v>38989</v>
      </c>
      <c r="R413" s="234">
        <f t="shared" ca="1" si="6"/>
        <v>18</v>
      </c>
    </row>
    <row r="414" spans="1:18" x14ac:dyDescent="0.35">
      <c r="A414" s="232" t="s">
        <v>1244</v>
      </c>
      <c r="B414" s="216">
        <v>630002705</v>
      </c>
      <c r="C414" s="232" t="s">
        <v>322</v>
      </c>
      <c r="D414" s="233">
        <v>59144</v>
      </c>
      <c r="E414" s="217">
        <v>110570</v>
      </c>
      <c r="G414" s="216">
        <v>628002057</v>
      </c>
      <c r="H414" s="213">
        <v>3034713634</v>
      </c>
      <c r="I414" s="234" t="s">
        <v>149</v>
      </c>
      <c r="J414" s="235">
        <v>129322</v>
      </c>
      <c r="K414" s="236" t="s">
        <v>118</v>
      </c>
      <c r="L414" s="244"/>
      <c r="M414" s="237">
        <v>326002634</v>
      </c>
      <c r="N414" s="236" t="s">
        <v>1305</v>
      </c>
      <c r="O414" s="238" t="s">
        <v>101</v>
      </c>
      <c r="P414" s="236" t="s">
        <v>322</v>
      </c>
      <c r="Q414" s="239">
        <v>39318</v>
      </c>
      <c r="R414" s="234">
        <f t="shared" ca="1" si="6"/>
        <v>17</v>
      </c>
    </row>
    <row r="415" spans="1:18" x14ac:dyDescent="0.35">
      <c r="A415" s="232" t="s">
        <v>1867</v>
      </c>
      <c r="B415" s="216">
        <v>635001700</v>
      </c>
      <c r="C415" s="232" t="s">
        <v>322</v>
      </c>
      <c r="D415" s="233">
        <v>59371</v>
      </c>
      <c r="E415" s="217">
        <v>65954</v>
      </c>
      <c r="G415" s="216">
        <v>630002705</v>
      </c>
      <c r="H415" s="213">
        <v>9706865606</v>
      </c>
      <c r="I415" s="234"/>
      <c r="J415" s="235">
        <v>58542</v>
      </c>
      <c r="K415" s="236" t="s">
        <v>123</v>
      </c>
      <c r="L415" s="244"/>
      <c r="M415" s="237">
        <v>775006957</v>
      </c>
      <c r="N415" s="236" t="s">
        <v>1351</v>
      </c>
      <c r="O415" s="238" t="s">
        <v>101</v>
      </c>
      <c r="P415" s="236" t="s">
        <v>1842</v>
      </c>
      <c r="Q415" s="239">
        <v>35566</v>
      </c>
      <c r="R415" s="234">
        <f t="shared" ca="1" si="6"/>
        <v>27</v>
      </c>
    </row>
    <row r="416" spans="1:18" x14ac:dyDescent="0.35">
      <c r="A416" s="232" t="s">
        <v>1126</v>
      </c>
      <c r="B416" s="216">
        <v>635002174</v>
      </c>
      <c r="C416" s="232" t="s">
        <v>1841</v>
      </c>
      <c r="D416" s="233">
        <v>59423</v>
      </c>
      <c r="E416" s="217">
        <v>54545</v>
      </c>
      <c r="G416" s="216">
        <v>635001700</v>
      </c>
      <c r="H416" s="213">
        <v>3034072342</v>
      </c>
      <c r="I416" s="234" t="s">
        <v>119</v>
      </c>
      <c r="J416" s="235">
        <v>120892</v>
      </c>
      <c r="K416" s="236" t="s">
        <v>118</v>
      </c>
      <c r="L416" s="244"/>
      <c r="M416" s="237">
        <v>529001783</v>
      </c>
      <c r="N416" s="236" t="s">
        <v>1185</v>
      </c>
      <c r="O416" s="238" t="s">
        <v>104</v>
      </c>
      <c r="P416" s="236" t="s">
        <v>712</v>
      </c>
      <c r="Q416" s="239">
        <v>35180</v>
      </c>
      <c r="R416" s="234">
        <f t="shared" ca="1" si="6"/>
        <v>28</v>
      </c>
    </row>
    <row r="417" spans="1:18" x14ac:dyDescent="0.35">
      <c r="A417" s="232" t="s">
        <v>1537</v>
      </c>
      <c r="B417" s="216">
        <v>635006297</v>
      </c>
      <c r="C417" s="232" t="s">
        <v>322</v>
      </c>
      <c r="D417" s="233">
        <v>59443</v>
      </c>
      <c r="E417" s="217">
        <v>60199</v>
      </c>
      <c r="G417" s="216">
        <v>635002174</v>
      </c>
      <c r="H417" s="213">
        <v>9701384592</v>
      </c>
      <c r="I417" s="234" t="s">
        <v>149</v>
      </c>
      <c r="J417" s="235">
        <v>62324</v>
      </c>
      <c r="K417" s="236" t="s">
        <v>141</v>
      </c>
      <c r="L417" s="244"/>
      <c r="M417" s="237">
        <v>279001556</v>
      </c>
      <c r="N417" s="236" t="s">
        <v>1227</v>
      </c>
      <c r="O417" s="238" t="s">
        <v>104</v>
      </c>
      <c r="P417" s="236" t="s">
        <v>712</v>
      </c>
      <c r="Q417" s="239">
        <v>35934</v>
      </c>
      <c r="R417" s="234">
        <f t="shared" ca="1" si="6"/>
        <v>26</v>
      </c>
    </row>
    <row r="418" spans="1:18" x14ac:dyDescent="0.35">
      <c r="A418" s="232" t="s">
        <v>1010</v>
      </c>
      <c r="B418" s="216">
        <v>636002627</v>
      </c>
      <c r="C418" s="232" t="s">
        <v>786</v>
      </c>
      <c r="D418" s="233">
        <v>59475</v>
      </c>
      <c r="E418" s="217">
        <v>52367</v>
      </c>
      <c r="G418" s="216">
        <v>635006297</v>
      </c>
      <c r="H418" s="213">
        <v>5058211050</v>
      </c>
      <c r="I418" s="234"/>
      <c r="J418" s="235">
        <v>72142</v>
      </c>
      <c r="K418" s="236" t="s">
        <v>131</v>
      </c>
      <c r="L418" s="244"/>
      <c r="M418" s="237">
        <v>325000313</v>
      </c>
      <c r="N418" s="236" t="s">
        <v>1126</v>
      </c>
      <c r="O418" s="238" t="s">
        <v>101</v>
      </c>
      <c r="P418" s="236" t="s">
        <v>1839</v>
      </c>
      <c r="Q418" s="239">
        <v>37952</v>
      </c>
      <c r="R418" s="234">
        <f t="shared" ca="1" si="6"/>
        <v>21</v>
      </c>
    </row>
    <row r="419" spans="1:18" x14ac:dyDescent="0.35">
      <c r="A419" s="232" t="s">
        <v>1645</v>
      </c>
      <c r="B419" s="216">
        <v>636003010</v>
      </c>
      <c r="C419" s="232" t="s">
        <v>712</v>
      </c>
      <c r="D419" s="233">
        <v>59773</v>
      </c>
      <c r="E419" s="217">
        <v>55856</v>
      </c>
      <c r="G419" s="216">
        <v>636002627</v>
      </c>
      <c r="H419" s="213">
        <v>7193891189</v>
      </c>
      <c r="I419" s="234" t="s">
        <v>149</v>
      </c>
      <c r="J419" s="235">
        <v>121668</v>
      </c>
      <c r="K419" s="236" t="s">
        <v>118</v>
      </c>
      <c r="L419" s="244"/>
      <c r="M419" s="237">
        <v>875001781</v>
      </c>
      <c r="N419" s="236" t="s">
        <v>1174</v>
      </c>
      <c r="O419" s="238" t="s">
        <v>104</v>
      </c>
      <c r="P419" s="236" t="s">
        <v>712</v>
      </c>
      <c r="Q419" s="239">
        <v>41739</v>
      </c>
      <c r="R419" s="234">
        <f t="shared" ca="1" si="6"/>
        <v>10</v>
      </c>
    </row>
    <row r="420" spans="1:18" x14ac:dyDescent="0.35">
      <c r="A420" s="232" t="s">
        <v>1152</v>
      </c>
      <c r="B420" s="216">
        <v>639008811</v>
      </c>
      <c r="C420" s="232" t="s">
        <v>1843</v>
      </c>
      <c r="D420" s="233">
        <v>60128</v>
      </c>
      <c r="E420" s="217">
        <v>91087</v>
      </c>
      <c r="G420" s="216">
        <v>636003010</v>
      </c>
      <c r="H420" s="213">
        <v>7194652136</v>
      </c>
      <c r="I420" s="234" t="s">
        <v>149</v>
      </c>
      <c r="J420" s="235">
        <v>95345</v>
      </c>
      <c r="K420" s="236" t="s">
        <v>118</v>
      </c>
      <c r="L420" s="244"/>
      <c r="M420" s="237">
        <v>524000396</v>
      </c>
      <c r="N420" s="236" t="s">
        <v>1267</v>
      </c>
      <c r="O420" s="238" t="s">
        <v>127</v>
      </c>
      <c r="P420" s="236" t="s">
        <v>881</v>
      </c>
      <c r="Q420" s="239">
        <v>39608</v>
      </c>
      <c r="R420" s="234">
        <f t="shared" ca="1" si="6"/>
        <v>16</v>
      </c>
    </row>
    <row r="421" spans="1:18" x14ac:dyDescent="0.35">
      <c r="A421" s="232" t="s">
        <v>1564</v>
      </c>
      <c r="B421" s="216">
        <v>640009351</v>
      </c>
      <c r="C421" s="232" t="s">
        <v>1845</v>
      </c>
      <c r="D421" s="233">
        <v>60335</v>
      </c>
      <c r="E421" s="217">
        <v>89411</v>
      </c>
      <c r="G421" s="216">
        <v>639008811</v>
      </c>
      <c r="H421" s="213">
        <v>7192042331</v>
      </c>
      <c r="I421" s="234" t="s">
        <v>121</v>
      </c>
      <c r="J421" s="235">
        <v>102010</v>
      </c>
      <c r="K421" s="236" t="s">
        <v>118</v>
      </c>
      <c r="L421" s="244"/>
      <c r="M421" s="237">
        <v>506007672</v>
      </c>
      <c r="N421" s="236" t="s">
        <v>1139</v>
      </c>
      <c r="O421" s="238" t="s">
        <v>104</v>
      </c>
      <c r="P421" s="236" t="s">
        <v>1840</v>
      </c>
      <c r="Q421" s="239">
        <v>38701</v>
      </c>
      <c r="R421" s="234">
        <f t="shared" ca="1" si="6"/>
        <v>19</v>
      </c>
    </row>
    <row r="422" spans="1:18" x14ac:dyDescent="0.35">
      <c r="A422" s="232" t="s">
        <v>1315</v>
      </c>
      <c r="B422" s="216">
        <v>642001000</v>
      </c>
      <c r="C422" s="232" t="s">
        <v>1858</v>
      </c>
      <c r="D422" s="233">
        <v>60351</v>
      </c>
      <c r="E422" s="217">
        <v>110478</v>
      </c>
      <c r="G422" s="216">
        <v>640009351</v>
      </c>
      <c r="H422" s="213">
        <v>5052520526</v>
      </c>
      <c r="I422" s="234" t="s">
        <v>128</v>
      </c>
      <c r="J422" s="235">
        <v>47889</v>
      </c>
      <c r="K422" s="236" t="s">
        <v>118</v>
      </c>
      <c r="L422" s="244"/>
      <c r="M422" s="237">
        <v>326003677</v>
      </c>
      <c r="N422" s="236" t="s">
        <v>1548</v>
      </c>
      <c r="O422" s="238" t="s">
        <v>134</v>
      </c>
      <c r="P422" s="236" t="s">
        <v>1842</v>
      </c>
      <c r="Q422" s="239">
        <v>42376</v>
      </c>
      <c r="R422" s="234">
        <f t="shared" ca="1" si="6"/>
        <v>9</v>
      </c>
    </row>
    <row r="423" spans="1:18" x14ac:dyDescent="0.35">
      <c r="A423" s="232" t="s">
        <v>1055</v>
      </c>
      <c r="B423" s="216">
        <v>642002369</v>
      </c>
      <c r="C423" s="232" t="s">
        <v>712</v>
      </c>
      <c r="D423" s="233">
        <v>60425</v>
      </c>
      <c r="E423" s="217">
        <v>43061</v>
      </c>
      <c r="G423" s="216">
        <v>642001000</v>
      </c>
      <c r="H423" s="213">
        <v>3033164024</v>
      </c>
      <c r="I423" s="234"/>
      <c r="J423" s="235">
        <v>68049</v>
      </c>
      <c r="K423" s="236" t="s">
        <v>123</v>
      </c>
      <c r="L423" s="244"/>
      <c r="M423" s="237">
        <v>329009768</v>
      </c>
      <c r="N423" s="236" t="s">
        <v>1561</v>
      </c>
      <c r="O423" s="238" t="s">
        <v>127</v>
      </c>
      <c r="P423" s="236" t="s">
        <v>786</v>
      </c>
      <c r="Q423" s="239">
        <v>38382</v>
      </c>
      <c r="R423" s="234">
        <f t="shared" ca="1" si="6"/>
        <v>20</v>
      </c>
    </row>
    <row r="424" spans="1:18" x14ac:dyDescent="0.35">
      <c r="A424" s="232" t="s">
        <v>976</v>
      </c>
      <c r="B424" s="216">
        <v>644004338</v>
      </c>
      <c r="C424" s="232" t="s">
        <v>786</v>
      </c>
      <c r="D424" s="233">
        <v>60471</v>
      </c>
      <c r="E424" s="217">
        <v>50961</v>
      </c>
      <c r="G424" s="216">
        <v>642002369</v>
      </c>
      <c r="H424" s="213">
        <v>3035777345</v>
      </c>
      <c r="I424" s="234" t="s">
        <v>119</v>
      </c>
      <c r="J424" s="235">
        <v>117154</v>
      </c>
      <c r="K424" s="236" t="s">
        <v>118</v>
      </c>
      <c r="L424" s="244"/>
      <c r="M424" s="237">
        <v>979004503</v>
      </c>
      <c r="N424" s="236" t="s">
        <v>1207</v>
      </c>
      <c r="O424" s="238" t="s">
        <v>101</v>
      </c>
      <c r="P424" s="236" t="s">
        <v>1846</v>
      </c>
      <c r="Q424" s="239">
        <v>40059</v>
      </c>
      <c r="R424" s="234">
        <f t="shared" ca="1" si="6"/>
        <v>15</v>
      </c>
    </row>
    <row r="425" spans="1:18" x14ac:dyDescent="0.35">
      <c r="A425" s="232" t="s">
        <v>1355</v>
      </c>
      <c r="B425" s="216">
        <v>645009312</v>
      </c>
      <c r="C425" s="232" t="s">
        <v>475</v>
      </c>
      <c r="D425" s="233">
        <v>60524</v>
      </c>
      <c r="E425" s="217">
        <v>55455</v>
      </c>
      <c r="G425" s="216">
        <v>644004338</v>
      </c>
      <c r="H425" s="213">
        <v>3032304625</v>
      </c>
      <c r="I425" s="234" t="s">
        <v>128</v>
      </c>
      <c r="J425" s="235">
        <v>38334</v>
      </c>
      <c r="K425" s="236" t="s">
        <v>141</v>
      </c>
      <c r="L425" s="244"/>
      <c r="M425" s="237">
        <v>187000804</v>
      </c>
      <c r="N425" s="236" t="s">
        <v>1611</v>
      </c>
      <c r="O425" s="238" t="s">
        <v>134</v>
      </c>
      <c r="P425" s="236" t="s">
        <v>322</v>
      </c>
      <c r="Q425" s="239">
        <v>39360</v>
      </c>
      <c r="R425" s="234">
        <f t="shared" ca="1" si="6"/>
        <v>17</v>
      </c>
    </row>
    <row r="426" spans="1:18" x14ac:dyDescent="0.35">
      <c r="A426" s="232" t="s">
        <v>1020</v>
      </c>
      <c r="B426" s="216">
        <v>646009109</v>
      </c>
      <c r="C426" s="232" t="s">
        <v>786</v>
      </c>
      <c r="D426" s="233">
        <v>60552</v>
      </c>
      <c r="E426" s="217">
        <v>65539</v>
      </c>
      <c r="G426" s="216">
        <v>645009312</v>
      </c>
      <c r="H426" s="213">
        <v>9701535362</v>
      </c>
      <c r="I426" s="234" t="s">
        <v>139</v>
      </c>
      <c r="J426" s="235">
        <v>63150</v>
      </c>
      <c r="K426" s="236" t="s">
        <v>118</v>
      </c>
      <c r="L426" s="244"/>
      <c r="M426" s="237">
        <v>445003754</v>
      </c>
      <c r="N426" s="236" t="s">
        <v>1115</v>
      </c>
      <c r="O426" s="238" t="s">
        <v>134</v>
      </c>
      <c r="P426" s="236" t="s">
        <v>1841</v>
      </c>
      <c r="Q426" s="239">
        <v>37781</v>
      </c>
      <c r="R426" s="234">
        <f t="shared" ca="1" si="6"/>
        <v>21</v>
      </c>
    </row>
    <row r="427" spans="1:18" x14ac:dyDescent="0.35">
      <c r="A427" s="232" t="s">
        <v>1426</v>
      </c>
      <c r="B427" s="216">
        <v>648004266</v>
      </c>
      <c r="C427" s="232" t="s">
        <v>786</v>
      </c>
      <c r="D427" s="233">
        <v>60583</v>
      </c>
      <c r="E427" s="217">
        <v>49416</v>
      </c>
      <c r="G427" s="216">
        <v>646009109</v>
      </c>
      <c r="H427" s="213">
        <v>9705202015</v>
      </c>
      <c r="I427" s="234" t="s">
        <v>128</v>
      </c>
      <c r="J427" s="235">
        <v>113680</v>
      </c>
      <c r="K427" s="236" t="s">
        <v>118</v>
      </c>
      <c r="L427" s="244"/>
      <c r="M427" s="237">
        <v>772005528</v>
      </c>
      <c r="N427" s="236" t="s">
        <v>1222</v>
      </c>
      <c r="O427" s="238" t="s">
        <v>127</v>
      </c>
      <c r="P427" s="236" t="s">
        <v>1843</v>
      </c>
      <c r="Q427" s="239">
        <v>37864</v>
      </c>
      <c r="R427" s="234">
        <f t="shared" ca="1" si="6"/>
        <v>21</v>
      </c>
    </row>
    <row r="428" spans="1:18" x14ac:dyDescent="0.35">
      <c r="A428" s="232" t="s">
        <v>1187</v>
      </c>
      <c r="B428" s="216">
        <v>648004651</v>
      </c>
      <c r="C428" s="232" t="s">
        <v>786</v>
      </c>
      <c r="D428" s="233">
        <v>60745</v>
      </c>
      <c r="E428" s="217">
        <v>55711</v>
      </c>
      <c r="G428" s="216">
        <v>648004266</v>
      </c>
      <c r="H428" s="213">
        <v>3033324762</v>
      </c>
      <c r="I428" s="234" t="s">
        <v>119</v>
      </c>
      <c r="J428" s="235">
        <v>78820</v>
      </c>
      <c r="K428" s="236" t="s">
        <v>118</v>
      </c>
      <c r="L428" s="244"/>
      <c r="M428" s="237">
        <v>778004872</v>
      </c>
      <c r="N428" s="236" t="s">
        <v>1063</v>
      </c>
      <c r="O428" s="238" t="s">
        <v>102</v>
      </c>
      <c r="P428" s="236" t="s">
        <v>1839</v>
      </c>
      <c r="Q428" s="239">
        <v>36839</v>
      </c>
      <c r="R428" s="234">
        <f t="shared" ca="1" si="6"/>
        <v>24</v>
      </c>
    </row>
    <row r="429" spans="1:18" x14ac:dyDescent="0.35">
      <c r="A429" s="232" t="s">
        <v>1600</v>
      </c>
      <c r="B429" s="216">
        <v>648008204</v>
      </c>
      <c r="C429" s="232" t="s">
        <v>1839</v>
      </c>
      <c r="D429" s="233">
        <v>60812</v>
      </c>
      <c r="E429" s="217">
        <v>107521</v>
      </c>
      <c r="G429" s="216">
        <v>648004651</v>
      </c>
      <c r="H429" s="213">
        <v>7194854867</v>
      </c>
      <c r="I429" s="234" t="s">
        <v>119</v>
      </c>
      <c r="J429" s="235">
        <v>95923</v>
      </c>
      <c r="K429" s="236" t="s">
        <v>118</v>
      </c>
      <c r="L429" s="244"/>
      <c r="M429" s="237">
        <v>217005900</v>
      </c>
      <c r="N429" s="236" t="s">
        <v>1856</v>
      </c>
      <c r="O429" s="238" t="s">
        <v>134</v>
      </c>
      <c r="P429" s="236" t="s">
        <v>881</v>
      </c>
      <c r="Q429" s="239">
        <v>38915</v>
      </c>
      <c r="R429" s="234">
        <f t="shared" ca="1" si="6"/>
        <v>18</v>
      </c>
    </row>
    <row r="430" spans="1:18" x14ac:dyDescent="0.35">
      <c r="A430" s="232" t="s">
        <v>1400</v>
      </c>
      <c r="B430" s="216">
        <v>650003671</v>
      </c>
      <c r="C430" s="232" t="s">
        <v>1841</v>
      </c>
      <c r="D430" s="233">
        <v>60911</v>
      </c>
      <c r="E430" s="217">
        <v>120616</v>
      </c>
      <c r="G430" s="216">
        <v>648008204</v>
      </c>
      <c r="H430" s="213">
        <v>9701957923</v>
      </c>
      <c r="I430" s="234" t="s">
        <v>121</v>
      </c>
      <c r="J430" s="235">
        <v>113999</v>
      </c>
      <c r="K430" s="236" t="s">
        <v>118</v>
      </c>
      <c r="L430" s="244"/>
      <c r="M430" s="237">
        <v>247000806</v>
      </c>
      <c r="N430" s="236" t="s">
        <v>1669</v>
      </c>
      <c r="O430" s="238" t="s">
        <v>134</v>
      </c>
      <c r="P430" s="236" t="s">
        <v>1843</v>
      </c>
      <c r="Q430" s="239">
        <v>42009</v>
      </c>
      <c r="R430" s="234">
        <f t="shared" ca="1" si="6"/>
        <v>10</v>
      </c>
    </row>
    <row r="431" spans="1:18" x14ac:dyDescent="0.35">
      <c r="A431" s="232" t="s">
        <v>1288</v>
      </c>
      <c r="B431" s="216">
        <v>650009155</v>
      </c>
      <c r="C431" s="232" t="s">
        <v>1839</v>
      </c>
      <c r="D431" s="233">
        <v>60963</v>
      </c>
      <c r="E431" s="217">
        <v>101964</v>
      </c>
      <c r="G431" s="216">
        <v>650003671</v>
      </c>
      <c r="H431" s="213">
        <v>7196699611</v>
      </c>
      <c r="I431" s="234" t="s">
        <v>149</v>
      </c>
      <c r="J431" s="235">
        <v>127742</v>
      </c>
      <c r="K431" s="236" t="s">
        <v>118</v>
      </c>
      <c r="L431" s="244"/>
      <c r="M431" s="237">
        <v>666007587</v>
      </c>
      <c r="N431" s="236" t="s">
        <v>1347</v>
      </c>
      <c r="O431" s="238" t="s">
        <v>102</v>
      </c>
      <c r="P431" s="236" t="s">
        <v>322</v>
      </c>
      <c r="Q431" s="239">
        <v>41896</v>
      </c>
      <c r="R431" s="234">
        <f t="shared" ca="1" si="6"/>
        <v>10</v>
      </c>
    </row>
    <row r="432" spans="1:18" x14ac:dyDescent="0.35">
      <c r="A432" s="232" t="s">
        <v>1868</v>
      </c>
      <c r="B432" s="216">
        <v>650009762</v>
      </c>
      <c r="C432" s="232" t="s">
        <v>322</v>
      </c>
      <c r="D432" s="233">
        <v>61116</v>
      </c>
      <c r="E432" s="217">
        <v>68621</v>
      </c>
      <c r="G432" s="216">
        <v>650009155</v>
      </c>
      <c r="H432" s="213">
        <v>5053848677</v>
      </c>
      <c r="I432" s="234"/>
      <c r="J432" s="235">
        <v>98084</v>
      </c>
      <c r="K432" s="236" t="s">
        <v>123</v>
      </c>
      <c r="L432" s="244"/>
      <c r="M432" s="237">
        <v>856003663</v>
      </c>
      <c r="N432" s="236" t="s">
        <v>1326</v>
      </c>
      <c r="O432" s="238" t="s">
        <v>134</v>
      </c>
      <c r="P432" s="236" t="s">
        <v>1839</v>
      </c>
      <c r="Q432" s="239">
        <v>38012</v>
      </c>
      <c r="R432" s="234">
        <f t="shared" ca="1" si="6"/>
        <v>21</v>
      </c>
    </row>
    <row r="433" spans="1:18" x14ac:dyDescent="0.35">
      <c r="A433" s="232" t="s">
        <v>1551</v>
      </c>
      <c r="B433" s="216">
        <v>652003650</v>
      </c>
      <c r="C433" s="232" t="s">
        <v>322</v>
      </c>
      <c r="D433" s="233">
        <v>61167</v>
      </c>
      <c r="E433" s="217">
        <v>58166</v>
      </c>
      <c r="G433" s="216">
        <v>650009762</v>
      </c>
      <c r="H433" s="213">
        <v>9702172913</v>
      </c>
      <c r="I433" s="234" t="s">
        <v>139</v>
      </c>
      <c r="J433" s="235">
        <v>70883</v>
      </c>
      <c r="K433" s="236" t="s">
        <v>118</v>
      </c>
      <c r="L433" s="244"/>
      <c r="M433" s="237">
        <v>368006689</v>
      </c>
      <c r="N433" s="236" t="s">
        <v>1609</v>
      </c>
      <c r="O433" s="238" t="s">
        <v>101</v>
      </c>
      <c r="P433" s="236" t="s">
        <v>1839</v>
      </c>
      <c r="Q433" s="239">
        <v>37225</v>
      </c>
      <c r="R433" s="234">
        <f t="shared" ca="1" si="6"/>
        <v>23</v>
      </c>
    </row>
    <row r="434" spans="1:18" x14ac:dyDescent="0.35">
      <c r="A434" s="232" t="s">
        <v>1219</v>
      </c>
      <c r="B434" s="216">
        <v>652005846</v>
      </c>
      <c r="C434" s="232" t="s">
        <v>712</v>
      </c>
      <c r="D434" s="233">
        <v>61200</v>
      </c>
      <c r="E434" s="217">
        <v>77544</v>
      </c>
      <c r="G434" s="216">
        <v>652003650</v>
      </c>
      <c r="H434" s="213">
        <v>9708046670</v>
      </c>
      <c r="I434" s="234"/>
      <c r="J434" s="235">
        <v>41578</v>
      </c>
      <c r="K434" s="236" t="s">
        <v>123</v>
      </c>
      <c r="L434" s="244"/>
      <c r="M434" s="237">
        <v>761000800</v>
      </c>
      <c r="N434" s="236" t="s">
        <v>1216</v>
      </c>
      <c r="O434" s="238" t="s">
        <v>104</v>
      </c>
      <c r="P434" s="236" t="s">
        <v>1839</v>
      </c>
      <c r="Q434" s="239">
        <v>35562</v>
      </c>
      <c r="R434" s="234">
        <f t="shared" ca="1" si="6"/>
        <v>27</v>
      </c>
    </row>
    <row r="435" spans="1:18" x14ac:dyDescent="0.35">
      <c r="A435" s="232" t="s">
        <v>1609</v>
      </c>
      <c r="B435" s="240">
        <v>654000868</v>
      </c>
      <c r="C435" s="232" t="s">
        <v>1841</v>
      </c>
      <c r="D435" s="233">
        <v>61232</v>
      </c>
      <c r="E435" s="217">
        <v>63367</v>
      </c>
      <c r="G435" s="216">
        <v>652005846</v>
      </c>
      <c r="H435" s="213">
        <v>9702889182</v>
      </c>
      <c r="I435" s="234"/>
      <c r="J435" s="235">
        <v>31859</v>
      </c>
      <c r="K435" s="236" t="s">
        <v>123</v>
      </c>
      <c r="L435" s="244"/>
      <c r="M435" s="237">
        <v>661003450</v>
      </c>
      <c r="N435" s="236" t="s">
        <v>1867</v>
      </c>
      <c r="O435" s="238" t="s">
        <v>134</v>
      </c>
      <c r="P435" s="236" t="s">
        <v>786</v>
      </c>
      <c r="Q435" s="239">
        <v>38254</v>
      </c>
      <c r="R435" s="234">
        <f t="shared" ca="1" si="6"/>
        <v>20</v>
      </c>
    </row>
    <row r="436" spans="1:18" x14ac:dyDescent="0.35">
      <c r="A436" s="232" t="s">
        <v>1209</v>
      </c>
      <c r="B436" s="216">
        <v>655003417</v>
      </c>
      <c r="C436" s="232" t="s">
        <v>1848</v>
      </c>
      <c r="D436" s="233">
        <v>61236</v>
      </c>
      <c r="E436" s="217">
        <v>120220</v>
      </c>
      <c r="G436" s="240">
        <v>654000868</v>
      </c>
      <c r="H436" s="213">
        <v>3036126835</v>
      </c>
      <c r="I436" s="234"/>
      <c r="J436" s="235">
        <v>50445</v>
      </c>
      <c r="K436" s="236" t="s">
        <v>123</v>
      </c>
      <c r="L436" s="244"/>
      <c r="M436" s="237">
        <v>210004611</v>
      </c>
      <c r="N436" s="236" t="s">
        <v>1003</v>
      </c>
      <c r="O436" s="238" t="s">
        <v>134</v>
      </c>
      <c r="P436" s="236" t="s">
        <v>322</v>
      </c>
      <c r="Q436" s="239">
        <v>37303</v>
      </c>
      <c r="R436" s="234">
        <f t="shared" ca="1" si="6"/>
        <v>23</v>
      </c>
    </row>
    <row r="437" spans="1:18" x14ac:dyDescent="0.35">
      <c r="A437" s="232" t="s">
        <v>1458</v>
      </c>
      <c r="B437" s="216">
        <v>655006620</v>
      </c>
      <c r="C437" s="232" t="s">
        <v>1841</v>
      </c>
      <c r="D437" s="233">
        <v>61246</v>
      </c>
      <c r="E437" s="217">
        <v>94334</v>
      </c>
      <c r="G437" s="216">
        <v>655003417</v>
      </c>
      <c r="H437" s="213">
        <v>9707692593</v>
      </c>
      <c r="I437" s="234" t="s">
        <v>149</v>
      </c>
      <c r="J437" s="235">
        <v>38649</v>
      </c>
      <c r="K437" s="236" t="s">
        <v>118</v>
      </c>
      <c r="L437" s="244"/>
      <c r="M437" s="237">
        <v>582003779</v>
      </c>
      <c r="N437" s="236" t="s">
        <v>1373</v>
      </c>
      <c r="O437" s="238" t="s">
        <v>102</v>
      </c>
      <c r="P437" s="236" t="s">
        <v>786</v>
      </c>
      <c r="Q437" s="239">
        <v>35902</v>
      </c>
      <c r="R437" s="234">
        <f t="shared" ca="1" si="6"/>
        <v>26</v>
      </c>
    </row>
    <row r="438" spans="1:18" x14ac:dyDescent="0.35">
      <c r="A438" s="232" t="s">
        <v>1356</v>
      </c>
      <c r="B438" s="216">
        <v>656005972</v>
      </c>
      <c r="C438" s="232" t="s">
        <v>786</v>
      </c>
      <c r="D438" s="233">
        <v>61295</v>
      </c>
      <c r="E438" s="217">
        <v>119573</v>
      </c>
      <c r="G438" s="216">
        <v>655006620</v>
      </c>
      <c r="H438" s="213">
        <v>9706412482</v>
      </c>
      <c r="I438" s="234" t="s">
        <v>119</v>
      </c>
      <c r="J438" s="235">
        <v>62730</v>
      </c>
      <c r="K438" s="236" t="s">
        <v>118</v>
      </c>
      <c r="L438" s="244"/>
      <c r="M438" s="237">
        <v>519001733</v>
      </c>
      <c r="N438" s="236" t="s">
        <v>1606</v>
      </c>
      <c r="O438" s="238" t="s">
        <v>134</v>
      </c>
      <c r="P438" s="236" t="s">
        <v>1839</v>
      </c>
      <c r="Q438" s="239">
        <v>36402</v>
      </c>
      <c r="R438" s="234">
        <f t="shared" ca="1" si="6"/>
        <v>25</v>
      </c>
    </row>
    <row r="439" spans="1:18" x14ac:dyDescent="0.35">
      <c r="A439" s="232" t="s">
        <v>1334</v>
      </c>
      <c r="B439" s="216">
        <v>657003757</v>
      </c>
      <c r="C439" s="232" t="s">
        <v>712</v>
      </c>
      <c r="D439" s="233">
        <v>61298</v>
      </c>
      <c r="E439" s="217">
        <v>92554</v>
      </c>
      <c r="G439" s="216">
        <v>656005972</v>
      </c>
      <c r="H439" s="213">
        <v>5054125294</v>
      </c>
      <c r="I439" s="234" t="s">
        <v>119</v>
      </c>
      <c r="J439" s="235">
        <v>97028</v>
      </c>
      <c r="K439" s="236" t="s">
        <v>118</v>
      </c>
      <c r="L439" s="244"/>
      <c r="M439" s="237">
        <v>635002174</v>
      </c>
      <c r="N439" s="236" t="s">
        <v>1460</v>
      </c>
      <c r="O439" s="238" t="s">
        <v>102</v>
      </c>
      <c r="P439" s="236" t="s">
        <v>1839</v>
      </c>
      <c r="Q439" s="239">
        <v>38141</v>
      </c>
      <c r="R439" s="234">
        <f t="shared" ca="1" si="6"/>
        <v>20</v>
      </c>
    </row>
    <row r="440" spans="1:18" x14ac:dyDescent="0.35">
      <c r="A440" s="232" t="s">
        <v>1043</v>
      </c>
      <c r="B440" s="240">
        <v>658001541</v>
      </c>
      <c r="C440" s="232" t="s">
        <v>1841</v>
      </c>
      <c r="D440" s="233">
        <v>61412</v>
      </c>
      <c r="E440" s="217">
        <v>90282</v>
      </c>
      <c r="G440" s="216">
        <v>657003757</v>
      </c>
      <c r="H440" s="213">
        <v>7193199265</v>
      </c>
      <c r="I440" s="234" t="s">
        <v>149</v>
      </c>
      <c r="J440" s="235">
        <v>50526</v>
      </c>
      <c r="K440" s="236" t="s">
        <v>118</v>
      </c>
      <c r="L440" s="244"/>
      <c r="M440" s="237">
        <v>934008045</v>
      </c>
      <c r="N440" s="236" t="s">
        <v>1091</v>
      </c>
      <c r="O440" s="238" t="s">
        <v>134</v>
      </c>
      <c r="P440" s="236" t="s">
        <v>322</v>
      </c>
      <c r="Q440" s="239">
        <v>42558</v>
      </c>
      <c r="R440" s="234">
        <f t="shared" ca="1" si="6"/>
        <v>8</v>
      </c>
    </row>
    <row r="441" spans="1:18" x14ac:dyDescent="0.35">
      <c r="A441" s="232" t="s">
        <v>1606</v>
      </c>
      <c r="B441" s="240">
        <v>658002956</v>
      </c>
      <c r="C441" s="232" t="s">
        <v>1846</v>
      </c>
      <c r="D441" s="233">
        <v>61479</v>
      </c>
      <c r="E441" s="217">
        <v>114768</v>
      </c>
      <c r="G441" s="240">
        <v>658001541</v>
      </c>
      <c r="H441" s="213">
        <v>3037785583</v>
      </c>
      <c r="I441" s="234"/>
      <c r="J441" s="235">
        <v>95602</v>
      </c>
      <c r="K441" s="236" t="s">
        <v>123</v>
      </c>
      <c r="L441" s="244"/>
      <c r="M441" s="237">
        <v>281007639</v>
      </c>
      <c r="N441" s="236" t="s">
        <v>1476</v>
      </c>
      <c r="O441" s="238" t="s">
        <v>104</v>
      </c>
      <c r="P441" s="236" t="s">
        <v>1841</v>
      </c>
      <c r="Q441" s="239">
        <v>35626</v>
      </c>
      <c r="R441" s="234">
        <f t="shared" ca="1" si="6"/>
        <v>27</v>
      </c>
    </row>
    <row r="442" spans="1:18" x14ac:dyDescent="0.35">
      <c r="A442" s="232" t="s">
        <v>1021</v>
      </c>
      <c r="B442" s="216">
        <v>659009795</v>
      </c>
      <c r="C442" s="232" t="s">
        <v>712</v>
      </c>
      <c r="D442" s="233">
        <v>61532</v>
      </c>
      <c r="E442" s="217">
        <v>111943</v>
      </c>
      <c r="G442" s="240">
        <v>658002956</v>
      </c>
      <c r="H442" s="213">
        <v>5052453666</v>
      </c>
      <c r="I442" s="234"/>
      <c r="J442" s="235">
        <v>98788</v>
      </c>
      <c r="K442" s="236" t="s">
        <v>123</v>
      </c>
      <c r="L442" s="244"/>
      <c r="M442" s="237">
        <v>813001034</v>
      </c>
      <c r="N442" s="236" t="s">
        <v>1484</v>
      </c>
      <c r="O442" s="238" t="s">
        <v>101</v>
      </c>
      <c r="P442" s="236" t="s">
        <v>322</v>
      </c>
      <c r="Q442" s="239">
        <v>38992</v>
      </c>
      <c r="R442" s="234">
        <f t="shared" ca="1" si="6"/>
        <v>18</v>
      </c>
    </row>
    <row r="443" spans="1:18" x14ac:dyDescent="0.35">
      <c r="A443" s="232" t="s">
        <v>1169</v>
      </c>
      <c r="B443" s="216">
        <v>660005429</v>
      </c>
      <c r="C443" s="232" t="s">
        <v>322</v>
      </c>
      <c r="D443" s="233">
        <v>61596</v>
      </c>
      <c r="E443" s="217">
        <v>92750</v>
      </c>
      <c r="G443" s="216">
        <v>659009795</v>
      </c>
      <c r="H443" s="213">
        <v>7194752921</v>
      </c>
      <c r="I443" s="234" t="s">
        <v>149</v>
      </c>
      <c r="J443" s="235">
        <v>124587</v>
      </c>
      <c r="K443" s="236" t="s">
        <v>118</v>
      </c>
      <c r="L443" s="244"/>
      <c r="M443" s="237">
        <v>348003222</v>
      </c>
      <c r="N443" s="236" t="s">
        <v>1370</v>
      </c>
      <c r="O443" s="238" t="s">
        <v>104</v>
      </c>
      <c r="P443" s="236" t="s">
        <v>322</v>
      </c>
      <c r="Q443" s="239">
        <v>40070</v>
      </c>
      <c r="R443" s="234">
        <f t="shared" ca="1" si="6"/>
        <v>15</v>
      </c>
    </row>
    <row r="444" spans="1:18" x14ac:dyDescent="0.35">
      <c r="A444" s="232" t="s">
        <v>1423</v>
      </c>
      <c r="B444" s="216">
        <v>661003450</v>
      </c>
      <c r="C444" s="232" t="s">
        <v>322</v>
      </c>
      <c r="D444" s="233">
        <v>61809</v>
      </c>
      <c r="E444" s="217">
        <v>59249</v>
      </c>
      <c r="G444" s="216">
        <v>660005429</v>
      </c>
      <c r="H444" s="213">
        <v>3035968632</v>
      </c>
      <c r="I444" s="234"/>
      <c r="J444" s="235">
        <v>87499</v>
      </c>
      <c r="K444" s="236" t="s">
        <v>123</v>
      </c>
      <c r="L444" s="244"/>
      <c r="M444" s="237">
        <v>323007315</v>
      </c>
      <c r="N444" s="236" t="s">
        <v>1253</v>
      </c>
      <c r="O444" s="238" t="s">
        <v>104</v>
      </c>
      <c r="P444" s="236" t="s">
        <v>1847</v>
      </c>
      <c r="Q444" s="239">
        <v>37971</v>
      </c>
      <c r="R444" s="234">
        <f t="shared" ca="1" si="6"/>
        <v>21</v>
      </c>
    </row>
    <row r="445" spans="1:18" x14ac:dyDescent="0.35">
      <c r="A445" s="232" t="s">
        <v>1254</v>
      </c>
      <c r="B445" s="240">
        <v>662003088</v>
      </c>
      <c r="C445" s="232" t="s">
        <v>893</v>
      </c>
      <c r="D445" s="233">
        <v>61904</v>
      </c>
      <c r="E445" s="217">
        <v>64898</v>
      </c>
      <c r="G445" s="216">
        <v>661003450</v>
      </c>
      <c r="H445" s="213">
        <v>9708012440</v>
      </c>
      <c r="I445" s="234" t="s">
        <v>139</v>
      </c>
      <c r="J445" s="235">
        <v>71821</v>
      </c>
      <c r="K445" s="236" t="s">
        <v>118</v>
      </c>
      <c r="L445" s="244"/>
      <c r="M445" s="237">
        <v>811004245</v>
      </c>
      <c r="N445" s="236" t="s">
        <v>1637</v>
      </c>
      <c r="O445" s="238" t="s">
        <v>134</v>
      </c>
      <c r="P445" s="236" t="s">
        <v>1839</v>
      </c>
      <c r="Q445" s="239">
        <v>35434</v>
      </c>
      <c r="R445" s="234">
        <f t="shared" ca="1" si="6"/>
        <v>28</v>
      </c>
    </row>
    <row r="446" spans="1:18" x14ac:dyDescent="0.35">
      <c r="A446" s="232" t="s">
        <v>1516</v>
      </c>
      <c r="B446" s="216">
        <v>662007569</v>
      </c>
      <c r="C446" s="232" t="s">
        <v>1839</v>
      </c>
      <c r="D446" s="233">
        <v>61926</v>
      </c>
      <c r="E446" s="217">
        <v>69466</v>
      </c>
      <c r="G446" s="240">
        <v>662003088</v>
      </c>
      <c r="H446" s="213">
        <v>7192780847</v>
      </c>
      <c r="I446" s="234" t="s">
        <v>139</v>
      </c>
      <c r="J446" s="235">
        <v>53685</v>
      </c>
      <c r="K446" s="236" t="s">
        <v>141</v>
      </c>
      <c r="L446" s="244"/>
      <c r="M446" s="237">
        <v>337005962</v>
      </c>
      <c r="N446" s="236" t="s">
        <v>1016</v>
      </c>
      <c r="O446" s="238" t="s">
        <v>127</v>
      </c>
      <c r="P446" s="236" t="s">
        <v>238</v>
      </c>
      <c r="Q446" s="239">
        <v>37438</v>
      </c>
      <c r="R446" s="234">
        <f t="shared" ca="1" si="6"/>
        <v>22</v>
      </c>
    </row>
    <row r="447" spans="1:18" x14ac:dyDescent="0.35">
      <c r="A447" s="232" t="s">
        <v>1089</v>
      </c>
      <c r="B447" s="216">
        <v>663000789</v>
      </c>
      <c r="C447" s="232" t="s">
        <v>881</v>
      </c>
      <c r="D447" s="233">
        <v>61939</v>
      </c>
      <c r="E447" s="217">
        <v>59698</v>
      </c>
      <c r="G447" s="216">
        <v>662007569</v>
      </c>
      <c r="H447" s="213">
        <v>3033294956</v>
      </c>
      <c r="I447" s="234" t="s">
        <v>121</v>
      </c>
      <c r="J447" s="235">
        <v>120167</v>
      </c>
      <c r="K447" s="236" t="s">
        <v>118</v>
      </c>
      <c r="L447" s="244"/>
      <c r="M447" s="237">
        <v>167004590</v>
      </c>
      <c r="N447" s="236" t="s">
        <v>1547</v>
      </c>
      <c r="O447" s="238" t="s">
        <v>102</v>
      </c>
      <c r="P447" s="236" t="s">
        <v>322</v>
      </c>
      <c r="Q447" s="239">
        <v>38628</v>
      </c>
      <c r="R447" s="234">
        <f t="shared" ca="1" si="6"/>
        <v>19</v>
      </c>
    </row>
    <row r="448" spans="1:18" x14ac:dyDescent="0.35">
      <c r="A448" s="232" t="s">
        <v>1543</v>
      </c>
      <c r="B448" s="240">
        <v>665009296</v>
      </c>
      <c r="C448" s="232" t="s">
        <v>1839</v>
      </c>
      <c r="D448" s="233">
        <v>62219</v>
      </c>
      <c r="E448" s="217">
        <v>61466</v>
      </c>
      <c r="G448" s="216">
        <v>663000789</v>
      </c>
      <c r="H448" s="213">
        <v>5052672603</v>
      </c>
      <c r="I448" s="234"/>
      <c r="J448" s="235">
        <v>47023</v>
      </c>
      <c r="K448" s="236" t="s">
        <v>131</v>
      </c>
      <c r="L448" s="244"/>
      <c r="M448" s="237">
        <v>550004629</v>
      </c>
      <c r="N448" s="236" t="s">
        <v>1381</v>
      </c>
      <c r="O448" s="238" t="s">
        <v>134</v>
      </c>
      <c r="P448" s="236" t="s">
        <v>1839</v>
      </c>
      <c r="Q448" s="239">
        <v>38460</v>
      </c>
      <c r="R448" s="234">
        <f t="shared" ca="1" si="6"/>
        <v>19</v>
      </c>
    </row>
    <row r="449" spans="1:18" x14ac:dyDescent="0.35">
      <c r="A449" s="232" t="s">
        <v>1280</v>
      </c>
      <c r="B449" s="216">
        <v>666007587</v>
      </c>
      <c r="C449" s="232" t="s">
        <v>322</v>
      </c>
      <c r="D449" s="233">
        <v>62305</v>
      </c>
      <c r="E449" s="217">
        <v>61725</v>
      </c>
      <c r="G449" s="240">
        <v>665009296</v>
      </c>
      <c r="H449" s="213">
        <v>3033558443</v>
      </c>
      <c r="I449" s="234" t="s">
        <v>119</v>
      </c>
      <c r="J449" s="235">
        <v>105368</v>
      </c>
      <c r="K449" s="236" t="s">
        <v>118</v>
      </c>
      <c r="L449" s="244"/>
      <c r="M449" s="237">
        <v>119001416</v>
      </c>
      <c r="N449" s="236" t="s">
        <v>1633</v>
      </c>
      <c r="O449" s="238" t="s">
        <v>101</v>
      </c>
      <c r="P449" s="236" t="s">
        <v>786</v>
      </c>
      <c r="Q449" s="239">
        <v>36458</v>
      </c>
      <c r="R449" s="234">
        <f t="shared" ca="1" si="6"/>
        <v>25</v>
      </c>
    </row>
    <row r="450" spans="1:18" x14ac:dyDescent="0.35">
      <c r="A450" s="232" t="s">
        <v>1063</v>
      </c>
      <c r="B450" s="240">
        <v>667000637</v>
      </c>
      <c r="C450" s="232" t="s">
        <v>322</v>
      </c>
      <c r="D450" s="233">
        <v>62403</v>
      </c>
      <c r="E450" s="217">
        <v>57308</v>
      </c>
      <c r="G450" s="216">
        <v>666007587</v>
      </c>
      <c r="H450" s="213">
        <v>7198253211</v>
      </c>
      <c r="I450" s="234" t="s">
        <v>119</v>
      </c>
      <c r="J450" s="235">
        <v>55634</v>
      </c>
      <c r="K450" s="236" t="s">
        <v>118</v>
      </c>
      <c r="L450" s="244"/>
      <c r="M450" s="237">
        <v>763008893</v>
      </c>
      <c r="N450" s="236" t="s">
        <v>979</v>
      </c>
      <c r="O450" s="238" t="s">
        <v>134</v>
      </c>
      <c r="P450" s="236" t="s">
        <v>1846</v>
      </c>
      <c r="Q450" s="239">
        <v>37863</v>
      </c>
      <c r="R450" s="234">
        <f t="shared" ca="1" si="6"/>
        <v>21</v>
      </c>
    </row>
    <row r="451" spans="1:18" x14ac:dyDescent="0.35">
      <c r="A451" s="232" t="s">
        <v>935</v>
      </c>
      <c r="B451" s="216">
        <v>667003548</v>
      </c>
      <c r="C451" s="232" t="s">
        <v>1850</v>
      </c>
      <c r="D451" s="233">
        <v>62493</v>
      </c>
      <c r="E451" s="217">
        <v>68108</v>
      </c>
      <c r="G451" s="240">
        <v>667000637</v>
      </c>
      <c r="H451" s="213">
        <v>5055993367</v>
      </c>
      <c r="I451" s="234"/>
      <c r="J451" s="235">
        <v>78135</v>
      </c>
      <c r="K451" s="236" t="s">
        <v>131</v>
      </c>
      <c r="L451" s="244"/>
      <c r="M451" s="237">
        <v>372002058</v>
      </c>
      <c r="N451" s="236" t="s">
        <v>1435</v>
      </c>
      <c r="O451" s="238" t="s">
        <v>101</v>
      </c>
      <c r="P451" s="236" t="s">
        <v>1843</v>
      </c>
      <c r="Q451" s="239">
        <v>38942</v>
      </c>
      <c r="R451" s="234">
        <f t="shared" ref="R451:R514" ca="1" si="7">DATEDIF(Q451,TODAY(),"Y")</f>
        <v>18</v>
      </c>
    </row>
    <row r="452" spans="1:18" x14ac:dyDescent="0.35">
      <c r="A452" s="232" t="s">
        <v>969</v>
      </c>
      <c r="B452" s="216">
        <v>669007373</v>
      </c>
      <c r="C452" s="232" t="s">
        <v>322</v>
      </c>
      <c r="D452" s="233">
        <v>62596</v>
      </c>
      <c r="E452" s="217">
        <v>19106</v>
      </c>
      <c r="G452" s="216">
        <v>667003548</v>
      </c>
      <c r="H452" s="213">
        <v>3034733288</v>
      </c>
      <c r="I452" s="234" t="s">
        <v>119</v>
      </c>
      <c r="J452" s="235">
        <v>48473</v>
      </c>
      <c r="K452" s="236" t="s">
        <v>118</v>
      </c>
      <c r="L452" s="244"/>
      <c r="M452" s="237">
        <v>753002270</v>
      </c>
      <c r="N452" s="236" t="s">
        <v>1068</v>
      </c>
      <c r="O452" s="238" t="s">
        <v>101</v>
      </c>
      <c r="P452" s="236" t="s">
        <v>1844</v>
      </c>
      <c r="Q452" s="239">
        <v>35107</v>
      </c>
      <c r="R452" s="234">
        <f t="shared" ca="1" si="7"/>
        <v>29</v>
      </c>
    </row>
    <row r="453" spans="1:18" x14ac:dyDescent="0.35">
      <c r="A453" s="232" t="s">
        <v>1006</v>
      </c>
      <c r="B453" s="216">
        <v>670006997</v>
      </c>
      <c r="C453" s="232" t="s">
        <v>1842</v>
      </c>
      <c r="D453" s="233">
        <v>62620</v>
      </c>
      <c r="E453" s="217">
        <v>89266</v>
      </c>
      <c r="G453" s="216">
        <v>669007373</v>
      </c>
      <c r="H453" s="213">
        <v>3033967339</v>
      </c>
      <c r="I453" s="234" t="s">
        <v>119</v>
      </c>
      <c r="J453" s="235">
        <v>75088</v>
      </c>
      <c r="K453" s="236" t="s">
        <v>118</v>
      </c>
      <c r="L453" s="244"/>
      <c r="M453" s="237">
        <v>722008764</v>
      </c>
      <c r="N453" s="236" t="s">
        <v>1596</v>
      </c>
      <c r="O453" s="238" t="s">
        <v>134</v>
      </c>
      <c r="P453" s="236" t="s">
        <v>322</v>
      </c>
      <c r="Q453" s="239">
        <v>37933</v>
      </c>
      <c r="R453" s="234">
        <f t="shared" ca="1" si="7"/>
        <v>21</v>
      </c>
    </row>
    <row r="454" spans="1:18" x14ac:dyDescent="0.35">
      <c r="A454" s="232" t="s">
        <v>1067</v>
      </c>
      <c r="B454" s="216">
        <v>672001950</v>
      </c>
      <c r="C454" s="232" t="s">
        <v>238</v>
      </c>
      <c r="D454" s="233">
        <v>62687</v>
      </c>
      <c r="E454" s="217">
        <v>63658</v>
      </c>
      <c r="G454" s="216">
        <v>670006997</v>
      </c>
      <c r="H454" s="213">
        <v>7191397811</v>
      </c>
      <c r="I454" s="234" t="s">
        <v>121</v>
      </c>
      <c r="J454" s="235">
        <v>48398</v>
      </c>
      <c r="K454" s="236" t="s">
        <v>118</v>
      </c>
      <c r="L454" s="244"/>
      <c r="M454" s="237">
        <v>317007570</v>
      </c>
      <c r="N454" s="236" t="s">
        <v>1093</v>
      </c>
      <c r="O454" s="238" t="s">
        <v>101</v>
      </c>
      <c r="P454" s="236" t="s">
        <v>786</v>
      </c>
      <c r="Q454" s="239">
        <v>42159</v>
      </c>
      <c r="R454" s="234">
        <f t="shared" ca="1" si="7"/>
        <v>9</v>
      </c>
    </row>
    <row r="455" spans="1:18" x14ac:dyDescent="0.35">
      <c r="A455" s="232" t="s">
        <v>1581</v>
      </c>
      <c r="B455" s="216">
        <v>672004852</v>
      </c>
      <c r="C455" s="232" t="s">
        <v>1844</v>
      </c>
      <c r="D455" s="233">
        <v>63191</v>
      </c>
      <c r="E455" s="217">
        <v>91100</v>
      </c>
      <c r="G455" s="216">
        <v>672001950</v>
      </c>
      <c r="H455" s="213">
        <v>7195085809</v>
      </c>
      <c r="I455" s="234"/>
      <c r="J455" s="235">
        <v>42259</v>
      </c>
      <c r="K455" s="236" t="s">
        <v>123</v>
      </c>
      <c r="L455" s="244"/>
      <c r="M455" s="237">
        <v>712008310</v>
      </c>
      <c r="N455" s="236" t="s">
        <v>964</v>
      </c>
      <c r="O455" s="238" t="s">
        <v>104</v>
      </c>
      <c r="P455" s="236" t="s">
        <v>322</v>
      </c>
      <c r="Q455" s="239">
        <v>40213</v>
      </c>
      <c r="R455" s="234">
        <f t="shared" ca="1" si="7"/>
        <v>15</v>
      </c>
    </row>
    <row r="456" spans="1:18" x14ac:dyDescent="0.35">
      <c r="A456" s="232" t="s">
        <v>1637</v>
      </c>
      <c r="B456" s="216">
        <v>672005488</v>
      </c>
      <c r="C456" s="232" t="s">
        <v>786</v>
      </c>
      <c r="D456" s="233">
        <v>63298</v>
      </c>
      <c r="E456" s="217">
        <v>35567</v>
      </c>
      <c r="G456" s="216">
        <v>672004852</v>
      </c>
      <c r="H456" s="213">
        <v>3038155179</v>
      </c>
      <c r="I456" s="234" t="s">
        <v>149</v>
      </c>
      <c r="J456" s="235">
        <v>110346</v>
      </c>
      <c r="K456" s="236" t="s">
        <v>118</v>
      </c>
      <c r="L456" s="244"/>
      <c r="M456" s="237">
        <v>285002290</v>
      </c>
      <c r="N456" s="236" t="s">
        <v>985</v>
      </c>
      <c r="O456" s="238" t="s">
        <v>101</v>
      </c>
      <c r="P456" s="236" t="s">
        <v>1840</v>
      </c>
      <c r="Q456" s="239">
        <v>38184</v>
      </c>
      <c r="R456" s="234">
        <f t="shared" ca="1" si="7"/>
        <v>20</v>
      </c>
    </row>
    <row r="457" spans="1:18" x14ac:dyDescent="0.35">
      <c r="A457" s="232" t="s">
        <v>1547</v>
      </c>
      <c r="B457" s="216">
        <v>672005934</v>
      </c>
      <c r="C457" s="232" t="s">
        <v>322</v>
      </c>
      <c r="D457" s="233">
        <v>63601</v>
      </c>
      <c r="E457" s="217">
        <v>96433</v>
      </c>
      <c r="G457" s="216">
        <v>672005488</v>
      </c>
      <c r="H457" s="213">
        <v>9702263363</v>
      </c>
      <c r="I457" s="234" t="s">
        <v>121</v>
      </c>
      <c r="J457" s="235">
        <v>78035</v>
      </c>
      <c r="K457" s="236" t="s">
        <v>118</v>
      </c>
      <c r="L457" s="244"/>
      <c r="M457" s="237">
        <v>646009109</v>
      </c>
      <c r="N457" s="236" t="s">
        <v>1065</v>
      </c>
      <c r="O457" s="238" t="s">
        <v>101</v>
      </c>
      <c r="P457" s="236" t="s">
        <v>786</v>
      </c>
      <c r="Q457" s="239">
        <v>36976</v>
      </c>
      <c r="R457" s="234">
        <f t="shared" ca="1" si="7"/>
        <v>23</v>
      </c>
    </row>
    <row r="458" spans="1:18" x14ac:dyDescent="0.35">
      <c r="A458" s="232" t="s">
        <v>1083</v>
      </c>
      <c r="B458" s="216">
        <v>674001782</v>
      </c>
      <c r="C458" s="232" t="s">
        <v>1839</v>
      </c>
      <c r="D458" s="233">
        <v>63609</v>
      </c>
      <c r="E458" s="217">
        <v>68939</v>
      </c>
      <c r="G458" s="216">
        <v>672005934</v>
      </c>
      <c r="H458" s="213">
        <v>3033373445</v>
      </c>
      <c r="I458" s="234"/>
      <c r="J458" s="235">
        <v>44547</v>
      </c>
      <c r="K458" s="236" t="s">
        <v>123</v>
      </c>
      <c r="L458" s="244"/>
      <c r="M458" s="237">
        <v>909006073</v>
      </c>
      <c r="N458" s="236" t="s">
        <v>1094</v>
      </c>
      <c r="O458" s="238" t="s">
        <v>101</v>
      </c>
      <c r="P458" s="236" t="s">
        <v>786</v>
      </c>
      <c r="Q458" s="239">
        <v>37200</v>
      </c>
      <c r="R458" s="234">
        <f t="shared" ca="1" si="7"/>
        <v>23</v>
      </c>
    </row>
    <row r="459" spans="1:18" x14ac:dyDescent="0.35">
      <c r="A459" s="232" t="s">
        <v>1231</v>
      </c>
      <c r="B459" s="216">
        <v>674004159</v>
      </c>
      <c r="C459" s="232" t="s">
        <v>893</v>
      </c>
      <c r="D459" s="233">
        <v>63682</v>
      </c>
      <c r="E459" s="217">
        <v>33210</v>
      </c>
      <c r="G459" s="216">
        <v>674001782</v>
      </c>
      <c r="H459" s="213">
        <v>7195267252</v>
      </c>
      <c r="I459" s="234" t="s">
        <v>128</v>
      </c>
      <c r="J459" s="235">
        <v>36561</v>
      </c>
      <c r="K459" s="236" t="s">
        <v>118</v>
      </c>
      <c r="L459" s="244"/>
      <c r="M459" s="237">
        <v>312004311</v>
      </c>
      <c r="N459" s="236" t="s">
        <v>1329</v>
      </c>
      <c r="O459" s="238" t="s">
        <v>125</v>
      </c>
      <c r="P459" s="236" t="s">
        <v>1840</v>
      </c>
      <c r="Q459" s="239">
        <v>38141</v>
      </c>
      <c r="R459" s="234">
        <f t="shared" ca="1" si="7"/>
        <v>20</v>
      </c>
    </row>
    <row r="460" spans="1:18" x14ac:dyDescent="0.35">
      <c r="A460" s="232" t="s">
        <v>1079</v>
      </c>
      <c r="B460" s="216">
        <v>674005417</v>
      </c>
      <c r="C460" s="232" t="s">
        <v>786</v>
      </c>
      <c r="D460" s="233">
        <v>63990</v>
      </c>
      <c r="E460" s="217">
        <v>55641</v>
      </c>
      <c r="G460" s="216">
        <v>674004159</v>
      </c>
      <c r="H460" s="213">
        <v>5052153322</v>
      </c>
      <c r="I460" s="234"/>
      <c r="J460" s="235">
        <v>90237</v>
      </c>
      <c r="K460" s="236" t="s">
        <v>123</v>
      </c>
      <c r="L460" s="244"/>
      <c r="M460" s="237">
        <v>672001950</v>
      </c>
      <c r="N460" s="236" t="s">
        <v>987</v>
      </c>
      <c r="O460" s="238" t="s">
        <v>101</v>
      </c>
      <c r="P460" s="236" t="s">
        <v>1847</v>
      </c>
      <c r="Q460" s="239">
        <v>39727</v>
      </c>
      <c r="R460" s="234">
        <f t="shared" ca="1" si="7"/>
        <v>16</v>
      </c>
    </row>
    <row r="461" spans="1:18" x14ac:dyDescent="0.35">
      <c r="A461" s="232" t="s">
        <v>949</v>
      </c>
      <c r="B461" s="216">
        <v>675000613</v>
      </c>
      <c r="C461" s="232" t="s">
        <v>322</v>
      </c>
      <c r="D461" s="233">
        <v>64364</v>
      </c>
      <c r="E461" s="217">
        <v>57779</v>
      </c>
      <c r="G461" s="216">
        <v>674005417</v>
      </c>
      <c r="H461" s="213">
        <v>3038678875</v>
      </c>
      <c r="I461" s="234"/>
      <c r="J461" s="235">
        <v>116837</v>
      </c>
      <c r="K461" s="236" t="s">
        <v>131</v>
      </c>
      <c r="L461" s="244"/>
      <c r="M461" s="237">
        <v>286009606</v>
      </c>
      <c r="N461" s="236" t="s">
        <v>1040</v>
      </c>
      <c r="O461" s="238" t="s">
        <v>134</v>
      </c>
      <c r="P461" s="236" t="s">
        <v>1839</v>
      </c>
      <c r="Q461" s="239">
        <v>36650</v>
      </c>
      <c r="R461" s="234">
        <f t="shared" ca="1" si="7"/>
        <v>24</v>
      </c>
    </row>
    <row r="462" spans="1:18" x14ac:dyDescent="0.35">
      <c r="A462" s="232" t="s">
        <v>1113</v>
      </c>
      <c r="B462" s="216">
        <v>675009095</v>
      </c>
      <c r="C462" s="232" t="s">
        <v>322</v>
      </c>
      <c r="D462" s="233">
        <v>64402</v>
      </c>
      <c r="E462" s="217">
        <v>99403</v>
      </c>
      <c r="G462" s="216">
        <v>675000613</v>
      </c>
      <c r="H462" s="213">
        <v>7193748373</v>
      </c>
      <c r="I462" s="234" t="s">
        <v>128</v>
      </c>
      <c r="J462" s="235">
        <v>94444</v>
      </c>
      <c r="K462" s="236" t="s">
        <v>118</v>
      </c>
      <c r="L462" s="244"/>
      <c r="M462" s="237">
        <v>875002295</v>
      </c>
      <c r="N462" s="236" t="s">
        <v>1078</v>
      </c>
      <c r="O462" s="238" t="s">
        <v>102</v>
      </c>
      <c r="P462" s="236" t="s">
        <v>712</v>
      </c>
      <c r="Q462" s="239">
        <v>37639</v>
      </c>
      <c r="R462" s="234">
        <f t="shared" ca="1" si="7"/>
        <v>22</v>
      </c>
    </row>
    <row r="463" spans="1:18" x14ac:dyDescent="0.35">
      <c r="A463" s="232" t="s">
        <v>1314</v>
      </c>
      <c r="B463" s="216">
        <v>676009815</v>
      </c>
      <c r="C463" s="232" t="s">
        <v>1841</v>
      </c>
      <c r="D463" s="233">
        <v>64418</v>
      </c>
      <c r="E463" s="217">
        <v>120998</v>
      </c>
      <c r="G463" s="216">
        <v>675009095</v>
      </c>
      <c r="H463" s="213">
        <v>3034161772</v>
      </c>
      <c r="I463" s="234" t="s">
        <v>149</v>
      </c>
      <c r="J463" s="235">
        <v>117145</v>
      </c>
      <c r="K463" s="236" t="s">
        <v>118</v>
      </c>
      <c r="L463" s="244"/>
      <c r="M463" s="237">
        <v>490005392</v>
      </c>
      <c r="N463" s="236" t="s">
        <v>1565</v>
      </c>
      <c r="O463" s="238" t="s">
        <v>101</v>
      </c>
      <c r="P463" s="236" t="s">
        <v>1839</v>
      </c>
      <c r="Q463" s="239">
        <v>37452</v>
      </c>
      <c r="R463" s="234">
        <f t="shared" ca="1" si="7"/>
        <v>22</v>
      </c>
    </row>
    <row r="464" spans="1:18" x14ac:dyDescent="0.35">
      <c r="A464" s="232" t="s">
        <v>1677</v>
      </c>
      <c r="B464" s="216">
        <v>677003738</v>
      </c>
      <c r="C464" s="232" t="s">
        <v>712</v>
      </c>
      <c r="D464" s="233">
        <v>64515</v>
      </c>
      <c r="E464" s="217">
        <v>57480</v>
      </c>
      <c r="G464" s="216">
        <v>676009815</v>
      </c>
      <c r="H464" s="213">
        <v>5057950668</v>
      </c>
      <c r="I464" s="234"/>
      <c r="J464" s="235">
        <v>95626</v>
      </c>
      <c r="K464" s="236" t="s">
        <v>123</v>
      </c>
      <c r="L464" s="244"/>
      <c r="M464" s="237">
        <v>257009745</v>
      </c>
      <c r="N464" s="236" t="s">
        <v>941</v>
      </c>
      <c r="O464" s="238" t="s">
        <v>102</v>
      </c>
      <c r="P464" s="236" t="s">
        <v>1849</v>
      </c>
      <c r="Q464" s="239">
        <v>37319</v>
      </c>
      <c r="R464" s="234">
        <f t="shared" ca="1" si="7"/>
        <v>22</v>
      </c>
    </row>
    <row r="465" spans="1:18" x14ac:dyDescent="0.35">
      <c r="A465" s="232" t="s">
        <v>1064</v>
      </c>
      <c r="B465" s="216">
        <v>677006328</v>
      </c>
      <c r="C465" s="232" t="s">
        <v>1839</v>
      </c>
      <c r="D465" s="233">
        <v>65077</v>
      </c>
      <c r="E465" s="217">
        <v>93001</v>
      </c>
      <c r="G465" s="216">
        <v>677003738</v>
      </c>
      <c r="H465" s="213">
        <v>3036201509</v>
      </c>
      <c r="I465" s="234" t="s">
        <v>149</v>
      </c>
      <c r="J465" s="235">
        <v>118409</v>
      </c>
      <c r="K465" s="236" t="s">
        <v>141</v>
      </c>
      <c r="L465" s="244"/>
      <c r="M465" s="237">
        <v>621008909</v>
      </c>
      <c r="N465" s="236" t="s">
        <v>1102</v>
      </c>
      <c r="O465" s="238" t="s">
        <v>101</v>
      </c>
      <c r="P465" s="236" t="s">
        <v>1839</v>
      </c>
      <c r="Q465" s="239">
        <v>38264</v>
      </c>
      <c r="R465" s="234">
        <f t="shared" ca="1" si="7"/>
        <v>20</v>
      </c>
    </row>
    <row r="466" spans="1:18" x14ac:dyDescent="0.35">
      <c r="A466" s="232" t="s">
        <v>1284</v>
      </c>
      <c r="B466" s="216">
        <v>679009564</v>
      </c>
      <c r="C466" s="232" t="s">
        <v>322</v>
      </c>
      <c r="D466" s="233">
        <v>65118</v>
      </c>
      <c r="E466" s="217">
        <v>62721</v>
      </c>
      <c r="G466" s="216">
        <v>677006328</v>
      </c>
      <c r="H466" s="213">
        <v>9706007063</v>
      </c>
      <c r="I466" s="234"/>
      <c r="J466" s="235">
        <v>98428</v>
      </c>
      <c r="K466" s="236" t="s">
        <v>131</v>
      </c>
      <c r="L466" s="244"/>
      <c r="M466" s="237">
        <v>511002166</v>
      </c>
      <c r="N466" s="236" t="s">
        <v>1673</v>
      </c>
      <c r="O466" s="238" t="s">
        <v>102</v>
      </c>
      <c r="P466" s="236" t="s">
        <v>1847</v>
      </c>
      <c r="Q466" s="239">
        <v>38491</v>
      </c>
      <c r="R466" s="234">
        <f t="shared" ca="1" si="7"/>
        <v>19</v>
      </c>
    </row>
    <row r="467" spans="1:18" x14ac:dyDescent="0.35">
      <c r="A467" s="232" t="s">
        <v>1180</v>
      </c>
      <c r="B467" s="216">
        <v>681001880</v>
      </c>
      <c r="C467" s="232" t="s">
        <v>1858</v>
      </c>
      <c r="D467" s="233">
        <v>65323</v>
      </c>
      <c r="E467" s="217">
        <v>68502</v>
      </c>
      <c r="G467" s="216">
        <v>679009564</v>
      </c>
      <c r="H467" s="213">
        <v>3033820411</v>
      </c>
      <c r="I467" s="234" t="s">
        <v>121</v>
      </c>
      <c r="J467" s="235">
        <v>125943</v>
      </c>
      <c r="K467" s="236" t="s">
        <v>118</v>
      </c>
      <c r="L467" s="244"/>
      <c r="M467" s="237">
        <v>917009448</v>
      </c>
      <c r="N467" s="236" t="s">
        <v>1385</v>
      </c>
      <c r="O467" s="238" t="s">
        <v>101</v>
      </c>
      <c r="P467" s="236" t="s">
        <v>1846</v>
      </c>
      <c r="Q467" s="239">
        <v>40677</v>
      </c>
      <c r="R467" s="234">
        <f t="shared" ca="1" si="7"/>
        <v>13</v>
      </c>
    </row>
    <row r="468" spans="1:18" x14ac:dyDescent="0.35">
      <c r="A468" s="232" t="s">
        <v>994</v>
      </c>
      <c r="B468" s="216">
        <v>684004658</v>
      </c>
      <c r="C468" s="232" t="s">
        <v>887</v>
      </c>
      <c r="D468" s="233">
        <v>65855</v>
      </c>
      <c r="E468" s="217">
        <v>39207</v>
      </c>
      <c r="G468" s="216">
        <v>681001880</v>
      </c>
      <c r="H468" s="213">
        <v>3034588703</v>
      </c>
      <c r="I468" s="234" t="s">
        <v>128</v>
      </c>
      <c r="J468" s="235">
        <v>95112</v>
      </c>
      <c r="K468" s="236" t="s">
        <v>118</v>
      </c>
      <c r="L468" s="244"/>
      <c r="M468" s="237">
        <v>672004852</v>
      </c>
      <c r="N468" s="236" t="s">
        <v>1145</v>
      </c>
      <c r="O468" s="238" t="s">
        <v>101</v>
      </c>
      <c r="P468" s="236" t="s">
        <v>475</v>
      </c>
      <c r="Q468" s="239">
        <v>39860</v>
      </c>
      <c r="R468" s="234">
        <f t="shared" ca="1" si="7"/>
        <v>16</v>
      </c>
    </row>
    <row r="469" spans="1:18" x14ac:dyDescent="0.35">
      <c r="A469" s="232" t="s">
        <v>1076</v>
      </c>
      <c r="B469" s="216">
        <v>684009931</v>
      </c>
      <c r="C469" s="232" t="s">
        <v>786</v>
      </c>
      <c r="D469" s="233">
        <v>66060</v>
      </c>
      <c r="E469" s="217">
        <v>69373</v>
      </c>
      <c r="G469" s="216">
        <v>684004658</v>
      </c>
      <c r="H469" s="213">
        <v>7192350434</v>
      </c>
      <c r="I469" s="234"/>
      <c r="J469" s="235">
        <v>75173</v>
      </c>
      <c r="K469" s="236" t="s">
        <v>123</v>
      </c>
      <c r="L469" s="244"/>
      <c r="M469" s="237">
        <v>553009908</v>
      </c>
      <c r="N469" s="236" t="s">
        <v>1387</v>
      </c>
      <c r="O469" s="238" t="s">
        <v>104</v>
      </c>
      <c r="P469" s="236" t="s">
        <v>1839</v>
      </c>
      <c r="Q469" s="239">
        <v>35582</v>
      </c>
      <c r="R469" s="234">
        <f t="shared" ca="1" si="7"/>
        <v>27</v>
      </c>
    </row>
    <row r="470" spans="1:18" x14ac:dyDescent="0.35">
      <c r="A470" s="232" t="s">
        <v>1162</v>
      </c>
      <c r="B470" s="216">
        <v>685002167</v>
      </c>
      <c r="C470" s="232" t="s">
        <v>1842</v>
      </c>
      <c r="D470" s="233">
        <v>66086</v>
      </c>
      <c r="E470" s="217">
        <v>61494</v>
      </c>
      <c r="G470" s="216">
        <v>684009931</v>
      </c>
      <c r="H470" s="213">
        <v>5053182167</v>
      </c>
      <c r="I470" s="234" t="s">
        <v>149</v>
      </c>
      <c r="J470" s="235">
        <v>47368</v>
      </c>
      <c r="K470" s="236" t="s">
        <v>118</v>
      </c>
      <c r="L470" s="244"/>
      <c r="M470" s="237">
        <v>889001159</v>
      </c>
      <c r="N470" s="236" t="s">
        <v>1610</v>
      </c>
      <c r="O470" s="238" t="s">
        <v>127</v>
      </c>
      <c r="P470" s="236" t="s">
        <v>1842</v>
      </c>
      <c r="Q470" s="239">
        <v>42317</v>
      </c>
      <c r="R470" s="234">
        <f t="shared" ca="1" si="7"/>
        <v>9</v>
      </c>
    </row>
    <row r="471" spans="1:18" x14ac:dyDescent="0.35">
      <c r="A471" s="232" t="s">
        <v>1174</v>
      </c>
      <c r="B471" s="216">
        <v>687008279</v>
      </c>
      <c r="C471" s="232" t="s">
        <v>1839</v>
      </c>
      <c r="D471" s="233">
        <v>66143</v>
      </c>
      <c r="E471" s="217">
        <v>124325</v>
      </c>
      <c r="G471" s="216">
        <v>685002167</v>
      </c>
      <c r="H471" s="213">
        <v>5056040465</v>
      </c>
      <c r="I471" s="234" t="s">
        <v>139</v>
      </c>
      <c r="J471" s="235">
        <v>103519</v>
      </c>
      <c r="K471" s="236" t="s">
        <v>141</v>
      </c>
      <c r="L471" s="244"/>
      <c r="M471" s="237">
        <v>648008204</v>
      </c>
      <c r="N471" s="236" t="s">
        <v>1642</v>
      </c>
      <c r="O471" s="238" t="s">
        <v>101</v>
      </c>
      <c r="P471" s="236" t="s">
        <v>1839</v>
      </c>
      <c r="Q471" s="239">
        <v>39492</v>
      </c>
      <c r="R471" s="234">
        <f t="shared" ca="1" si="7"/>
        <v>17</v>
      </c>
    </row>
    <row r="472" spans="1:18" x14ac:dyDescent="0.35">
      <c r="A472" s="232" t="s">
        <v>1416</v>
      </c>
      <c r="B472" s="216">
        <v>690006699</v>
      </c>
      <c r="C472" s="232" t="s">
        <v>1842</v>
      </c>
      <c r="D472" s="233">
        <v>66196</v>
      </c>
      <c r="E472" s="217">
        <v>94057</v>
      </c>
      <c r="G472" s="216">
        <v>687008279</v>
      </c>
      <c r="H472" s="213">
        <v>9704442207</v>
      </c>
      <c r="I472" s="234" t="s">
        <v>149</v>
      </c>
      <c r="J472" s="235">
        <v>127365</v>
      </c>
      <c r="K472" s="236" t="s">
        <v>118</v>
      </c>
      <c r="L472" s="244"/>
      <c r="M472" s="237">
        <v>696004709</v>
      </c>
      <c r="N472" s="236" t="s">
        <v>1192</v>
      </c>
      <c r="O472" s="238" t="s">
        <v>104</v>
      </c>
      <c r="P472" s="236" t="s">
        <v>475</v>
      </c>
      <c r="Q472" s="239">
        <v>38689</v>
      </c>
      <c r="R472" s="234">
        <f t="shared" ca="1" si="7"/>
        <v>19</v>
      </c>
    </row>
    <row r="473" spans="1:18" x14ac:dyDescent="0.35">
      <c r="A473" s="232" t="s">
        <v>937</v>
      </c>
      <c r="B473" s="216">
        <v>696001638</v>
      </c>
      <c r="C473" s="232" t="s">
        <v>712</v>
      </c>
      <c r="D473" s="233">
        <v>66204</v>
      </c>
      <c r="E473" s="217">
        <v>53937</v>
      </c>
      <c r="G473" s="216">
        <v>690006699</v>
      </c>
      <c r="H473" s="213">
        <v>3033646601</v>
      </c>
      <c r="I473" s="234"/>
      <c r="J473" s="235">
        <v>56359</v>
      </c>
      <c r="K473" s="236" t="s">
        <v>123</v>
      </c>
      <c r="L473" s="244"/>
      <c r="M473" s="237">
        <v>222009980</v>
      </c>
      <c r="N473" s="236" t="s">
        <v>1336</v>
      </c>
      <c r="O473" s="238" t="s">
        <v>101</v>
      </c>
      <c r="P473" s="236" t="s">
        <v>712</v>
      </c>
      <c r="Q473" s="239">
        <v>38403</v>
      </c>
      <c r="R473" s="234">
        <f t="shared" ca="1" si="7"/>
        <v>20</v>
      </c>
    </row>
    <row r="474" spans="1:18" x14ac:dyDescent="0.35">
      <c r="A474" s="232" t="s">
        <v>1084</v>
      </c>
      <c r="B474" s="216">
        <v>696004709</v>
      </c>
      <c r="C474" s="232" t="s">
        <v>1839</v>
      </c>
      <c r="D474" s="233">
        <v>66320</v>
      </c>
      <c r="E474" s="217">
        <v>60425</v>
      </c>
      <c r="G474" s="216">
        <v>696001638</v>
      </c>
      <c r="H474" s="213">
        <v>7192572783</v>
      </c>
      <c r="I474" s="234" t="s">
        <v>128</v>
      </c>
      <c r="J474" s="235">
        <v>74606</v>
      </c>
      <c r="K474" s="236" t="s">
        <v>118</v>
      </c>
      <c r="L474" s="244"/>
      <c r="M474" s="237">
        <v>730001767</v>
      </c>
      <c r="N474" s="236" t="s">
        <v>1530</v>
      </c>
      <c r="O474" s="238" t="s">
        <v>101</v>
      </c>
      <c r="P474" s="236" t="s">
        <v>322</v>
      </c>
      <c r="Q474" s="239">
        <v>38631</v>
      </c>
      <c r="R474" s="234">
        <f t="shared" ca="1" si="7"/>
        <v>19</v>
      </c>
    </row>
    <row r="475" spans="1:18" x14ac:dyDescent="0.35">
      <c r="A475" s="232" t="s">
        <v>1348</v>
      </c>
      <c r="B475" s="216">
        <v>697008121</v>
      </c>
      <c r="C475" s="232" t="s">
        <v>1839</v>
      </c>
      <c r="D475" s="233">
        <v>66378</v>
      </c>
      <c r="E475" s="217">
        <v>100618</v>
      </c>
      <c r="G475" s="216">
        <v>696004709</v>
      </c>
      <c r="H475" s="213">
        <v>5051667727</v>
      </c>
      <c r="I475" s="234"/>
      <c r="J475" s="235">
        <v>68065</v>
      </c>
      <c r="K475" s="236" t="s">
        <v>123</v>
      </c>
      <c r="L475" s="244"/>
      <c r="M475" s="237">
        <v>618002890</v>
      </c>
      <c r="N475" s="236" t="s">
        <v>1364</v>
      </c>
      <c r="O475" s="238" t="s">
        <v>104</v>
      </c>
      <c r="P475" s="236" t="s">
        <v>1846</v>
      </c>
      <c r="Q475" s="239">
        <v>35633</v>
      </c>
      <c r="R475" s="234">
        <f t="shared" ca="1" si="7"/>
        <v>27</v>
      </c>
    </row>
    <row r="476" spans="1:18" x14ac:dyDescent="0.35">
      <c r="A476" s="232" t="s">
        <v>979</v>
      </c>
      <c r="B476" s="216">
        <v>698005067</v>
      </c>
      <c r="C476" s="232" t="s">
        <v>1842</v>
      </c>
      <c r="D476" s="233">
        <v>66453</v>
      </c>
      <c r="E476" s="217">
        <v>44364</v>
      </c>
      <c r="G476" s="216">
        <v>697008121</v>
      </c>
      <c r="H476" s="213">
        <v>3033274978</v>
      </c>
      <c r="I476" s="234"/>
      <c r="J476" s="235">
        <v>99013</v>
      </c>
      <c r="K476" s="236" t="s">
        <v>123</v>
      </c>
      <c r="L476" s="244"/>
      <c r="M476" s="237">
        <v>986002532</v>
      </c>
      <c r="N476" s="236" t="s">
        <v>1034</v>
      </c>
      <c r="O476" s="238" t="s">
        <v>102</v>
      </c>
      <c r="P476" s="236" t="s">
        <v>786</v>
      </c>
      <c r="Q476" s="239">
        <v>36059</v>
      </c>
      <c r="R476" s="234">
        <f t="shared" ca="1" si="7"/>
        <v>26</v>
      </c>
    </row>
    <row r="477" spans="1:18" x14ac:dyDescent="0.35">
      <c r="A477" s="232" t="s">
        <v>1329</v>
      </c>
      <c r="B477" s="216">
        <v>698008213</v>
      </c>
      <c r="C477" s="232" t="s">
        <v>322</v>
      </c>
      <c r="D477" s="233">
        <v>66455</v>
      </c>
      <c r="E477" s="217">
        <v>88830</v>
      </c>
      <c r="G477" s="216">
        <v>698005067</v>
      </c>
      <c r="H477" s="213">
        <v>9706299247</v>
      </c>
      <c r="I477" s="234"/>
      <c r="J477" s="235">
        <v>42522</v>
      </c>
      <c r="K477" s="236" t="s">
        <v>123</v>
      </c>
      <c r="L477" s="244"/>
      <c r="M477" s="237">
        <v>118000954</v>
      </c>
      <c r="N477" s="236" t="s">
        <v>1110</v>
      </c>
      <c r="O477" s="238" t="s">
        <v>101</v>
      </c>
      <c r="P477" s="236" t="s">
        <v>786</v>
      </c>
      <c r="Q477" s="239">
        <v>35605</v>
      </c>
      <c r="R477" s="234">
        <f t="shared" ca="1" si="7"/>
        <v>27</v>
      </c>
    </row>
    <row r="478" spans="1:18" x14ac:dyDescent="0.35">
      <c r="A478" s="232" t="s">
        <v>1051</v>
      </c>
      <c r="B478" s="216">
        <v>700003966</v>
      </c>
      <c r="C478" s="232" t="s">
        <v>1841</v>
      </c>
      <c r="D478" s="233">
        <v>66479</v>
      </c>
      <c r="E478" s="217">
        <v>63414</v>
      </c>
      <c r="G478" s="216">
        <v>698008213</v>
      </c>
      <c r="H478" s="213">
        <v>5053631883</v>
      </c>
      <c r="I478" s="234"/>
      <c r="J478" s="235">
        <v>125071</v>
      </c>
      <c r="K478" s="236" t="s">
        <v>131</v>
      </c>
      <c r="L478" s="244"/>
      <c r="M478" s="237">
        <v>595000970</v>
      </c>
      <c r="N478" s="236" t="s">
        <v>933</v>
      </c>
      <c r="O478" s="238" t="s">
        <v>127</v>
      </c>
      <c r="P478" s="236" t="s">
        <v>712</v>
      </c>
      <c r="Q478" s="239">
        <v>36958</v>
      </c>
      <c r="R478" s="234">
        <f t="shared" ca="1" si="7"/>
        <v>23</v>
      </c>
    </row>
    <row r="479" spans="1:18" x14ac:dyDescent="0.35">
      <c r="A479" s="232" t="s">
        <v>1390</v>
      </c>
      <c r="B479" s="216">
        <v>701006727</v>
      </c>
      <c r="C479" s="232" t="s">
        <v>1842</v>
      </c>
      <c r="D479" s="233">
        <v>66651</v>
      </c>
      <c r="E479" s="217">
        <v>58061</v>
      </c>
      <c r="G479" s="216">
        <v>700003966</v>
      </c>
      <c r="H479" s="213">
        <v>3034471952</v>
      </c>
      <c r="I479" s="234" t="s">
        <v>119</v>
      </c>
      <c r="J479" s="235">
        <v>77832</v>
      </c>
      <c r="K479" s="236" t="s">
        <v>118</v>
      </c>
      <c r="L479" s="244"/>
      <c r="M479" s="237">
        <v>466002274</v>
      </c>
      <c r="N479" s="236" t="s">
        <v>1592</v>
      </c>
      <c r="O479" s="238" t="s">
        <v>134</v>
      </c>
      <c r="P479" s="236" t="s">
        <v>1839</v>
      </c>
      <c r="Q479" s="239">
        <v>35873</v>
      </c>
      <c r="R479" s="234">
        <f t="shared" ca="1" si="7"/>
        <v>26</v>
      </c>
    </row>
    <row r="480" spans="1:18" x14ac:dyDescent="0.35">
      <c r="A480" s="232" t="s">
        <v>1571</v>
      </c>
      <c r="B480" s="216">
        <v>702002749</v>
      </c>
      <c r="C480" s="232" t="s">
        <v>322</v>
      </c>
      <c r="D480" s="233">
        <v>66856</v>
      </c>
      <c r="E480" s="217">
        <v>45741</v>
      </c>
      <c r="G480" s="216">
        <v>701006727</v>
      </c>
      <c r="H480" s="213">
        <v>5057446192</v>
      </c>
      <c r="I480" s="234" t="s">
        <v>149</v>
      </c>
      <c r="J480" s="235">
        <v>65888</v>
      </c>
      <c r="K480" s="236" t="s">
        <v>141</v>
      </c>
      <c r="L480" s="244"/>
      <c r="M480" s="237">
        <v>524002299</v>
      </c>
      <c r="N480" s="236" t="s">
        <v>1062</v>
      </c>
      <c r="O480" s="238" t="s">
        <v>102</v>
      </c>
      <c r="P480" s="236" t="s">
        <v>322</v>
      </c>
      <c r="Q480" s="239">
        <v>37453</v>
      </c>
      <c r="R480" s="234">
        <f t="shared" ca="1" si="7"/>
        <v>22</v>
      </c>
    </row>
    <row r="481" spans="1:18" x14ac:dyDescent="0.35">
      <c r="A481" s="232" t="s">
        <v>1030</v>
      </c>
      <c r="B481" s="216">
        <v>710008874</v>
      </c>
      <c r="C481" s="232" t="s">
        <v>786</v>
      </c>
      <c r="D481" s="233">
        <v>67123</v>
      </c>
      <c r="E481" s="217">
        <v>70167</v>
      </c>
      <c r="G481" s="216">
        <v>702002749</v>
      </c>
      <c r="H481" s="213">
        <v>7196801348</v>
      </c>
      <c r="I481" s="234" t="s">
        <v>149</v>
      </c>
      <c r="J481" s="235">
        <v>83866</v>
      </c>
      <c r="K481" s="236" t="s">
        <v>118</v>
      </c>
      <c r="L481" s="244"/>
      <c r="M481" s="237">
        <v>848001738</v>
      </c>
      <c r="N481" s="236" t="s">
        <v>1224</v>
      </c>
      <c r="O481" s="238" t="s">
        <v>134</v>
      </c>
      <c r="P481" s="236" t="s">
        <v>1843</v>
      </c>
      <c r="Q481" s="239">
        <v>35451</v>
      </c>
      <c r="R481" s="234">
        <f t="shared" ca="1" si="7"/>
        <v>28</v>
      </c>
    </row>
    <row r="482" spans="1:18" x14ac:dyDescent="0.35">
      <c r="A482" s="232" t="s">
        <v>1431</v>
      </c>
      <c r="B482" s="216">
        <v>711002724</v>
      </c>
      <c r="C482" s="232" t="s">
        <v>322</v>
      </c>
      <c r="D482" s="233">
        <v>67189</v>
      </c>
      <c r="E482" s="217">
        <v>96697</v>
      </c>
      <c r="G482" s="216">
        <v>710008874</v>
      </c>
      <c r="H482" s="213">
        <v>3038560698</v>
      </c>
      <c r="I482" s="234" t="s">
        <v>128</v>
      </c>
      <c r="J482" s="235">
        <v>126663</v>
      </c>
      <c r="K482" s="236" t="s">
        <v>118</v>
      </c>
      <c r="L482" s="244"/>
      <c r="M482" s="237">
        <v>642002369</v>
      </c>
      <c r="N482" s="236" t="s">
        <v>1626</v>
      </c>
      <c r="O482" s="238" t="s">
        <v>134</v>
      </c>
      <c r="P482" s="236" t="s">
        <v>1843</v>
      </c>
      <c r="Q482" s="239">
        <v>36756</v>
      </c>
      <c r="R482" s="234">
        <f t="shared" ca="1" si="7"/>
        <v>24</v>
      </c>
    </row>
    <row r="483" spans="1:18" x14ac:dyDescent="0.35">
      <c r="A483" s="232" t="s">
        <v>1130</v>
      </c>
      <c r="B483" s="216">
        <v>712002659</v>
      </c>
      <c r="C483" s="232" t="s">
        <v>1843</v>
      </c>
      <c r="D483" s="233">
        <v>67209</v>
      </c>
      <c r="E483" s="217">
        <v>110887</v>
      </c>
      <c r="G483" s="216">
        <v>711002724</v>
      </c>
      <c r="H483" s="213">
        <v>7195842116</v>
      </c>
      <c r="I483" s="234" t="s">
        <v>149</v>
      </c>
      <c r="J483" s="235">
        <v>87012</v>
      </c>
      <c r="K483" s="236" t="s">
        <v>118</v>
      </c>
      <c r="L483" s="244"/>
      <c r="M483" s="237">
        <v>957006313</v>
      </c>
      <c r="N483" s="236" t="s">
        <v>1257</v>
      </c>
      <c r="O483" s="238" t="s">
        <v>134</v>
      </c>
      <c r="P483" s="236" t="s">
        <v>1844</v>
      </c>
      <c r="Q483" s="239">
        <v>35537</v>
      </c>
      <c r="R483" s="234">
        <f t="shared" ca="1" si="7"/>
        <v>27</v>
      </c>
    </row>
    <row r="484" spans="1:18" x14ac:dyDescent="0.35">
      <c r="A484" s="232" t="s">
        <v>1100</v>
      </c>
      <c r="B484" s="216">
        <v>712008212</v>
      </c>
      <c r="C484" s="232" t="s">
        <v>1844</v>
      </c>
      <c r="D484" s="233">
        <v>67333</v>
      </c>
      <c r="E484" s="217">
        <v>102875</v>
      </c>
      <c r="G484" s="216">
        <v>712002659</v>
      </c>
      <c r="H484" s="213">
        <v>9705520461</v>
      </c>
      <c r="I484" s="234"/>
      <c r="J484" s="235">
        <v>46435</v>
      </c>
      <c r="K484" s="236" t="s">
        <v>123</v>
      </c>
      <c r="L484" s="244"/>
      <c r="M484" s="237">
        <v>997006090</v>
      </c>
      <c r="N484" s="236" t="s">
        <v>1401</v>
      </c>
      <c r="O484" s="238" t="s">
        <v>125</v>
      </c>
      <c r="P484" s="236" t="s">
        <v>322</v>
      </c>
      <c r="Q484" s="239">
        <v>36507</v>
      </c>
      <c r="R484" s="234">
        <f t="shared" ca="1" si="7"/>
        <v>25</v>
      </c>
    </row>
    <row r="485" spans="1:18" x14ac:dyDescent="0.35">
      <c r="A485" s="232" t="s">
        <v>1148</v>
      </c>
      <c r="B485" s="216">
        <v>712008310</v>
      </c>
      <c r="C485" s="232" t="s">
        <v>1841</v>
      </c>
      <c r="D485" s="233">
        <v>67442</v>
      </c>
      <c r="E485" s="217">
        <v>68971</v>
      </c>
      <c r="G485" s="216">
        <v>712008212</v>
      </c>
      <c r="H485" s="213">
        <v>9702126707</v>
      </c>
      <c r="I485" s="234" t="s">
        <v>119</v>
      </c>
      <c r="J485" s="235">
        <v>61285</v>
      </c>
      <c r="K485" s="236" t="s">
        <v>118</v>
      </c>
      <c r="L485" s="244"/>
      <c r="M485" s="237">
        <v>756009641</v>
      </c>
      <c r="N485" s="236" t="s">
        <v>1127</v>
      </c>
      <c r="O485" s="238" t="s">
        <v>101</v>
      </c>
      <c r="P485" s="236" t="s">
        <v>1841</v>
      </c>
      <c r="Q485" s="239">
        <v>40286</v>
      </c>
      <c r="R485" s="234">
        <f t="shared" ca="1" si="7"/>
        <v>14</v>
      </c>
    </row>
    <row r="486" spans="1:18" x14ac:dyDescent="0.35">
      <c r="A486" s="232" t="s">
        <v>1589</v>
      </c>
      <c r="B486" s="216">
        <v>714005339</v>
      </c>
      <c r="C486" s="232" t="s">
        <v>1839</v>
      </c>
      <c r="D486" s="233">
        <v>67557</v>
      </c>
      <c r="E486" s="217">
        <v>88368</v>
      </c>
      <c r="G486" s="216">
        <v>712008310</v>
      </c>
      <c r="H486" s="213">
        <v>7197046530</v>
      </c>
      <c r="I486" s="234"/>
      <c r="J486" s="235">
        <v>32936</v>
      </c>
      <c r="K486" s="236" t="s">
        <v>123</v>
      </c>
      <c r="L486" s="244"/>
      <c r="M486" s="237">
        <v>768000144</v>
      </c>
      <c r="N486" s="236" t="s">
        <v>1671</v>
      </c>
      <c r="O486" s="238" t="s">
        <v>101</v>
      </c>
      <c r="P486" s="236" t="s">
        <v>786</v>
      </c>
      <c r="Q486" s="239">
        <v>36210</v>
      </c>
      <c r="R486" s="234">
        <f t="shared" ca="1" si="7"/>
        <v>26</v>
      </c>
    </row>
    <row r="487" spans="1:18" x14ac:dyDescent="0.35">
      <c r="A487" s="232" t="s">
        <v>992</v>
      </c>
      <c r="B487" s="216">
        <v>714009196</v>
      </c>
      <c r="C487" s="232" t="s">
        <v>712</v>
      </c>
      <c r="D487" s="233">
        <v>67561</v>
      </c>
      <c r="E487" s="217">
        <v>91259</v>
      </c>
      <c r="G487" s="216">
        <v>714005339</v>
      </c>
      <c r="H487" s="213">
        <v>7196259106</v>
      </c>
      <c r="I487" s="234" t="s">
        <v>119</v>
      </c>
      <c r="J487" s="235">
        <v>48570</v>
      </c>
      <c r="K487" s="236" t="s">
        <v>141</v>
      </c>
      <c r="L487" s="244"/>
      <c r="M487" s="237">
        <v>161005645</v>
      </c>
      <c r="N487" s="236" t="s">
        <v>1291</v>
      </c>
      <c r="O487" s="238" t="s">
        <v>101</v>
      </c>
      <c r="P487" s="236" t="s">
        <v>1858</v>
      </c>
      <c r="Q487" s="239">
        <v>40511</v>
      </c>
      <c r="R487" s="234">
        <f t="shared" ca="1" si="7"/>
        <v>14</v>
      </c>
    </row>
    <row r="488" spans="1:18" x14ac:dyDescent="0.35">
      <c r="A488" s="232" t="s">
        <v>985</v>
      </c>
      <c r="B488" s="216">
        <v>715009413</v>
      </c>
      <c r="C488" s="232" t="s">
        <v>322</v>
      </c>
      <c r="D488" s="233">
        <v>67717</v>
      </c>
      <c r="E488" s="217">
        <v>75656</v>
      </c>
      <c r="G488" s="216">
        <v>714009196</v>
      </c>
      <c r="H488" s="213">
        <v>3037557761</v>
      </c>
      <c r="I488" s="234" t="s">
        <v>119</v>
      </c>
      <c r="J488" s="235">
        <v>94208</v>
      </c>
      <c r="K488" s="236" t="s">
        <v>141</v>
      </c>
      <c r="L488" s="244"/>
      <c r="M488" s="237">
        <v>553007195</v>
      </c>
      <c r="N488" s="236" t="s">
        <v>1554</v>
      </c>
      <c r="O488" s="238" t="s">
        <v>104</v>
      </c>
      <c r="P488" s="236" t="s">
        <v>1846</v>
      </c>
      <c r="Q488" s="239">
        <v>36685</v>
      </c>
      <c r="R488" s="234">
        <f t="shared" ca="1" si="7"/>
        <v>24</v>
      </c>
    </row>
    <row r="489" spans="1:18" x14ac:dyDescent="0.35">
      <c r="A489" s="232" t="s">
        <v>938</v>
      </c>
      <c r="B489" s="216">
        <v>719002519</v>
      </c>
      <c r="C489" s="232" t="s">
        <v>1847</v>
      </c>
      <c r="D489" s="233">
        <v>67776</v>
      </c>
      <c r="E489" s="217">
        <v>88078</v>
      </c>
      <c r="G489" s="216">
        <v>715009413</v>
      </c>
      <c r="H489" s="213">
        <v>7194373324</v>
      </c>
      <c r="I489" s="234"/>
      <c r="J489" s="235">
        <v>27623</v>
      </c>
      <c r="K489" s="236" t="s">
        <v>123</v>
      </c>
      <c r="L489" s="244"/>
      <c r="M489" s="237">
        <v>469007161</v>
      </c>
      <c r="N489" s="236" t="s">
        <v>1233</v>
      </c>
      <c r="O489" s="238" t="s">
        <v>134</v>
      </c>
      <c r="P489" s="236" t="s">
        <v>1847</v>
      </c>
      <c r="Q489" s="239">
        <v>38099</v>
      </c>
      <c r="R489" s="234">
        <f t="shared" ca="1" si="7"/>
        <v>20</v>
      </c>
    </row>
    <row r="490" spans="1:18" x14ac:dyDescent="0.35">
      <c r="A490" s="232" t="s">
        <v>952</v>
      </c>
      <c r="B490" s="216">
        <v>719002831</v>
      </c>
      <c r="C490" s="232" t="s">
        <v>893</v>
      </c>
      <c r="D490" s="233">
        <v>67778</v>
      </c>
      <c r="E490" s="217">
        <v>67299</v>
      </c>
      <c r="G490" s="216">
        <v>719002519</v>
      </c>
      <c r="H490" s="213">
        <v>3036188082</v>
      </c>
      <c r="I490" s="234"/>
      <c r="J490" s="235">
        <v>31222</v>
      </c>
      <c r="K490" s="236" t="s">
        <v>123</v>
      </c>
      <c r="L490" s="244"/>
      <c r="M490" s="237">
        <v>611009356</v>
      </c>
      <c r="N490" s="236" t="s">
        <v>1215</v>
      </c>
      <c r="O490" s="238" t="s">
        <v>127</v>
      </c>
      <c r="P490" s="236" t="s">
        <v>786</v>
      </c>
      <c r="Q490" s="239">
        <v>42460</v>
      </c>
      <c r="R490" s="234">
        <f t="shared" ca="1" si="7"/>
        <v>8</v>
      </c>
    </row>
    <row r="491" spans="1:18" x14ac:dyDescent="0.35">
      <c r="A491" s="232" t="s">
        <v>1018</v>
      </c>
      <c r="B491" s="216">
        <v>720004885</v>
      </c>
      <c r="C491" s="232" t="s">
        <v>322</v>
      </c>
      <c r="D491" s="233">
        <v>67840</v>
      </c>
      <c r="E491" s="217">
        <v>84302</v>
      </c>
      <c r="G491" s="216">
        <v>719002831</v>
      </c>
      <c r="H491" s="213">
        <v>7197852326</v>
      </c>
      <c r="I491" s="234" t="s">
        <v>119</v>
      </c>
      <c r="J491" s="235">
        <v>108089</v>
      </c>
      <c r="K491" s="236" t="s">
        <v>118</v>
      </c>
      <c r="L491" s="244"/>
      <c r="M491" s="237">
        <v>219000654</v>
      </c>
      <c r="N491" s="236" t="s">
        <v>1231</v>
      </c>
      <c r="O491" s="238" t="s">
        <v>104</v>
      </c>
      <c r="P491" s="236" t="s">
        <v>786</v>
      </c>
      <c r="Q491" s="239">
        <v>37442</v>
      </c>
      <c r="R491" s="234">
        <f t="shared" ca="1" si="7"/>
        <v>22</v>
      </c>
    </row>
    <row r="492" spans="1:18" x14ac:dyDescent="0.35">
      <c r="A492" s="232" t="s">
        <v>1434</v>
      </c>
      <c r="B492" s="216">
        <v>720008856</v>
      </c>
      <c r="C492" s="232" t="s">
        <v>1844</v>
      </c>
      <c r="D492" s="233">
        <v>67905</v>
      </c>
      <c r="E492" s="217">
        <v>86718</v>
      </c>
      <c r="G492" s="216">
        <v>720004885</v>
      </c>
      <c r="H492" s="213">
        <v>7198973095</v>
      </c>
      <c r="I492" s="234" t="s">
        <v>139</v>
      </c>
      <c r="J492" s="235">
        <v>124927</v>
      </c>
      <c r="K492" s="236" t="s">
        <v>118</v>
      </c>
      <c r="L492" s="244"/>
      <c r="M492" s="237">
        <v>910006892</v>
      </c>
      <c r="N492" s="236" t="s">
        <v>1600</v>
      </c>
      <c r="O492" s="238" t="s">
        <v>101</v>
      </c>
      <c r="P492" s="236" t="s">
        <v>1839</v>
      </c>
      <c r="Q492" s="239">
        <v>41286</v>
      </c>
      <c r="R492" s="234">
        <f t="shared" ca="1" si="7"/>
        <v>12</v>
      </c>
    </row>
    <row r="493" spans="1:18" x14ac:dyDescent="0.35">
      <c r="A493" s="232" t="s">
        <v>1523</v>
      </c>
      <c r="B493" s="216">
        <v>721009904</v>
      </c>
      <c r="C493" s="232" t="s">
        <v>1843</v>
      </c>
      <c r="D493" s="233">
        <v>67957</v>
      </c>
      <c r="E493" s="217">
        <v>64682</v>
      </c>
      <c r="G493" s="216">
        <v>720008856</v>
      </c>
      <c r="H493" s="213">
        <v>3034603155</v>
      </c>
      <c r="I493" s="234" t="s">
        <v>119</v>
      </c>
      <c r="J493" s="235">
        <v>114089</v>
      </c>
      <c r="K493" s="236" t="s">
        <v>118</v>
      </c>
      <c r="L493" s="244"/>
      <c r="M493" s="237">
        <v>342000721</v>
      </c>
      <c r="N493" s="236" t="s">
        <v>1175</v>
      </c>
      <c r="O493" s="238" t="s">
        <v>134</v>
      </c>
      <c r="P493" s="236" t="s">
        <v>322</v>
      </c>
      <c r="Q493" s="239">
        <v>37444</v>
      </c>
      <c r="R493" s="234">
        <f t="shared" ca="1" si="7"/>
        <v>22</v>
      </c>
    </row>
    <row r="494" spans="1:18" x14ac:dyDescent="0.35">
      <c r="A494" s="232" t="s">
        <v>1318</v>
      </c>
      <c r="B494" s="216">
        <v>722008764</v>
      </c>
      <c r="C494" s="232" t="s">
        <v>712</v>
      </c>
      <c r="D494" s="233">
        <v>68273</v>
      </c>
      <c r="E494" s="217">
        <v>62417</v>
      </c>
      <c r="G494" s="216">
        <v>721009904</v>
      </c>
      <c r="H494" s="213">
        <v>9703122083</v>
      </c>
      <c r="I494" s="234" t="s">
        <v>139</v>
      </c>
      <c r="J494" s="235">
        <v>75925</v>
      </c>
      <c r="K494" s="236" t="s">
        <v>118</v>
      </c>
      <c r="L494" s="244"/>
      <c r="M494" s="237">
        <v>548000196</v>
      </c>
      <c r="N494" s="236" t="s">
        <v>1058</v>
      </c>
      <c r="O494" s="238" t="s">
        <v>101</v>
      </c>
      <c r="P494" s="236" t="s">
        <v>786</v>
      </c>
      <c r="Q494" s="239">
        <v>38880</v>
      </c>
      <c r="R494" s="234">
        <f t="shared" ca="1" si="7"/>
        <v>18</v>
      </c>
    </row>
    <row r="495" spans="1:18" x14ac:dyDescent="0.35">
      <c r="A495" s="232" t="s">
        <v>964</v>
      </c>
      <c r="B495" s="216">
        <v>724005925</v>
      </c>
      <c r="C495" s="232" t="s">
        <v>322</v>
      </c>
      <c r="D495" s="233">
        <v>68469</v>
      </c>
      <c r="E495" s="217">
        <v>51614</v>
      </c>
      <c r="G495" s="216">
        <v>722008764</v>
      </c>
      <c r="H495" s="213">
        <v>3032433774</v>
      </c>
      <c r="I495" s="234" t="s">
        <v>119</v>
      </c>
      <c r="J495" s="235">
        <v>42290</v>
      </c>
      <c r="K495" s="236" t="s">
        <v>118</v>
      </c>
      <c r="L495" s="244"/>
      <c r="M495" s="237">
        <v>435009601</v>
      </c>
      <c r="N495" s="236" t="s">
        <v>1019</v>
      </c>
      <c r="O495" s="238" t="s">
        <v>127</v>
      </c>
      <c r="P495" s="236" t="s">
        <v>786</v>
      </c>
      <c r="Q495" s="239">
        <v>35845</v>
      </c>
      <c r="R495" s="234">
        <f t="shared" ca="1" si="7"/>
        <v>27</v>
      </c>
    </row>
    <row r="496" spans="1:18" x14ac:dyDescent="0.35">
      <c r="A496" s="232" t="s">
        <v>956</v>
      </c>
      <c r="B496" s="216">
        <v>725003649</v>
      </c>
      <c r="C496" s="232" t="s">
        <v>322</v>
      </c>
      <c r="D496" s="233">
        <v>68482</v>
      </c>
      <c r="E496" s="217">
        <v>99760</v>
      </c>
      <c r="G496" s="216">
        <v>724005925</v>
      </c>
      <c r="H496" s="213">
        <v>9708857217</v>
      </c>
      <c r="I496" s="234"/>
      <c r="J496" s="235">
        <v>60409</v>
      </c>
      <c r="K496" s="236" t="s">
        <v>123</v>
      </c>
      <c r="L496" s="244"/>
      <c r="M496" s="237">
        <v>124004728</v>
      </c>
      <c r="N496" s="236" t="s">
        <v>1243</v>
      </c>
      <c r="O496" s="238" t="s">
        <v>125</v>
      </c>
      <c r="P496" s="236" t="s">
        <v>712</v>
      </c>
      <c r="Q496" s="239">
        <v>39951</v>
      </c>
      <c r="R496" s="234">
        <f t="shared" ca="1" si="7"/>
        <v>15</v>
      </c>
    </row>
    <row r="497" spans="1:18" x14ac:dyDescent="0.35">
      <c r="A497" s="232" t="s">
        <v>1408</v>
      </c>
      <c r="B497" s="216">
        <v>725008918</v>
      </c>
      <c r="C497" s="232" t="s">
        <v>322</v>
      </c>
      <c r="D497" s="233">
        <v>68571</v>
      </c>
      <c r="E497" s="217">
        <v>103667</v>
      </c>
      <c r="G497" s="216">
        <v>725003649</v>
      </c>
      <c r="H497" s="213">
        <v>9701308831</v>
      </c>
      <c r="I497" s="234" t="s">
        <v>121</v>
      </c>
      <c r="J497" s="235">
        <v>47007</v>
      </c>
      <c r="K497" s="236" t="s">
        <v>141</v>
      </c>
      <c r="L497" s="244"/>
      <c r="M497" s="237">
        <v>370005602</v>
      </c>
      <c r="N497" s="236" t="s">
        <v>1386</v>
      </c>
      <c r="O497" s="238" t="s">
        <v>101</v>
      </c>
      <c r="P497" s="236" t="s">
        <v>1841</v>
      </c>
      <c r="Q497" s="239">
        <v>35619</v>
      </c>
      <c r="R497" s="234">
        <f t="shared" ca="1" si="7"/>
        <v>27</v>
      </c>
    </row>
    <row r="498" spans="1:18" x14ac:dyDescent="0.35">
      <c r="A498" s="232" t="s">
        <v>954</v>
      </c>
      <c r="B498" s="216">
        <v>727003712</v>
      </c>
      <c r="C498" s="232" t="s">
        <v>313</v>
      </c>
      <c r="D498" s="233">
        <v>68782</v>
      </c>
      <c r="E498" s="217">
        <v>64583</v>
      </c>
      <c r="G498" s="216">
        <v>725008918</v>
      </c>
      <c r="H498" s="213">
        <v>9702889972</v>
      </c>
      <c r="I498" s="234" t="s">
        <v>149</v>
      </c>
      <c r="J498" s="235">
        <v>109875</v>
      </c>
      <c r="K498" s="236" t="s">
        <v>141</v>
      </c>
      <c r="L498" s="244"/>
      <c r="M498" s="237">
        <v>910002208</v>
      </c>
      <c r="N498" s="236" t="s">
        <v>969</v>
      </c>
      <c r="O498" s="238" t="s">
        <v>127</v>
      </c>
      <c r="P498" s="236" t="s">
        <v>1842</v>
      </c>
      <c r="Q498" s="239">
        <v>41602</v>
      </c>
      <c r="R498" s="234">
        <f t="shared" ca="1" si="7"/>
        <v>11</v>
      </c>
    </row>
    <row r="499" spans="1:18" x14ac:dyDescent="0.35">
      <c r="A499" s="232" t="s">
        <v>1245</v>
      </c>
      <c r="B499" s="216">
        <v>727004619</v>
      </c>
      <c r="C499" s="232" t="s">
        <v>1843</v>
      </c>
      <c r="D499" s="233">
        <v>68833</v>
      </c>
      <c r="E499" s="217">
        <v>38130</v>
      </c>
      <c r="G499" s="216">
        <v>727003712</v>
      </c>
      <c r="H499" s="213">
        <v>5055770085</v>
      </c>
      <c r="I499" s="234" t="s">
        <v>149</v>
      </c>
      <c r="J499" s="235">
        <v>59377</v>
      </c>
      <c r="K499" s="236" t="s">
        <v>141</v>
      </c>
      <c r="L499" s="244"/>
      <c r="M499" s="237">
        <v>526003128</v>
      </c>
      <c r="N499" s="236" t="s">
        <v>953</v>
      </c>
      <c r="O499" s="238" t="s">
        <v>102</v>
      </c>
      <c r="P499" s="236" t="s">
        <v>1848</v>
      </c>
      <c r="Q499" s="239">
        <v>41312</v>
      </c>
      <c r="R499" s="234">
        <f t="shared" ca="1" si="7"/>
        <v>12</v>
      </c>
    </row>
    <row r="500" spans="1:18" x14ac:dyDescent="0.35">
      <c r="A500" s="232" t="s">
        <v>1399</v>
      </c>
      <c r="B500" s="216">
        <v>730001767</v>
      </c>
      <c r="C500" s="232" t="s">
        <v>322</v>
      </c>
      <c r="D500" s="233">
        <v>68860</v>
      </c>
      <c r="E500" s="217">
        <v>63842</v>
      </c>
      <c r="G500" s="216">
        <v>727004619</v>
      </c>
      <c r="H500" s="213">
        <v>5058627048</v>
      </c>
      <c r="I500" s="234" t="s">
        <v>121</v>
      </c>
      <c r="J500" s="235">
        <v>93137</v>
      </c>
      <c r="K500" s="236" t="s">
        <v>141</v>
      </c>
      <c r="L500" s="244"/>
      <c r="M500" s="237">
        <v>991000309</v>
      </c>
      <c r="N500" s="236" t="s">
        <v>1121</v>
      </c>
      <c r="O500" s="238" t="s">
        <v>125</v>
      </c>
      <c r="P500" s="236" t="s">
        <v>1846</v>
      </c>
      <c r="Q500" s="239">
        <v>41978</v>
      </c>
      <c r="R500" s="234">
        <f t="shared" ca="1" si="7"/>
        <v>10</v>
      </c>
    </row>
    <row r="501" spans="1:18" x14ac:dyDescent="0.35">
      <c r="A501" s="232" t="s">
        <v>1417</v>
      </c>
      <c r="B501" s="216">
        <v>730005878</v>
      </c>
      <c r="C501" s="232" t="s">
        <v>887</v>
      </c>
      <c r="D501" s="233">
        <v>68937</v>
      </c>
      <c r="E501" s="217">
        <v>91430</v>
      </c>
      <c r="G501" s="216">
        <v>730001767</v>
      </c>
      <c r="H501" s="213">
        <v>3034138160</v>
      </c>
      <c r="I501" s="234" t="s">
        <v>139</v>
      </c>
      <c r="J501" s="235">
        <v>35929</v>
      </c>
      <c r="K501" s="236" t="s">
        <v>118</v>
      </c>
      <c r="L501" s="244"/>
      <c r="M501" s="237">
        <v>701006727</v>
      </c>
      <c r="N501" s="236" t="s">
        <v>1186</v>
      </c>
      <c r="O501" s="238" t="s">
        <v>101</v>
      </c>
      <c r="P501" s="236" t="s">
        <v>786</v>
      </c>
      <c r="Q501" s="239">
        <v>35315</v>
      </c>
      <c r="R501" s="234">
        <f t="shared" ca="1" si="7"/>
        <v>28</v>
      </c>
    </row>
    <row r="502" spans="1:18" x14ac:dyDescent="0.35">
      <c r="A502" s="232" t="s">
        <v>1050</v>
      </c>
      <c r="B502" s="216">
        <v>731002170</v>
      </c>
      <c r="C502" s="232" t="s">
        <v>1842</v>
      </c>
      <c r="D502" s="233">
        <v>69040</v>
      </c>
      <c r="E502" s="217">
        <v>87140</v>
      </c>
      <c r="G502" s="216">
        <v>730005878</v>
      </c>
      <c r="H502" s="213">
        <v>3034729409</v>
      </c>
      <c r="I502" s="234" t="s">
        <v>128</v>
      </c>
      <c r="J502" s="235">
        <v>126688</v>
      </c>
      <c r="K502" s="236" t="s">
        <v>141</v>
      </c>
      <c r="L502" s="244"/>
      <c r="M502" s="237">
        <v>601006235</v>
      </c>
      <c r="N502" s="236" t="s">
        <v>983</v>
      </c>
      <c r="O502" s="238" t="s">
        <v>125</v>
      </c>
      <c r="P502" s="236" t="s">
        <v>712</v>
      </c>
      <c r="Q502" s="239">
        <v>35945</v>
      </c>
      <c r="R502" s="234">
        <f t="shared" ca="1" si="7"/>
        <v>26</v>
      </c>
    </row>
    <row r="503" spans="1:18" x14ac:dyDescent="0.35">
      <c r="A503" s="232" t="s">
        <v>1384</v>
      </c>
      <c r="B503" s="216">
        <v>737003577</v>
      </c>
      <c r="C503" s="232" t="s">
        <v>322</v>
      </c>
      <c r="D503" s="233">
        <v>69043</v>
      </c>
      <c r="E503" s="217">
        <v>85702</v>
      </c>
      <c r="G503" s="216">
        <v>731002170</v>
      </c>
      <c r="H503" s="213">
        <v>7198502926</v>
      </c>
      <c r="I503" s="234"/>
      <c r="J503" s="235">
        <v>93928</v>
      </c>
      <c r="K503" s="236" t="s">
        <v>123</v>
      </c>
      <c r="L503" s="244"/>
      <c r="M503" s="237">
        <v>288005212</v>
      </c>
      <c r="N503" s="236" t="s">
        <v>1017</v>
      </c>
      <c r="O503" s="238" t="s">
        <v>125</v>
      </c>
      <c r="P503" s="236" t="s">
        <v>1841</v>
      </c>
      <c r="Q503" s="239">
        <v>38123</v>
      </c>
      <c r="R503" s="234">
        <f t="shared" ca="1" si="7"/>
        <v>20</v>
      </c>
    </row>
    <row r="504" spans="1:18" x14ac:dyDescent="0.35">
      <c r="A504" s="232" t="s">
        <v>1073</v>
      </c>
      <c r="B504" s="216">
        <v>740000904</v>
      </c>
      <c r="C504" s="232" t="s">
        <v>322</v>
      </c>
      <c r="D504" s="233">
        <v>69195</v>
      </c>
      <c r="E504" s="217">
        <v>69771</v>
      </c>
      <c r="G504" s="216">
        <v>737003577</v>
      </c>
      <c r="H504" s="213">
        <v>3036354278</v>
      </c>
      <c r="I504" s="234" t="s">
        <v>119</v>
      </c>
      <c r="J504" s="235">
        <v>129452</v>
      </c>
      <c r="K504" s="236" t="s">
        <v>141</v>
      </c>
      <c r="L504" s="244"/>
      <c r="M504" s="237">
        <v>127000100</v>
      </c>
      <c r="N504" s="236" t="s">
        <v>1344</v>
      </c>
      <c r="O504" s="238" t="s">
        <v>104</v>
      </c>
      <c r="P504" s="236" t="s">
        <v>1842</v>
      </c>
      <c r="Q504" s="239">
        <v>42327</v>
      </c>
      <c r="R504" s="234">
        <f t="shared" ca="1" si="7"/>
        <v>9</v>
      </c>
    </row>
    <row r="505" spans="1:18" x14ac:dyDescent="0.35">
      <c r="A505" s="232" t="s">
        <v>1869</v>
      </c>
      <c r="B505" s="216">
        <v>740003284</v>
      </c>
      <c r="C505" s="232" t="s">
        <v>1840</v>
      </c>
      <c r="D505" s="233">
        <v>69264</v>
      </c>
      <c r="E505" s="217">
        <v>86296</v>
      </c>
      <c r="G505" s="216">
        <v>740000904</v>
      </c>
      <c r="H505" s="213">
        <v>7197111802</v>
      </c>
      <c r="I505" s="234" t="s">
        <v>128</v>
      </c>
      <c r="J505" s="235">
        <v>40306</v>
      </c>
      <c r="K505" s="236" t="s">
        <v>118</v>
      </c>
      <c r="L505" s="244"/>
      <c r="M505" s="237">
        <v>424003332</v>
      </c>
      <c r="N505" s="236" t="s">
        <v>1015</v>
      </c>
      <c r="O505" s="238" t="s">
        <v>134</v>
      </c>
      <c r="P505" s="236" t="s">
        <v>313</v>
      </c>
      <c r="Q505" s="239">
        <v>36325</v>
      </c>
      <c r="R505" s="234">
        <f t="shared" ca="1" si="7"/>
        <v>25</v>
      </c>
    </row>
    <row r="506" spans="1:18" x14ac:dyDescent="0.35">
      <c r="A506" s="232" t="s">
        <v>1262</v>
      </c>
      <c r="B506" s="216">
        <v>740009940</v>
      </c>
      <c r="C506" s="232" t="s">
        <v>322</v>
      </c>
      <c r="D506" s="233">
        <v>69385</v>
      </c>
      <c r="E506" s="217">
        <v>61638</v>
      </c>
      <c r="G506" s="216">
        <v>740003284</v>
      </c>
      <c r="H506" s="213">
        <v>3037237007</v>
      </c>
      <c r="I506" s="234"/>
      <c r="J506" s="235">
        <v>53448</v>
      </c>
      <c r="K506" s="236" t="s">
        <v>123</v>
      </c>
      <c r="L506" s="244"/>
      <c r="M506" s="237">
        <v>809001818</v>
      </c>
      <c r="N506" s="236" t="s">
        <v>961</v>
      </c>
      <c r="O506" s="238" t="s">
        <v>134</v>
      </c>
      <c r="P506" s="236" t="s">
        <v>712</v>
      </c>
      <c r="Q506" s="239">
        <v>35776</v>
      </c>
      <c r="R506" s="234">
        <f t="shared" ca="1" si="7"/>
        <v>27</v>
      </c>
    </row>
    <row r="507" spans="1:18" x14ac:dyDescent="0.35">
      <c r="A507" s="232" t="s">
        <v>999</v>
      </c>
      <c r="B507" s="216">
        <v>743008004</v>
      </c>
      <c r="C507" s="232" t="s">
        <v>1839</v>
      </c>
      <c r="D507" s="233">
        <v>69398</v>
      </c>
      <c r="E507" s="217">
        <v>80778</v>
      </c>
      <c r="G507" s="216">
        <v>740009940</v>
      </c>
      <c r="H507" s="213">
        <v>7191246633</v>
      </c>
      <c r="I507" s="234" t="s">
        <v>121</v>
      </c>
      <c r="J507" s="235">
        <v>40055</v>
      </c>
      <c r="K507" s="236" t="s">
        <v>118</v>
      </c>
      <c r="L507" s="244"/>
      <c r="M507" s="237">
        <v>604006651</v>
      </c>
      <c r="N507" s="236" t="s">
        <v>1181</v>
      </c>
      <c r="O507" s="238" t="s">
        <v>134</v>
      </c>
      <c r="P507" s="236" t="s">
        <v>712</v>
      </c>
      <c r="Q507" s="239">
        <v>36209</v>
      </c>
      <c r="R507" s="234">
        <f t="shared" ca="1" si="7"/>
        <v>26</v>
      </c>
    </row>
    <row r="508" spans="1:18" x14ac:dyDescent="0.35">
      <c r="A508" s="232" t="s">
        <v>1676</v>
      </c>
      <c r="B508" s="216">
        <v>745006469</v>
      </c>
      <c r="C508" s="232" t="s">
        <v>1839</v>
      </c>
      <c r="D508" s="233">
        <v>69421</v>
      </c>
      <c r="E508" s="217">
        <v>103456</v>
      </c>
      <c r="G508" s="216">
        <v>743008004</v>
      </c>
      <c r="H508" s="213">
        <v>3038426889</v>
      </c>
      <c r="I508" s="234"/>
      <c r="J508" s="235">
        <v>46174</v>
      </c>
      <c r="K508" s="236" t="s">
        <v>123</v>
      </c>
      <c r="L508" s="244"/>
      <c r="M508" s="237">
        <v>775006995</v>
      </c>
      <c r="N508" s="236" t="s">
        <v>978</v>
      </c>
      <c r="O508" s="238" t="s">
        <v>101</v>
      </c>
      <c r="P508" s="236" t="s">
        <v>1843</v>
      </c>
      <c r="Q508" s="239">
        <v>38932</v>
      </c>
      <c r="R508" s="234">
        <f t="shared" ca="1" si="7"/>
        <v>18</v>
      </c>
    </row>
    <row r="509" spans="1:18" x14ac:dyDescent="0.35">
      <c r="A509" s="232" t="s">
        <v>1544</v>
      </c>
      <c r="B509" s="216">
        <v>748000763</v>
      </c>
      <c r="C509" s="232" t="s">
        <v>712</v>
      </c>
      <c r="D509" s="233">
        <v>69472</v>
      </c>
      <c r="E509" s="217">
        <v>103099</v>
      </c>
      <c r="G509" s="216">
        <v>745006469</v>
      </c>
      <c r="H509" s="213">
        <v>7198488350</v>
      </c>
      <c r="I509" s="234" t="s">
        <v>139</v>
      </c>
      <c r="J509" s="235">
        <v>59168</v>
      </c>
      <c r="K509" s="236" t="s">
        <v>118</v>
      </c>
      <c r="L509" s="244"/>
      <c r="M509" s="237">
        <v>559005262</v>
      </c>
      <c r="N509" s="236" t="s">
        <v>939</v>
      </c>
      <c r="O509" s="238" t="s">
        <v>104</v>
      </c>
      <c r="P509" s="236" t="s">
        <v>1842</v>
      </c>
      <c r="Q509" s="239">
        <v>39394</v>
      </c>
      <c r="R509" s="234">
        <f t="shared" ca="1" si="7"/>
        <v>17</v>
      </c>
    </row>
    <row r="510" spans="1:18" x14ac:dyDescent="0.35">
      <c r="A510" s="232" t="s">
        <v>1481</v>
      </c>
      <c r="B510" s="216">
        <v>749002975</v>
      </c>
      <c r="C510" s="232" t="s">
        <v>1839</v>
      </c>
      <c r="D510" s="233">
        <v>69475</v>
      </c>
      <c r="E510" s="217">
        <v>87074</v>
      </c>
      <c r="G510" s="216">
        <v>748000763</v>
      </c>
      <c r="H510" s="213">
        <v>3038824849</v>
      </c>
      <c r="I510" s="234"/>
      <c r="J510" s="235">
        <v>37275</v>
      </c>
      <c r="K510" s="236" t="s">
        <v>123</v>
      </c>
      <c r="L510" s="244"/>
      <c r="M510" s="237">
        <v>945008417</v>
      </c>
      <c r="N510" s="236" t="s">
        <v>1454</v>
      </c>
      <c r="O510" s="238" t="s">
        <v>102</v>
      </c>
      <c r="P510" s="236" t="s">
        <v>786</v>
      </c>
      <c r="Q510" s="239">
        <v>37204</v>
      </c>
      <c r="R510" s="234">
        <f t="shared" ca="1" si="7"/>
        <v>23</v>
      </c>
    </row>
    <row r="511" spans="1:18" x14ac:dyDescent="0.35">
      <c r="A511" s="232" t="s">
        <v>1448</v>
      </c>
      <c r="B511" s="216">
        <v>751003836</v>
      </c>
      <c r="C511" s="232" t="s">
        <v>322</v>
      </c>
      <c r="D511" s="233">
        <v>69807</v>
      </c>
      <c r="E511" s="217">
        <v>112933</v>
      </c>
      <c r="G511" s="216">
        <v>749002975</v>
      </c>
      <c r="H511" s="213">
        <v>5053766803</v>
      </c>
      <c r="I511" s="234"/>
      <c r="J511" s="235">
        <v>82760</v>
      </c>
      <c r="K511" s="236" t="s">
        <v>123</v>
      </c>
      <c r="L511" s="244"/>
      <c r="M511" s="237">
        <v>416008872</v>
      </c>
      <c r="N511" s="236" t="s">
        <v>1246</v>
      </c>
      <c r="O511" s="238" t="s">
        <v>134</v>
      </c>
      <c r="P511" s="236" t="s">
        <v>238</v>
      </c>
      <c r="Q511" s="239">
        <v>42237</v>
      </c>
      <c r="R511" s="234">
        <f t="shared" ca="1" si="7"/>
        <v>9</v>
      </c>
    </row>
    <row r="512" spans="1:18" x14ac:dyDescent="0.35">
      <c r="A512" s="232" t="s">
        <v>1401</v>
      </c>
      <c r="B512" s="216">
        <v>751006815</v>
      </c>
      <c r="C512" s="232" t="s">
        <v>1839</v>
      </c>
      <c r="D512" s="233">
        <v>69920</v>
      </c>
      <c r="E512" s="217">
        <v>65532</v>
      </c>
      <c r="G512" s="216">
        <v>751003836</v>
      </c>
      <c r="H512" s="213">
        <v>7196458440</v>
      </c>
      <c r="I512" s="234" t="s">
        <v>119</v>
      </c>
      <c r="J512" s="235">
        <v>51886</v>
      </c>
      <c r="K512" s="236" t="s">
        <v>118</v>
      </c>
      <c r="L512" s="244"/>
      <c r="M512" s="237">
        <v>675000613</v>
      </c>
      <c r="N512" s="236" t="s">
        <v>1295</v>
      </c>
      <c r="O512" s="238" t="s">
        <v>127</v>
      </c>
      <c r="P512" s="236" t="s">
        <v>1844</v>
      </c>
      <c r="Q512" s="239">
        <v>39536</v>
      </c>
      <c r="R512" s="234">
        <f t="shared" ca="1" si="7"/>
        <v>16</v>
      </c>
    </row>
    <row r="513" spans="1:18" x14ac:dyDescent="0.35">
      <c r="A513" s="232" t="s">
        <v>1588</v>
      </c>
      <c r="B513" s="216">
        <v>753002270</v>
      </c>
      <c r="C513" s="232" t="s">
        <v>1843</v>
      </c>
      <c r="D513" s="233">
        <v>70048</v>
      </c>
      <c r="E513" s="217">
        <v>122160</v>
      </c>
      <c r="G513" s="216">
        <v>751006815</v>
      </c>
      <c r="H513" s="213">
        <v>5057803578</v>
      </c>
      <c r="I513" s="234"/>
      <c r="J513" s="235">
        <v>84454</v>
      </c>
      <c r="K513" s="236" t="s">
        <v>123</v>
      </c>
      <c r="L513" s="244"/>
      <c r="M513" s="237">
        <v>700003966</v>
      </c>
      <c r="N513" s="236" t="s">
        <v>984</v>
      </c>
      <c r="O513" s="238" t="s">
        <v>101</v>
      </c>
      <c r="P513" s="236" t="s">
        <v>893</v>
      </c>
      <c r="Q513" s="239">
        <v>35110</v>
      </c>
      <c r="R513" s="234">
        <f t="shared" ca="1" si="7"/>
        <v>29</v>
      </c>
    </row>
    <row r="514" spans="1:18" x14ac:dyDescent="0.35">
      <c r="A514" s="232" t="s">
        <v>959</v>
      </c>
      <c r="B514" s="216">
        <v>753004161</v>
      </c>
      <c r="C514" s="232" t="s">
        <v>786</v>
      </c>
      <c r="D514" s="233">
        <v>70052</v>
      </c>
      <c r="E514" s="217">
        <v>70781</v>
      </c>
      <c r="G514" s="216">
        <v>753002270</v>
      </c>
      <c r="H514" s="213">
        <v>5055786813</v>
      </c>
      <c r="I514" s="234"/>
      <c r="J514" s="235">
        <v>57039</v>
      </c>
      <c r="K514" s="236" t="s">
        <v>131</v>
      </c>
      <c r="L514" s="244"/>
      <c r="M514" s="237">
        <v>475007086</v>
      </c>
      <c r="N514" s="236" t="s">
        <v>1517</v>
      </c>
      <c r="O514" s="238" t="s">
        <v>127</v>
      </c>
      <c r="P514" s="236" t="s">
        <v>1840</v>
      </c>
      <c r="Q514" s="239">
        <v>40993</v>
      </c>
      <c r="R514" s="234">
        <f t="shared" ca="1" si="7"/>
        <v>12</v>
      </c>
    </row>
    <row r="515" spans="1:18" x14ac:dyDescent="0.35">
      <c r="A515" s="232" t="s">
        <v>1657</v>
      </c>
      <c r="B515" s="216">
        <v>756009641</v>
      </c>
      <c r="C515" s="232" t="s">
        <v>1842</v>
      </c>
      <c r="D515" s="233">
        <v>70062</v>
      </c>
      <c r="E515" s="217">
        <v>77280</v>
      </c>
      <c r="G515" s="216">
        <v>753004161</v>
      </c>
      <c r="H515" s="213">
        <v>7194697218</v>
      </c>
      <c r="I515" s="234" t="s">
        <v>128</v>
      </c>
      <c r="J515" s="235">
        <v>65021</v>
      </c>
      <c r="K515" s="236" t="s">
        <v>118</v>
      </c>
      <c r="L515" s="244"/>
      <c r="M515" s="237">
        <v>862003795</v>
      </c>
      <c r="N515" s="236" t="s">
        <v>1580</v>
      </c>
      <c r="O515" s="238" t="s">
        <v>134</v>
      </c>
      <c r="P515" s="236" t="s">
        <v>1839</v>
      </c>
      <c r="Q515" s="239">
        <v>36146</v>
      </c>
      <c r="R515" s="234">
        <f t="shared" ref="R515:R578" ca="1" si="8">DATEDIF(Q515,TODAY(),"Y")</f>
        <v>26</v>
      </c>
    </row>
    <row r="516" spans="1:18" x14ac:dyDescent="0.35">
      <c r="A516" s="232" t="s">
        <v>1091</v>
      </c>
      <c r="B516" s="216">
        <v>757001875</v>
      </c>
      <c r="C516" s="232" t="s">
        <v>1848</v>
      </c>
      <c r="D516" s="233">
        <v>70279</v>
      </c>
      <c r="E516" s="217">
        <v>106901</v>
      </c>
      <c r="G516" s="216">
        <v>756009641</v>
      </c>
      <c r="H516" s="213">
        <v>5051683770</v>
      </c>
      <c r="I516" s="234" t="s">
        <v>119</v>
      </c>
      <c r="J516" s="235">
        <v>76700</v>
      </c>
      <c r="K516" s="236" t="s">
        <v>141</v>
      </c>
      <c r="L516" s="244"/>
      <c r="M516" s="237">
        <v>745006469</v>
      </c>
      <c r="N516" s="236" t="s">
        <v>1590</v>
      </c>
      <c r="O516" s="238" t="s">
        <v>127</v>
      </c>
      <c r="P516" s="236" t="s">
        <v>1839</v>
      </c>
      <c r="Q516" s="239">
        <v>40347</v>
      </c>
      <c r="R516" s="234">
        <f t="shared" ca="1" si="8"/>
        <v>14</v>
      </c>
    </row>
    <row r="517" spans="1:18" x14ac:dyDescent="0.35">
      <c r="A517" s="232" t="s">
        <v>1530</v>
      </c>
      <c r="B517" s="216">
        <v>758008512</v>
      </c>
      <c r="C517" s="232" t="s">
        <v>1846</v>
      </c>
      <c r="D517" s="233">
        <v>70473</v>
      </c>
      <c r="E517" s="217">
        <v>100222</v>
      </c>
      <c r="G517" s="216">
        <v>757001875</v>
      </c>
      <c r="H517" s="213">
        <v>9702712826</v>
      </c>
      <c r="I517" s="234" t="s">
        <v>119</v>
      </c>
      <c r="J517" s="235">
        <v>108195</v>
      </c>
      <c r="K517" s="236" t="s">
        <v>118</v>
      </c>
      <c r="L517" s="244"/>
      <c r="M517" s="237">
        <v>151009646</v>
      </c>
      <c r="N517" s="236" t="s">
        <v>1072</v>
      </c>
      <c r="O517" s="238" t="s">
        <v>104</v>
      </c>
      <c r="P517" s="236" t="s">
        <v>1843</v>
      </c>
      <c r="Q517" s="239">
        <v>38011</v>
      </c>
      <c r="R517" s="234">
        <f t="shared" ca="1" si="8"/>
        <v>21</v>
      </c>
    </row>
    <row r="518" spans="1:18" x14ac:dyDescent="0.35">
      <c r="A518" s="232" t="s">
        <v>1066</v>
      </c>
      <c r="B518" s="216">
        <v>760008556</v>
      </c>
      <c r="C518" s="232" t="s">
        <v>322</v>
      </c>
      <c r="D518" s="233">
        <v>70654</v>
      </c>
      <c r="E518" s="217">
        <v>93133</v>
      </c>
      <c r="G518" s="216">
        <v>758008512</v>
      </c>
      <c r="H518" s="213">
        <v>3036778600</v>
      </c>
      <c r="I518" s="234" t="s">
        <v>119</v>
      </c>
      <c r="J518" s="235">
        <v>123083</v>
      </c>
      <c r="K518" s="236" t="s">
        <v>118</v>
      </c>
      <c r="L518" s="244"/>
      <c r="M518" s="237">
        <v>195007648</v>
      </c>
      <c r="N518" s="236" t="s">
        <v>1459</v>
      </c>
      <c r="O518" s="238" t="s">
        <v>102</v>
      </c>
      <c r="P518" s="236" t="s">
        <v>1839</v>
      </c>
      <c r="Q518" s="239">
        <v>36617</v>
      </c>
      <c r="R518" s="234">
        <f t="shared" ca="1" si="8"/>
        <v>24</v>
      </c>
    </row>
    <row r="519" spans="1:18" x14ac:dyDescent="0.35">
      <c r="A519" s="232" t="s">
        <v>942</v>
      </c>
      <c r="B519" s="216">
        <v>761000800</v>
      </c>
      <c r="C519" s="232" t="s">
        <v>1839</v>
      </c>
      <c r="D519" s="233">
        <v>71017</v>
      </c>
      <c r="E519" s="217">
        <v>50585</v>
      </c>
      <c r="G519" s="216">
        <v>760008556</v>
      </c>
      <c r="H519" s="213">
        <v>5052693355</v>
      </c>
      <c r="I519" s="234" t="s">
        <v>149</v>
      </c>
      <c r="J519" s="235">
        <v>92913</v>
      </c>
      <c r="K519" s="236" t="s">
        <v>118</v>
      </c>
      <c r="L519" s="244"/>
      <c r="M519" s="237">
        <v>324000981</v>
      </c>
      <c r="N519" s="236" t="s">
        <v>1296</v>
      </c>
      <c r="O519" s="238" t="s">
        <v>104</v>
      </c>
      <c r="P519" s="236" t="s">
        <v>1843</v>
      </c>
      <c r="Q519" s="239">
        <v>35905</v>
      </c>
      <c r="R519" s="234">
        <f t="shared" ca="1" si="8"/>
        <v>26</v>
      </c>
    </row>
    <row r="520" spans="1:18" x14ac:dyDescent="0.35">
      <c r="A520" s="232" t="s">
        <v>1272</v>
      </c>
      <c r="B520" s="216">
        <v>761008700</v>
      </c>
      <c r="C520" s="232" t="s">
        <v>1841</v>
      </c>
      <c r="D520" s="233">
        <v>71192</v>
      </c>
      <c r="E520" s="217">
        <v>63386</v>
      </c>
      <c r="G520" s="216">
        <v>761000800</v>
      </c>
      <c r="H520" s="213">
        <v>7195236892</v>
      </c>
      <c r="I520" s="234"/>
      <c r="J520" s="235">
        <v>76742</v>
      </c>
      <c r="K520" s="236" t="s">
        <v>123</v>
      </c>
      <c r="L520" s="244"/>
      <c r="M520" s="237">
        <v>719002519</v>
      </c>
      <c r="N520" s="236" t="s">
        <v>1114</v>
      </c>
      <c r="O520" s="238" t="s">
        <v>104</v>
      </c>
      <c r="P520" s="236" t="s">
        <v>1846</v>
      </c>
      <c r="Q520" s="239">
        <v>36085</v>
      </c>
      <c r="R520" s="234">
        <f t="shared" ca="1" si="8"/>
        <v>26</v>
      </c>
    </row>
    <row r="521" spans="1:18" x14ac:dyDescent="0.35">
      <c r="A521" s="232" t="s">
        <v>1217</v>
      </c>
      <c r="B521" s="216">
        <v>762007837</v>
      </c>
      <c r="C521" s="232" t="s">
        <v>786</v>
      </c>
      <c r="D521" s="233">
        <v>71227</v>
      </c>
      <c r="E521" s="217">
        <v>121936</v>
      </c>
      <c r="G521" s="216">
        <v>761008700</v>
      </c>
      <c r="H521" s="213">
        <v>3031641031</v>
      </c>
      <c r="I521" s="234" t="s">
        <v>149</v>
      </c>
      <c r="J521" s="235">
        <v>114976</v>
      </c>
      <c r="K521" s="236" t="s">
        <v>118</v>
      </c>
      <c r="L521" s="244"/>
      <c r="M521" s="237">
        <v>636002627</v>
      </c>
      <c r="N521" s="236" t="s">
        <v>1055</v>
      </c>
      <c r="O521" s="238" t="s">
        <v>104</v>
      </c>
      <c r="P521" s="236" t="s">
        <v>1842</v>
      </c>
      <c r="Q521" s="239">
        <v>35544</v>
      </c>
      <c r="R521" s="234">
        <f t="shared" ca="1" si="8"/>
        <v>27</v>
      </c>
    </row>
    <row r="522" spans="1:18" x14ac:dyDescent="0.35">
      <c r="A522" s="232" t="s">
        <v>1629</v>
      </c>
      <c r="B522" s="216">
        <v>763003865</v>
      </c>
      <c r="C522" s="232" t="s">
        <v>1839</v>
      </c>
      <c r="D522" s="233">
        <v>71321</v>
      </c>
      <c r="E522" s="217">
        <v>88748</v>
      </c>
      <c r="G522" s="216">
        <v>762007837</v>
      </c>
      <c r="H522" s="213">
        <v>9702601200</v>
      </c>
      <c r="I522" s="234" t="s">
        <v>149</v>
      </c>
      <c r="J522" s="235">
        <v>78384</v>
      </c>
      <c r="K522" s="236" t="s">
        <v>118</v>
      </c>
      <c r="L522" s="244"/>
      <c r="M522" s="237">
        <v>148008441</v>
      </c>
      <c r="N522" s="236" t="s">
        <v>1297</v>
      </c>
      <c r="O522" s="238" t="s">
        <v>104</v>
      </c>
      <c r="P522" s="236" t="s">
        <v>322</v>
      </c>
      <c r="Q522" s="239">
        <v>38368</v>
      </c>
      <c r="R522" s="234">
        <f t="shared" ca="1" si="8"/>
        <v>20</v>
      </c>
    </row>
    <row r="523" spans="1:18" x14ac:dyDescent="0.35">
      <c r="A523" s="232" t="s">
        <v>1202</v>
      </c>
      <c r="B523" s="216">
        <v>763008893</v>
      </c>
      <c r="C523" s="232" t="s">
        <v>786</v>
      </c>
      <c r="D523" s="233">
        <v>71325</v>
      </c>
      <c r="E523" s="217">
        <v>68410</v>
      </c>
      <c r="G523" s="216">
        <v>763003865</v>
      </c>
      <c r="H523" s="213">
        <v>4152804104</v>
      </c>
      <c r="I523" s="234" t="s">
        <v>128</v>
      </c>
      <c r="J523" s="235">
        <v>73742</v>
      </c>
      <c r="K523" s="236" t="s">
        <v>118</v>
      </c>
      <c r="L523" s="244"/>
      <c r="M523" s="237">
        <v>495001952</v>
      </c>
      <c r="N523" s="236" t="s">
        <v>1107</v>
      </c>
      <c r="O523" s="238" t="s">
        <v>125</v>
      </c>
      <c r="P523" s="236" t="s">
        <v>1846</v>
      </c>
      <c r="Q523" s="239">
        <v>37913</v>
      </c>
      <c r="R523" s="234">
        <f t="shared" ca="1" si="8"/>
        <v>21</v>
      </c>
    </row>
    <row r="524" spans="1:18" x14ac:dyDescent="0.35">
      <c r="A524" s="232" t="s">
        <v>1364</v>
      </c>
      <c r="B524" s="216">
        <v>764005137</v>
      </c>
      <c r="C524" s="232" t="s">
        <v>1844</v>
      </c>
      <c r="D524" s="233">
        <v>71407</v>
      </c>
      <c r="E524" s="217">
        <v>120800</v>
      </c>
      <c r="G524" s="216">
        <v>763008893</v>
      </c>
      <c r="H524" s="213">
        <v>9707051004</v>
      </c>
      <c r="I524" s="234"/>
      <c r="J524" s="235">
        <v>37396</v>
      </c>
      <c r="K524" s="236" t="s">
        <v>123</v>
      </c>
      <c r="L524" s="244"/>
      <c r="M524" s="237">
        <v>108001462</v>
      </c>
      <c r="N524" s="236" t="s">
        <v>1355</v>
      </c>
      <c r="O524" s="238" t="s">
        <v>101</v>
      </c>
      <c r="P524" s="236" t="s">
        <v>1841</v>
      </c>
      <c r="Q524" s="239">
        <v>38040</v>
      </c>
      <c r="R524" s="234">
        <f t="shared" ca="1" si="8"/>
        <v>21</v>
      </c>
    </row>
    <row r="525" spans="1:18" x14ac:dyDescent="0.35">
      <c r="A525" s="232" t="s">
        <v>1292</v>
      </c>
      <c r="B525" s="216">
        <v>766004790</v>
      </c>
      <c r="C525" s="232" t="s">
        <v>712</v>
      </c>
      <c r="D525" s="233">
        <v>71671</v>
      </c>
      <c r="E525" s="217">
        <v>94207</v>
      </c>
      <c r="G525" s="216">
        <v>764005137</v>
      </c>
      <c r="H525" s="213">
        <v>5055478716</v>
      </c>
      <c r="I525" s="234" t="s">
        <v>121</v>
      </c>
      <c r="J525" s="235">
        <v>83731</v>
      </c>
      <c r="K525" s="236" t="s">
        <v>141</v>
      </c>
      <c r="L525" s="244"/>
      <c r="M525" s="237">
        <v>579001953</v>
      </c>
      <c r="N525" s="236" t="s">
        <v>1490</v>
      </c>
      <c r="O525" s="238" t="s">
        <v>101</v>
      </c>
      <c r="P525" s="236" t="s">
        <v>1846</v>
      </c>
      <c r="Q525" s="239">
        <v>37110</v>
      </c>
      <c r="R525" s="234">
        <f t="shared" ca="1" si="8"/>
        <v>23</v>
      </c>
    </row>
    <row r="526" spans="1:18" x14ac:dyDescent="0.35">
      <c r="A526" s="232" t="s">
        <v>1575</v>
      </c>
      <c r="B526" s="216">
        <v>767000698</v>
      </c>
      <c r="C526" s="232" t="s">
        <v>322</v>
      </c>
      <c r="D526" s="233">
        <v>71737</v>
      </c>
      <c r="E526" s="217">
        <v>56134</v>
      </c>
      <c r="G526" s="216">
        <v>766004790</v>
      </c>
      <c r="H526" s="213">
        <v>7195048978</v>
      </c>
      <c r="I526" s="234" t="s">
        <v>119</v>
      </c>
      <c r="J526" s="235">
        <v>88178</v>
      </c>
      <c r="K526" s="236" t="s">
        <v>118</v>
      </c>
      <c r="L526" s="244"/>
      <c r="M526" s="237">
        <v>214004611</v>
      </c>
      <c r="N526" s="236" t="s">
        <v>1283</v>
      </c>
      <c r="O526" s="238" t="s">
        <v>104</v>
      </c>
      <c r="P526" s="236" t="s">
        <v>1843</v>
      </c>
      <c r="Q526" s="239">
        <v>38394</v>
      </c>
      <c r="R526" s="234">
        <f t="shared" ca="1" si="8"/>
        <v>20</v>
      </c>
    </row>
    <row r="527" spans="1:18" x14ac:dyDescent="0.35">
      <c r="A527" s="232" t="s">
        <v>1538</v>
      </c>
      <c r="B527" s="216">
        <v>768000144</v>
      </c>
      <c r="C527" s="232" t="s">
        <v>1841</v>
      </c>
      <c r="D527" s="233">
        <v>71784</v>
      </c>
      <c r="E527" s="217">
        <v>64370</v>
      </c>
      <c r="G527" s="216">
        <v>767000698</v>
      </c>
      <c r="H527" s="213">
        <v>3038591986</v>
      </c>
      <c r="I527" s="234"/>
      <c r="J527" s="235">
        <v>44831</v>
      </c>
      <c r="K527" s="236" t="s">
        <v>123</v>
      </c>
      <c r="L527" s="244"/>
      <c r="M527" s="237">
        <v>945007891</v>
      </c>
      <c r="N527" s="236" t="s">
        <v>1284</v>
      </c>
      <c r="O527" s="238" t="s">
        <v>101</v>
      </c>
      <c r="P527" s="236" t="s">
        <v>322</v>
      </c>
      <c r="Q527" s="239">
        <v>40745</v>
      </c>
      <c r="R527" s="234">
        <f t="shared" ca="1" si="8"/>
        <v>13</v>
      </c>
    </row>
    <row r="528" spans="1:18" x14ac:dyDescent="0.35">
      <c r="A528" s="232" t="s">
        <v>1409</v>
      </c>
      <c r="B528" s="240">
        <v>770008594</v>
      </c>
      <c r="C528" s="232" t="s">
        <v>322</v>
      </c>
      <c r="D528" s="233">
        <v>71787</v>
      </c>
      <c r="E528" s="217">
        <v>85332</v>
      </c>
      <c r="G528" s="216">
        <v>768000144</v>
      </c>
      <c r="H528" s="213">
        <v>9703922813</v>
      </c>
      <c r="I528" s="234" t="s">
        <v>149</v>
      </c>
      <c r="J528" s="235">
        <v>44828</v>
      </c>
      <c r="K528" s="236" t="s">
        <v>118</v>
      </c>
      <c r="L528" s="244"/>
      <c r="M528" s="237">
        <v>161000531</v>
      </c>
      <c r="N528" s="236" t="s">
        <v>1269</v>
      </c>
      <c r="O528" s="238" t="s">
        <v>134</v>
      </c>
      <c r="P528" s="236" t="s">
        <v>1839</v>
      </c>
      <c r="Q528" s="239">
        <v>38304</v>
      </c>
      <c r="R528" s="234">
        <f t="shared" ca="1" si="8"/>
        <v>20</v>
      </c>
    </row>
    <row r="529" spans="1:18" x14ac:dyDescent="0.35">
      <c r="A529" s="232" t="s">
        <v>1305</v>
      </c>
      <c r="B529" s="216">
        <v>772005528</v>
      </c>
      <c r="C529" s="232" t="s">
        <v>712</v>
      </c>
      <c r="D529" s="233">
        <v>71905</v>
      </c>
      <c r="E529" s="217">
        <v>124978</v>
      </c>
      <c r="G529" s="240">
        <v>770008594</v>
      </c>
      <c r="H529" s="213">
        <v>9708085402</v>
      </c>
      <c r="I529" s="234" t="s">
        <v>128</v>
      </c>
      <c r="J529" s="235">
        <v>36336</v>
      </c>
      <c r="K529" s="236" t="s">
        <v>141</v>
      </c>
      <c r="L529" s="244"/>
      <c r="M529" s="237">
        <v>455008527</v>
      </c>
      <c r="N529" s="236" t="s">
        <v>1147</v>
      </c>
      <c r="O529" s="238" t="s">
        <v>127</v>
      </c>
      <c r="P529" s="236" t="s">
        <v>1842</v>
      </c>
      <c r="Q529" s="239">
        <v>36664</v>
      </c>
      <c r="R529" s="234">
        <f t="shared" ca="1" si="8"/>
        <v>24</v>
      </c>
    </row>
    <row r="530" spans="1:18" x14ac:dyDescent="0.35">
      <c r="A530" s="232" t="s">
        <v>1125</v>
      </c>
      <c r="B530" s="240">
        <v>773004253</v>
      </c>
      <c r="C530" s="232" t="s">
        <v>1850</v>
      </c>
      <c r="D530" s="233">
        <v>71946</v>
      </c>
      <c r="E530" s="217">
        <v>60582</v>
      </c>
      <c r="G530" s="216">
        <v>772005528</v>
      </c>
      <c r="H530" s="213">
        <v>9706101454</v>
      </c>
      <c r="I530" s="234"/>
      <c r="J530" s="235">
        <v>58362</v>
      </c>
      <c r="K530" s="236" t="s">
        <v>123</v>
      </c>
      <c r="L530" s="244"/>
      <c r="M530" s="237">
        <v>720008856</v>
      </c>
      <c r="N530" s="236" t="s">
        <v>1096</v>
      </c>
      <c r="O530" s="238" t="s">
        <v>101</v>
      </c>
      <c r="P530" s="236" t="s">
        <v>1849</v>
      </c>
      <c r="Q530" s="239">
        <v>35637</v>
      </c>
      <c r="R530" s="234">
        <f t="shared" ca="1" si="8"/>
        <v>27</v>
      </c>
    </row>
    <row r="531" spans="1:18" x14ac:dyDescent="0.35">
      <c r="A531" s="232" t="s">
        <v>1077</v>
      </c>
      <c r="B531" s="216">
        <v>774000445</v>
      </c>
      <c r="C531" s="232" t="s">
        <v>1839</v>
      </c>
      <c r="D531" s="233">
        <v>71949</v>
      </c>
      <c r="E531" s="217">
        <v>120180</v>
      </c>
      <c r="G531" s="240">
        <v>773004253</v>
      </c>
      <c r="H531" s="213">
        <v>5051971988</v>
      </c>
      <c r="I531" s="234"/>
      <c r="J531" s="235">
        <v>106812</v>
      </c>
      <c r="K531" s="236" t="s">
        <v>131</v>
      </c>
      <c r="L531" s="244"/>
      <c r="M531" s="237">
        <v>757001875</v>
      </c>
      <c r="N531" s="236" t="s">
        <v>1263</v>
      </c>
      <c r="O531" s="238" t="s">
        <v>101</v>
      </c>
      <c r="P531" s="236" t="s">
        <v>322</v>
      </c>
      <c r="Q531" s="239">
        <v>42127</v>
      </c>
      <c r="R531" s="234">
        <f t="shared" ca="1" si="8"/>
        <v>9</v>
      </c>
    </row>
    <row r="532" spans="1:18" x14ac:dyDescent="0.35">
      <c r="A532" s="232" t="s">
        <v>1521</v>
      </c>
      <c r="B532" s="240">
        <v>774003171</v>
      </c>
      <c r="C532" s="232" t="s">
        <v>1840</v>
      </c>
      <c r="D532" s="233">
        <v>71978</v>
      </c>
      <c r="E532" s="217">
        <v>44117</v>
      </c>
      <c r="G532" s="216">
        <v>774000445</v>
      </c>
      <c r="H532" s="213">
        <v>9707662359</v>
      </c>
      <c r="I532" s="234"/>
      <c r="J532" s="235">
        <v>93377</v>
      </c>
      <c r="K532" s="236" t="s">
        <v>131</v>
      </c>
      <c r="L532" s="244"/>
      <c r="M532" s="237">
        <v>935007881</v>
      </c>
      <c r="N532" s="236" t="s">
        <v>1226</v>
      </c>
      <c r="O532" s="238" t="s">
        <v>101</v>
      </c>
      <c r="P532" s="236" t="s">
        <v>786</v>
      </c>
      <c r="Q532" s="239">
        <v>40252</v>
      </c>
      <c r="R532" s="234">
        <f t="shared" ca="1" si="8"/>
        <v>14</v>
      </c>
    </row>
    <row r="533" spans="1:18" x14ac:dyDescent="0.35">
      <c r="A533" s="232" t="s">
        <v>1650</v>
      </c>
      <c r="B533" s="216">
        <v>775006154</v>
      </c>
      <c r="C533" s="232" t="s">
        <v>1839</v>
      </c>
      <c r="D533" s="233">
        <v>71984</v>
      </c>
      <c r="E533" s="217">
        <v>89516</v>
      </c>
      <c r="G533" s="240">
        <v>774003171</v>
      </c>
      <c r="H533" s="213">
        <v>5051264786</v>
      </c>
      <c r="I533" s="234"/>
      <c r="J533" s="235">
        <v>58304</v>
      </c>
      <c r="K533" s="236" t="s">
        <v>123</v>
      </c>
      <c r="L533" s="244"/>
      <c r="M533" s="237">
        <v>519001478</v>
      </c>
      <c r="N533" s="236" t="s">
        <v>1864</v>
      </c>
      <c r="O533" s="238" t="s">
        <v>125</v>
      </c>
      <c r="P533" s="236" t="s">
        <v>1841</v>
      </c>
      <c r="Q533" s="239">
        <v>40420</v>
      </c>
      <c r="R533" s="234">
        <f t="shared" ca="1" si="8"/>
        <v>14</v>
      </c>
    </row>
    <row r="534" spans="1:18" x14ac:dyDescent="0.35">
      <c r="A534" s="232" t="s">
        <v>1175</v>
      </c>
      <c r="B534" s="240">
        <v>775006957</v>
      </c>
      <c r="C534" s="232" t="s">
        <v>786</v>
      </c>
      <c r="D534" s="233">
        <v>71999</v>
      </c>
      <c r="E534" s="217">
        <v>107820</v>
      </c>
      <c r="G534" s="216">
        <v>775006154</v>
      </c>
      <c r="H534" s="213">
        <v>7194532398</v>
      </c>
      <c r="I534" s="234" t="s">
        <v>119</v>
      </c>
      <c r="J534" s="235">
        <v>43677</v>
      </c>
      <c r="K534" s="236" t="s">
        <v>118</v>
      </c>
      <c r="L534" s="244"/>
      <c r="M534" s="237">
        <v>832008459</v>
      </c>
      <c r="N534" s="236" t="s">
        <v>1676</v>
      </c>
      <c r="O534" s="238" t="s">
        <v>101</v>
      </c>
      <c r="P534" s="236" t="s">
        <v>1845</v>
      </c>
      <c r="Q534" s="239">
        <v>36738</v>
      </c>
      <c r="R534" s="234">
        <f t="shared" ca="1" si="8"/>
        <v>24</v>
      </c>
    </row>
    <row r="535" spans="1:18" x14ac:dyDescent="0.35">
      <c r="A535" s="232" t="s">
        <v>1088</v>
      </c>
      <c r="B535" s="216">
        <v>775006995</v>
      </c>
      <c r="C535" s="232" t="s">
        <v>1841</v>
      </c>
      <c r="D535" s="233">
        <v>72014</v>
      </c>
      <c r="E535" s="217">
        <v>114385</v>
      </c>
      <c r="G535" s="240">
        <v>775006957</v>
      </c>
      <c r="H535" s="213">
        <v>5055555817</v>
      </c>
      <c r="I535" s="234" t="s">
        <v>119</v>
      </c>
      <c r="J535" s="235">
        <v>127924</v>
      </c>
      <c r="K535" s="236" t="s">
        <v>118</v>
      </c>
      <c r="L535" s="244"/>
      <c r="M535" s="237">
        <v>337005706</v>
      </c>
      <c r="N535" s="236" t="s">
        <v>1119</v>
      </c>
      <c r="O535" s="238" t="s">
        <v>104</v>
      </c>
      <c r="P535" s="236" t="s">
        <v>322</v>
      </c>
      <c r="Q535" s="239">
        <v>37638</v>
      </c>
      <c r="R535" s="234">
        <f t="shared" ca="1" si="8"/>
        <v>22</v>
      </c>
    </row>
    <row r="536" spans="1:18" x14ac:dyDescent="0.35">
      <c r="A536" s="232" t="s">
        <v>1358</v>
      </c>
      <c r="B536" s="240">
        <v>776002183</v>
      </c>
      <c r="C536" s="232" t="s">
        <v>322</v>
      </c>
      <c r="D536" s="233">
        <v>72350</v>
      </c>
      <c r="E536" s="217">
        <v>106573</v>
      </c>
      <c r="G536" s="216">
        <v>775006995</v>
      </c>
      <c r="H536" s="213">
        <v>9706252690</v>
      </c>
      <c r="I536" s="234" t="s">
        <v>119</v>
      </c>
      <c r="J536" s="235">
        <v>36348</v>
      </c>
      <c r="K536" s="236" t="s">
        <v>118</v>
      </c>
      <c r="L536" s="244"/>
      <c r="M536" s="237">
        <v>884009271</v>
      </c>
      <c r="N536" s="236" t="s">
        <v>1638</v>
      </c>
      <c r="O536" s="238" t="s">
        <v>104</v>
      </c>
      <c r="P536" s="236" t="s">
        <v>322</v>
      </c>
      <c r="Q536" s="239">
        <v>41462</v>
      </c>
      <c r="R536" s="234">
        <f t="shared" ca="1" si="8"/>
        <v>11</v>
      </c>
    </row>
    <row r="537" spans="1:18" x14ac:dyDescent="0.35">
      <c r="A537" s="232" t="s">
        <v>1655</v>
      </c>
      <c r="B537" s="216">
        <v>776007109</v>
      </c>
      <c r="C537" s="232" t="s">
        <v>322</v>
      </c>
      <c r="D537" s="233">
        <v>72448</v>
      </c>
      <c r="E537" s="217">
        <v>46367</v>
      </c>
      <c r="G537" s="240">
        <v>776002183</v>
      </c>
      <c r="H537" s="213">
        <v>9704605984</v>
      </c>
      <c r="I537" s="234" t="s">
        <v>149</v>
      </c>
      <c r="J537" s="235">
        <v>41129</v>
      </c>
      <c r="K537" s="236" t="s">
        <v>118</v>
      </c>
      <c r="L537" s="244"/>
      <c r="M537" s="237">
        <v>542006386</v>
      </c>
      <c r="N537" s="236" t="s">
        <v>1434</v>
      </c>
      <c r="O537" s="238" t="s">
        <v>102</v>
      </c>
      <c r="P537" s="236" t="s">
        <v>1840</v>
      </c>
      <c r="Q537" s="239">
        <v>35406</v>
      </c>
      <c r="R537" s="234">
        <f t="shared" ca="1" si="8"/>
        <v>28</v>
      </c>
    </row>
    <row r="538" spans="1:18" x14ac:dyDescent="0.35">
      <c r="A538" s="232" t="s">
        <v>1866</v>
      </c>
      <c r="B538" s="216">
        <v>778004872</v>
      </c>
      <c r="C538" s="232" t="s">
        <v>1841</v>
      </c>
      <c r="D538" s="233">
        <v>72518</v>
      </c>
      <c r="E538" s="217">
        <v>66760</v>
      </c>
      <c r="G538" s="216">
        <v>776007109</v>
      </c>
      <c r="H538" s="213">
        <v>3037687161</v>
      </c>
      <c r="I538" s="234" t="s">
        <v>119</v>
      </c>
      <c r="J538" s="235">
        <v>123223</v>
      </c>
      <c r="K538" s="236" t="s">
        <v>118</v>
      </c>
      <c r="L538" s="244"/>
      <c r="M538" s="237">
        <v>795007145</v>
      </c>
      <c r="N538" s="236" t="s">
        <v>1371</v>
      </c>
      <c r="O538" s="238" t="s">
        <v>134</v>
      </c>
      <c r="P538" s="236" t="s">
        <v>1843</v>
      </c>
      <c r="Q538" s="239">
        <v>37429</v>
      </c>
      <c r="R538" s="234">
        <f t="shared" ca="1" si="8"/>
        <v>22</v>
      </c>
    </row>
    <row r="539" spans="1:18" x14ac:dyDescent="0.35">
      <c r="A539" s="232" t="s">
        <v>1154</v>
      </c>
      <c r="B539" s="216">
        <v>778005491</v>
      </c>
      <c r="C539" s="232" t="s">
        <v>1841</v>
      </c>
      <c r="D539" s="233">
        <v>73192</v>
      </c>
      <c r="E539" s="217">
        <v>68430</v>
      </c>
      <c r="G539" s="216">
        <v>778004872</v>
      </c>
      <c r="H539" s="213">
        <v>3037345539</v>
      </c>
      <c r="I539" s="234"/>
      <c r="J539" s="235">
        <v>79586</v>
      </c>
      <c r="K539" s="236" t="s">
        <v>123</v>
      </c>
      <c r="L539" s="244"/>
      <c r="M539" s="237">
        <v>529009100</v>
      </c>
      <c r="N539" s="236" t="s">
        <v>1057</v>
      </c>
      <c r="O539" s="238" t="s">
        <v>134</v>
      </c>
      <c r="P539" s="236" t="s">
        <v>1842</v>
      </c>
      <c r="Q539" s="239">
        <v>37893</v>
      </c>
      <c r="R539" s="234">
        <f t="shared" ca="1" si="8"/>
        <v>21</v>
      </c>
    </row>
    <row r="540" spans="1:18" x14ac:dyDescent="0.35">
      <c r="A540" s="232" t="s">
        <v>1144</v>
      </c>
      <c r="B540" s="216">
        <v>778008670</v>
      </c>
      <c r="C540" s="232" t="s">
        <v>1843</v>
      </c>
      <c r="D540" s="233">
        <v>73360</v>
      </c>
      <c r="E540" s="217">
        <v>119414</v>
      </c>
      <c r="G540" s="216">
        <v>778005491</v>
      </c>
      <c r="H540" s="213">
        <v>9708912054</v>
      </c>
      <c r="I540" s="234"/>
      <c r="J540" s="235">
        <v>86483</v>
      </c>
      <c r="K540" s="236" t="s">
        <v>123</v>
      </c>
      <c r="L540" s="244"/>
      <c r="M540" s="237">
        <v>155006121</v>
      </c>
      <c r="N540" s="236" t="s">
        <v>1276</v>
      </c>
      <c r="O540" s="238" t="s">
        <v>101</v>
      </c>
      <c r="P540" s="236" t="s">
        <v>1843</v>
      </c>
      <c r="Q540" s="239">
        <v>41883</v>
      </c>
      <c r="R540" s="234">
        <f t="shared" ca="1" si="8"/>
        <v>10</v>
      </c>
    </row>
    <row r="541" spans="1:18" x14ac:dyDescent="0.35">
      <c r="A541" s="232" t="s">
        <v>1367</v>
      </c>
      <c r="B541" s="216">
        <v>779008913</v>
      </c>
      <c r="C541" s="232" t="s">
        <v>322</v>
      </c>
      <c r="D541" s="233">
        <v>73363</v>
      </c>
      <c r="E541" s="217">
        <v>102550</v>
      </c>
      <c r="G541" s="216">
        <v>778008670</v>
      </c>
      <c r="H541" s="213">
        <v>9703204992</v>
      </c>
      <c r="I541" s="234"/>
      <c r="J541" s="235">
        <v>56880</v>
      </c>
      <c r="K541" s="236" t="s">
        <v>123</v>
      </c>
      <c r="L541" s="244"/>
      <c r="M541" s="237">
        <v>520004790</v>
      </c>
      <c r="N541" s="236" t="s">
        <v>1076</v>
      </c>
      <c r="O541" s="238" t="s">
        <v>125</v>
      </c>
      <c r="P541" s="236" t="s">
        <v>887</v>
      </c>
      <c r="Q541" s="239">
        <v>42308</v>
      </c>
      <c r="R541" s="234">
        <f t="shared" ca="1" si="8"/>
        <v>9</v>
      </c>
    </row>
    <row r="542" spans="1:18" x14ac:dyDescent="0.35">
      <c r="A542" s="232" t="s">
        <v>980</v>
      </c>
      <c r="B542" s="216">
        <v>779008961</v>
      </c>
      <c r="C542" s="232" t="s">
        <v>786</v>
      </c>
      <c r="D542" s="233">
        <v>73376</v>
      </c>
      <c r="E542" s="217">
        <v>86696</v>
      </c>
      <c r="G542" s="216">
        <v>779008913</v>
      </c>
      <c r="H542" s="213">
        <v>7197077326</v>
      </c>
      <c r="I542" s="234" t="s">
        <v>128</v>
      </c>
      <c r="J542" s="235">
        <v>59813</v>
      </c>
      <c r="K542" s="236" t="s">
        <v>118</v>
      </c>
      <c r="L542" s="244"/>
      <c r="M542" s="237">
        <v>110005187</v>
      </c>
      <c r="N542" s="236" t="s">
        <v>1156</v>
      </c>
      <c r="O542" s="238" t="s">
        <v>134</v>
      </c>
      <c r="P542" s="236" t="s">
        <v>1846</v>
      </c>
      <c r="Q542" s="239">
        <v>41817</v>
      </c>
      <c r="R542" s="234">
        <f t="shared" ca="1" si="8"/>
        <v>10</v>
      </c>
    </row>
    <row r="543" spans="1:18" x14ac:dyDescent="0.35">
      <c r="A543" s="232" t="s">
        <v>1582</v>
      </c>
      <c r="B543" s="216">
        <v>781004381</v>
      </c>
      <c r="C543" s="232" t="s">
        <v>1842</v>
      </c>
      <c r="D543" s="233">
        <v>73480</v>
      </c>
      <c r="E543" s="217">
        <v>35013</v>
      </c>
      <c r="G543" s="216">
        <v>779008961</v>
      </c>
      <c r="H543" s="213">
        <v>5052783818</v>
      </c>
      <c r="I543" s="234" t="s">
        <v>119</v>
      </c>
      <c r="J543" s="235">
        <v>70968</v>
      </c>
      <c r="K543" s="236" t="s">
        <v>118</v>
      </c>
      <c r="L543" s="244"/>
      <c r="M543" s="237">
        <v>773004253</v>
      </c>
      <c r="N543" s="236" t="s">
        <v>1307</v>
      </c>
      <c r="O543" s="238" t="s">
        <v>104</v>
      </c>
      <c r="P543" s="236" t="s">
        <v>1839</v>
      </c>
      <c r="Q543" s="239">
        <v>37870</v>
      </c>
      <c r="R543" s="234">
        <f t="shared" ca="1" si="8"/>
        <v>21</v>
      </c>
    </row>
    <row r="544" spans="1:18" x14ac:dyDescent="0.35">
      <c r="A544" s="232" t="s">
        <v>1309</v>
      </c>
      <c r="B544" s="216">
        <v>781005463</v>
      </c>
      <c r="C544" s="232" t="s">
        <v>1841</v>
      </c>
      <c r="D544" s="233">
        <v>73571</v>
      </c>
      <c r="E544" s="217">
        <v>33002</v>
      </c>
      <c r="G544" s="216">
        <v>781004381</v>
      </c>
      <c r="H544" s="213">
        <v>7195725646</v>
      </c>
      <c r="I544" s="234" t="s">
        <v>149</v>
      </c>
      <c r="J544" s="235">
        <v>35577</v>
      </c>
      <c r="K544" s="236" t="s">
        <v>141</v>
      </c>
      <c r="L544" s="244"/>
      <c r="M544" s="237">
        <v>350004566</v>
      </c>
      <c r="N544" s="236" t="s">
        <v>1575</v>
      </c>
      <c r="O544" s="238" t="s">
        <v>102</v>
      </c>
      <c r="P544" s="236" t="s">
        <v>1846</v>
      </c>
      <c r="Q544" s="239">
        <v>38338</v>
      </c>
      <c r="R544" s="234">
        <f t="shared" ca="1" si="8"/>
        <v>20</v>
      </c>
    </row>
    <row r="545" spans="1:18" x14ac:dyDescent="0.35">
      <c r="A545" s="232" t="s">
        <v>1027</v>
      </c>
      <c r="B545" s="240">
        <v>781006535</v>
      </c>
      <c r="C545" s="232" t="s">
        <v>1846</v>
      </c>
      <c r="D545" s="233">
        <v>73815</v>
      </c>
      <c r="E545" s="217">
        <v>59539</v>
      </c>
      <c r="G545" s="216">
        <v>781005463</v>
      </c>
      <c r="H545" s="213">
        <v>3032232339</v>
      </c>
      <c r="I545" s="234" t="s">
        <v>119</v>
      </c>
      <c r="J545" s="235">
        <v>71391</v>
      </c>
      <c r="K545" s="236" t="s">
        <v>118</v>
      </c>
      <c r="L545" s="244"/>
      <c r="M545" s="237">
        <v>397003760</v>
      </c>
      <c r="N545" s="236" t="s">
        <v>1128</v>
      </c>
      <c r="O545" s="238" t="s">
        <v>101</v>
      </c>
      <c r="P545" s="236" t="s">
        <v>1839</v>
      </c>
      <c r="Q545" s="239">
        <v>37540</v>
      </c>
      <c r="R545" s="234">
        <f t="shared" ca="1" si="8"/>
        <v>22</v>
      </c>
    </row>
    <row r="546" spans="1:18" x14ac:dyDescent="0.35">
      <c r="A546" s="232" t="s">
        <v>1014</v>
      </c>
      <c r="B546" s="216">
        <v>783008281</v>
      </c>
      <c r="C546" s="232" t="s">
        <v>786</v>
      </c>
      <c r="D546" s="233">
        <v>74123</v>
      </c>
      <c r="E546" s="217">
        <v>28607</v>
      </c>
      <c r="G546" s="240">
        <v>781006535</v>
      </c>
      <c r="H546" s="213">
        <v>7193613417</v>
      </c>
      <c r="I546" s="234" t="s">
        <v>119</v>
      </c>
      <c r="J546" s="235">
        <v>43788</v>
      </c>
      <c r="K546" s="236" t="s">
        <v>118</v>
      </c>
      <c r="L546" s="244"/>
      <c r="M546" s="237">
        <v>976007455</v>
      </c>
      <c r="N546" s="236" t="s">
        <v>1404</v>
      </c>
      <c r="O546" s="238" t="s">
        <v>102</v>
      </c>
      <c r="P546" s="236" t="s">
        <v>322</v>
      </c>
      <c r="Q546" s="239">
        <v>38337</v>
      </c>
      <c r="R546" s="234">
        <f t="shared" ca="1" si="8"/>
        <v>20</v>
      </c>
    </row>
    <row r="547" spans="1:18" x14ac:dyDescent="0.35">
      <c r="A547" s="232" t="s">
        <v>1129</v>
      </c>
      <c r="B547" s="216">
        <v>784009698</v>
      </c>
      <c r="C547" s="232" t="s">
        <v>1846</v>
      </c>
      <c r="D547" s="233">
        <v>74180</v>
      </c>
      <c r="E547" s="217">
        <v>67169</v>
      </c>
      <c r="G547" s="216">
        <v>783008281</v>
      </c>
      <c r="H547" s="213">
        <v>7194907564</v>
      </c>
      <c r="I547" s="234" t="s">
        <v>149</v>
      </c>
      <c r="J547" s="235">
        <v>126433</v>
      </c>
      <c r="K547" s="236" t="s">
        <v>118</v>
      </c>
      <c r="L547" s="244"/>
      <c r="M547" s="237">
        <v>566006965</v>
      </c>
      <c r="N547" s="236" t="s">
        <v>1505</v>
      </c>
      <c r="O547" s="238" t="s">
        <v>134</v>
      </c>
      <c r="P547" s="236" t="s">
        <v>786</v>
      </c>
      <c r="Q547" s="239">
        <v>35901</v>
      </c>
      <c r="R547" s="234">
        <f t="shared" ca="1" si="8"/>
        <v>26</v>
      </c>
    </row>
    <row r="548" spans="1:18" x14ac:dyDescent="0.35">
      <c r="A548" s="232" t="s">
        <v>1561</v>
      </c>
      <c r="B548" s="216">
        <v>786009448</v>
      </c>
      <c r="C548" s="232" t="s">
        <v>712</v>
      </c>
      <c r="D548" s="233">
        <v>74328</v>
      </c>
      <c r="E548" s="217">
        <v>83101</v>
      </c>
      <c r="G548" s="216">
        <v>784009698</v>
      </c>
      <c r="H548" s="213">
        <v>3034794769</v>
      </c>
      <c r="I548" s="234" t="s">
        <v>121</v>
      </c>
      <c r="J548" s="235">
        <v>100202</v>
      </c>
      <c r="K548" s="236" t="s">
        <v>118</v>
      </c>
      <c r="L548" s="244"/>
      <c r="M548" s="237">
        <v>233005964</v>
      </c>
      <c r="N548" s="236" t="s">
        <v>1135</v>
      </c>
      <c r="O548" s="238" t="s">
        <v>134</v>
      </c>
      <c r="P548" s="236" t="s">
        <v>1842</v>
      </c>
      <c r="Q548" s="239">
        <v>38253</v>
      </c>
      <c r="R548" s="234">
        <f t="shared" ca="1" si="8"/>
        <v>20</v>
      </c>
    </row>
    <row r="549" spans="1:18" x14ac:dyDescent="0.35">
      <c r="A549" s="232" t="s">
        <v>1464</v>
      </c>
      <c r="B549" s="216">
        <v>787005821</v>
      </c>
      <c r="C549" s="232" t="s">
        <v>322</v>
      </c>
      <c r="D549" s="233">
        <v>74430</v>
      </c>
      <c r="E549" s="217">
        <v>117104</v>
      </c>
      <c r="G549" s="216">
        <v>786009448</v>
      </c>
      <c r="H549" s="213">
        <v>7196396432</v>
      </c>
      <c r="I549" s="234" t="s">
        <v>119</v>
      </c>
      <c r="J549" s="235">
        <v>55373</v>
      </c>
      <c r="K549" s="236" t="s">
        <v>118</v>
      </c>
      <c r="L549" s="244"/>
      <c r="M549" s="237">
        <v>833000750</v>
      </c>
      <c r="N549" s="236" t="s">
        <v>1447</v>
      </c>
      <c r="O549" s="238" t="s">
        <v>134</v>
      </c>
      <c r="P549" s="236" t="s">
        <v>322</v>
      </c>
      <c r="Q549" s="239">
        <v>38193</v>
      </c>
      <c r="R549" s="234">
        <f t="shared" ca="1" si="8"/>
        <v>20</v>
      </c>
    </row>
    <row r="550" spans="1:18" x14ac:dyDescent="0.35">
      <c r="A550" s="232" t="s">
        <v>989</v>
      </c>
      <c r="B550" s="216">
        <v>787007811</v>
      </c>
      <c r="C550" s="232" t="s">
        <v>322</v>
      </c>
      <c r="D550" s="233">
        <v>74506</v>
      </c>
      <c r="E550" s="217">
        <v>23409</v>
      </c>
      <c r="G550" s="216">
        <v>787005821</v>
      </c>
      <c r="H550" s="213">
        <v>7196479087</v>
      </c>
      <c r="I550" s="234" t="s">
        <v>119</v>
      </c>
      <c r="J550" s="235">
        <v>35968</v>
      </c>
      <c r="K550" s="236" t="s">
        <v>118</v>
      </c>
      <c r="L550" s="244"/>
      <c r="M550" s="237">
        <v>105008005</v>
      </c>
      <c r="N550" s="236" t="s">
        <v>1113</v>
      </c>
      <c r="O550" s="238" t="s">
        <v>125</v>
      </c>
      <c r="P550" s="236" t="s">
        <v>1842</v>
      </c>
      <c r="Q550" s="239">
        <v>41223</v>
      </c>
      <c r="R550" s="234">
        <f t="shared" ca="1" si="8"/>
        <v>12</v>
      </c>
    </row>
    <row r="551" spans="1:18" x14ac:dyDescent="0.35">
      <c r="A551" s="232" t="s">
        <v>1477</v>
      </c>
      <c r="B551" s="216">
        <v>793006357</v>
      </c>
      <c r="C551" s="232" t="s">
        <v>1839</v>
      </c>
      <c r="D551" s="233">
        <v>74743</v>
      </c>
      <c r="E551" s="217">
        <v>119494</v>
      </c>
      <c r="G551" s="216">
        <v>787007811</v>
      </c>
      <c r="H551" s="213">
        <v>9705197037</v>
      </c>
      <c r="I551" s="234"/>
      <c r="J551" s="235">
        <v>52022</v>
      </c>
      <c r="K551" s="236" t="s">
        <v>123</v>
      </c>
      <c r="L551" s="244"/>
      <c r="M551" s="237">
        <v>241001094</v>
      </c>
      <c r="N551" s="236" t="s">
        <v>1656</v>
      </c>
      <c r="O551" s="238" t="s">
        <v>134</v>
      </c>
      <c r="P551" s="236" t="s">
        <v>1839</v>
      </c>
      <c r="Q551" s="239">
        <v>35450</v>
      </c>
      <c r="R551" s="234">
        <f t="shared" ca="1" si="8"/>
        <v>28</v>
      </c>
    </row>
    <row r="552" spans="1:18" x14ac:dyDescent="0.35">
      <c r="A552" s="232" t="s">
        <v>1576</v>
      </c>
      <c r="B552" s="216">
        <v>794004221</v>
      </c>
      <c r="C552" s="232" t="s">
        <v>1839</v>
      </c>
      <c r="D552" s="233">
        <v>74791</v>
      </c>
      <c r="E552" s="217">
        <v>68489</v>
      </c>
      <c r="G552" s="216">
        <v>793006357</v>
      </c>
      <c r="H552" s="213">
        <v>9706753698</v>
      </c>
      <c r="I552" s="234" t="s">
        <v>119</v>
      </c>
      <c r="J552" s="235">
        <v>41345</v>
      </c>
      <c r="K552" s="236" t="s">
        <v>118</v>
      </c>
      <c r="L552" s="244"/>
      <c r="M552" s="237">
        <v>652003650</v>
      </c>
      <c r="N552" s="236" t="s">
        <v>1309</v>
      </c>
      <c r="O552" s="238" t="s">
        <v>134</v>
      </c>
      <c r="P552" s="236" t="s">
        <v>1843</v>
      </c>
      <c r="Q552" s="239">
        <v>37826</v>
      </c>
      <c r="R552" s="234">
        <f t="shared" ca="1" si="8"/>
        <v>21</v>
      </c>
    </row>
    <row r="553" spans="1:18" x14ac:dyDescent="0.35">
      <c r="A553" s="232" t="s">
        <v>1308</v>
      </c>
      <c r="B553" s="216">
        <v>795004220</v>
      </c>
      <c r="C553" s="232" t="s">
        <v>322</v>
      </c>
      <c r="D553" s="233">
        <v>74805</v>
      </c>
      <c r="E553" s="217">
        <v>69611</v>
      </c>
      <c r="G553" s="216">
        <v>794004221</v>
      </c>
      <c r="H553" s="213">
        <v>9704272773</v>
      </c>
      <c r="I553" s="234" t="s">
        <v>128</v>
      </c>
      <c r="J553" s="235">
        <v>74100</v>
      </c>
      <c r="K553" s="236" t="s">
        <v>141</v>
      </c>
      <c r="L553" s="244"/>
      <c r="M553" s="237">
        <v>278008893</v>
      </c>
      <c r="N553" s="236" t="s">
        <v>1154</v>
      </c>
      <c r="O553" s="238" t="s">
        <v>101</v>
      </c>
      <c r="P553" s="236" t="s">
        <v>786</v>
      </c>
      <c r="Q553" s="239">
        <v>37750</v>
      </c>
      <c r="R553" s="234">
        <f t="shared" ca="1" si="8"/>
        <v>21</v>
      </c>
    </row>
    <row r="554" spans="1:18" x14ac:dyDescent="0.35">
      <c r="A554" s="232" t="s">
        <v>1196</v>
      </c>
      <c r="B554" s="216">
        <v>795007145</v>
      </c>
      <c r="C554" s="232" t="s">
        <v>1844</v>
      </c>
      <c r="D554" s="233">
        <v>75048</v>
      </c>
      <c r="E554" s="217">
        <v>30630</v>
      </c>
      <c r="G554" s="216">
        <v>795004220</v>
      </c>
      <c r="H554" s="213">
        <v>5053744359</v>
      </c>
      <c r="I554" s="234" t="s">
        <v>128</v>
      </c>
      <c r="J554" s="235">
        <v>127134</v>
      </c>
      <c r="K554" s="236" t="s">
        <v>141</v>
      </c>
      <c r="L554" s="244"/>
      <c r="M554" s="237">
        <v>324001426</v>
      </c>
      <c r="N554" s="236" t="s">
        <v>951</v>
      </c>
      <c r="O554" s="238" t="s">
        <v>104</v>
      </c>
      <c r="P554" s="236" t="s">
        <v>934</v>
      </c>
      <c r="Q554" s="239">
        <v>35214</v>
      </c>
      <c r="R554" s="234">
        <f t="shared" ca="1" si="8"/>
        <v>28</v>
      </c>
    </row>
    <row r="555" spans="1:18" x14ac:dyDescent="0.35">
      <c r="A555" s="232" t="s">
        <v>1207</v>
      </c>
      <c r="B555" s="216">
        <v>798000482</v>
      </c>
      <c r="C555" s="232" t="s">
        <v>322</v>
      </c>
      <c r="D555" s="233">
        <v>75158</v>
      </c>
      <c r="E555" s="217">
        <v>82243</v>
      </c>
      <c r="G555" s="216">
        <v>795007145</v>
      </c>
      <c r="H555" s="213">
        <v>3033825834</v>
      </c>
      <c r="I555" s="234"/>
      <c r="J555" s="235">
        <v>67096</v>
      </c>
      <c r="K555" s="236" t="s">
        <v>123</v>
      </c>
      <c r="L555" s="244"/>
      <c r="M555" s="237">
        <v>904005434</v>
      </c>
      <c r="N555" s="236" t="s">
        <v>1598</v>
      </c>
      <c r="O555" s="238" t="s">
        <v>102</v>
      </c>
      <c r="P555" s="236" t="s">
        <v>1846</v>
      </c>
      <c r="Q555" s="239">
        <v>35003</v>
      </c>
      <c r="R555" s="234">
        <f t="shared" ca="1" si="8"/>
        <v>29</v>
      </c>
    </row>
    <row r="556" spans="1:18" x14ac:dyDescent="0.35">
      <c r="A556" s="232" t="s">
        <v>1004</v>
      </c>
      <c r="B556" s="216">
        <v>799004902</v>
      </c>
      <c r="C556" s="232" t="s">
        <v>893</v>
      </c>
      <c r="D556" s="233">
        <v>75161</v>
      </c>
      <c r="E556" s="217">
        <v>60041</v>
      </c>
      <c r="G556" s="216">
        <v>798000482</v>
      </c>
      <c r="H556" s="213">
        <v>5056733291</v>
      </c>
      <c r="I556" s="234"/>
      <c r="J556" s="235">
        <v>97644</v>
      </c>
      <c r="K556" s="236" t="s">
        <v>123</v>
      </c>
      <c r="L556" s="244"/>
      <c r="M556" s="237">
        <v>511004728</v>
      </c>
      <c r="N556" s="236" t="s">
        <v>1543</v>
      </c>
      <c r="O556" s="238" t="s">
        <v>102</v>
      </c>
      <c r="P556" s="236" t="s">
        <v>322</v>
      </c>
      <c r="Q556" s="239">
        <v>36089</v>
      </c>
      <c r="R556" s="234">
        <f t="shared" ca="1" si="8"/>
        <v>26</v>
      </c>
    </row>
    <row r="557" spans="1:18" x14ac:dyDescent="0.35">
      <c r="A557" s="232" t="s">
        <v>1322</v>
      </c>
      <c r="B557" s="216">
        <v>809001818</v>
      </c>
      <c r="C557" s="232" t="s">
        <v>786</v>
      </c>
      <c r="D557" s="233">
        <v>75251</v>
      </c>
      <c r="E557" s="217">
        <v>67446</v>
      </c>
      <c r="G557" s="216">
        <v>799004902</v>
      </c>
      <c r="H557" s="213">
        <v>5051462245</v>
      </c>
      <c r="I557" s="234" t="s">
        <v>149</v>
      </c>
      <c r="J557" s="235">
        <v>52427</v>
      </c>
      <c r="K557" s="236" t="s">
        <v>141</v>
      </c>
      <c r="L557" s="244"/>
      <c r="M557" s="237">
        <v>352005870</v>
      </c>
      <c r="N557" s="236" t="s">
        <v>1537</v>
      </c>
      <c r="O557" s="238" t="s">
        <v>101</v>
      </c>
      <c r="P557" s="236" t="s">
        <v>786</v>
      </c>
      <c r="Q557" s="239">
        <v>41207</v>
      </c>
      <c r="R557" s="234">
        <f t="shared" ca="1" si="8"/>
        <v>12</v>
      </c>
    </row>
    <row r="558" spans="1:18" x14ac:dyDescent="0.35">
      <c r="A558" s="232" t="s">
        <v>950</v>
      </c>
      <c r="B558" s="216">
        <v>810006760</v>
      </c>
      <c r="C558" s="232" t="s">
        <v>1841</v>
      </c>
      <c r="D558" s="233">
        <v>75288</v>
      </c>
      <c r="E558" s="217">
        <v>70416</v>
      </c>
      <c r="G558" s="216">
        <v>809001818</v>
      </c>
      <c r="H558" s="213">
        <v>7192636321</v>
      </c>
      <c r="I558" s="234" t="s">
        <v>139</v>
      </c>
      <c r="J558" s="235">
        <v>62437</v>
      </c>
      <c r="K558" s="236" t="s">
        <v>118</v>
      </c>
      <c r="L558" s="244"/>
      <c r="M558" s="237">
        <v>593006512</v>
      </c>
      <c r="N558" s="236" t="s">
        <v>1368</v>
      </c>
      <c r="O558" s="238" t="s">
        <v>101</v>
      </c>
      <c r="P558" s="236" t="s">
        <v>712</v>
      </c>
      <c r="Q558" s="239">
        <v>37493</v>
      </c>
      <c r="R558" s="234">
        <f t="shared" ca="1" si="8"/>
        <v>22</v>
      </c>
    </row>
    <row r="559" spans="1:18" x14ac:dyDescent="0.35">
      <c r="A559" s="232" t="s">
        <v>1270</v>
      </c>
      <c r="B559" s="216">
        <v>811004245</v>
      </c>
      <c r="C559" s="232" t="s">
        <v>322</v>
      </c>
      <c r="D559" s="233">
        <v>75293</v>
      </c>
      <c r="E559" s="217">
        <v>100657</v>
      </c>
      <c r="G559" s="216">
        <v>810006760</v>
      </c>
      <c r="H559" s="213">
        <v>5058624601</v>
      </c>
      <c r="I559" s="234" t="s">
        <v>149</v>
      </c>
      <c r="J559" s="235">
        <v>127789</v>
      </c>
      <c r="K559" s="236" t="s">
        <v>141</v>
      </c>
      <c r="L559" s="244"/>
      <c r="M559" s="237">
        <v>345007555</v>
      </c>
      <c r="N559" s="236" t="s">
        <v>1628</v>
      </c>
      <c r="O559" s="238" t="s">
        <v>134</v>
      </c>
      <c r="P559" s="236" t="s">
        <v>1843</v>
      </c>
      <c r="Q559" s="239">
        <v>39165</v>
      </c>
      <c r="R559" s="234">
        <f t="shared" ca="1" si="8"/>
        <v>17</v>
      </c>
    </row>
    <row r="560" spans="1:18" x14ac:dyDescent="0.35">
      <c r="A560" s="232" t="s">
        <v>1062</v>
      </c>
      <c r="B560" s="216">
        <v>811008190</v>
      </c>
      <c r="C560" s="232" t="s">
        <v>1849</v>
      </c>
      <c r="D560" s="233">
        <v>75580</v>
      </c>
      <c r="E560" s="217">
        <v>66846</v>
      </c>
      <c r="G560" s="216">
        <v>811004245</v>
      </c>
      <c r="H560" s="213">
        <v>9705506190</v>
      </c>
      <c r="I560" s="234" t="s">
        <v>121</v>
      </c>
      <c r="J560" s="235">
        <v>63285</v>
      </c>
      <c r="K560" s="236" t="s">
        <v>118</v>
      </c>
      <c r="L560" s="244"/>
      <c r="M560" s="237">
        <v>327004477</v>
      </c>
      <c r="N560" s="236" t="s">
        <v>1657</v>
      </c>
      <c r="O560" s="238" t="s">
        <v>101</v>
      </c>
      <c r="P560" s="236" t="s">
        <v>712</v>
      </c>
      <c r="Q560" s="239">
        <v>35528</v>
      </c>
      <c r="R560" s="234">
        <f t="shared" ca="1" si="8"/>
        <v>27</v>
      </c>
    </row>
    <row r="561" spans="1:18" x14ac:dyDescent="0.35">
      <c r="A561" s="232" t="s">
        <v>1184</v>
      </c>
      <c r="B561" s="216">
        <v>813001034</v>
      </c>
      <c r="C561" s="232" t="s">
        <v>1839</v>
      </c>
      <c r="D561" s="233">
        <v>75807</v>
      </c>
      <c r="E561" s="217">
        <v>73109</v>
      </c>
      <c r="G561" s="216">
        <v>811008190</v>
      </c>
      <c r="H561" s="213">
        <v>5058256039</v>
      </c>
      <c r="I561" s="234" t="s">
        <v>121</v>
      </c>
      <c r="J561" s="235">
        <v>117942</v>
      </c>
      <c r="K561" s="236" t="s">
        <v>118</v>
      </c>
      <c r="L561" s="244"/>
      <c r="M561" s="237">
        <v>198000959</v>
      </c>
      <c r="N561" s="236" t="s">
        <v>1646</v>
      </c>
      <c r="O561" s="238" t="s">
        <v>101</v>
      </c>
      <c r="P561" s="236" t="s">
        <v>238</v>
      </c>
      <c r="Q561" s="239">
        <v>34995</v>
      </c>
      <c r="R561" s="234">
        <f t="shared" ca="1" si="8"/>
        <v>29</v>
      </c>
    </row>
    <row r="562" spans="1:18" x14ac:dyDescent="0.35">
      <c r="A562" s="232" t="s">
        <v>1061</v>
      </c>
      <c r="B562" s="216">
        <v>814006756</v>
      </c>
      <c r="C562" s="232" t="s">
        <v>786</v>
      </c>
      <c r="D562" s="233">
        <v>75828</v>
      </c>
      <c r="E562" s="217">
        <v>66859</v>
      </c>
      <c r="G562" s="216">
        <v>813001034</v>
      </c>
      <c r="H562" s="213">
        <v>7197961953</v>
      </c>
      <c r="I562" s="234" t="s">
        <v>121</v>
      </c>
      <c r="J562" s="235">
        <v>121220</v>
      </c>
      <c r="K562" s="236" t="s">
        <v>118</v>
      </c>
      <c r="L562" s="244"/>
      <c r="M562" s="237">
        <v>392003325</v>
      </c>
      <c r="N562" s="236" t="s">
        <v>1193</v>
      </c>
      <c r="O562" s="238" t="s">
        <v>104</v>
      </c>
      <c r="P562" s="236" t="s">
        <v>1841</v>
      </c>
      <c r="Q562" s="239">
        <v>38586</v>
      </c>
      <c r="R562" s="234">
        <f t="shared" ca="1" si="8"/>
        <v>19</v>
      </c>
    </row>
    <row r="563" spans="1:18" x14ac:dyDescent="0.35">
      <c r="A563" s="232" t="s">
        <v>1342</v>
      </c>
      <c r="B563" s="216">
        <v>815000995</v>
      </c>
      <c r="C563" s="232" t="s">
        <v>1841</v>
      </c>
      <c r="D563" s="233">
        <v>75991</v>
      </c>
      <c r="E563" s="217">
        <v>88817</v>
      </c>
      <c r="G563" s="216">
        <v>814006756</v>
      </c>
      <c r="H563" s="213">
        <v>5051653055</v>
      </c>
      <c r="I563" s="234"/>
      <c r="J563" s="235">
        <v>109216</v>
      </c>
      <c r="K563" s="236" t="s">
        <v>131</v>
      </c>
      <c r="L563" s="244"/>
      <c r="M563" s="237">
        <v>697008121</v>
      </c>
      <c r="N563" s="236" t="s">
        <v>1604</v>
      </c>
      <c r="O563" s="238" t="s">
        <v>104</v>
      </c>
      <c r="P563" s="236" t="s">
        <v>1843</v>
      </c>
      <c r="Q563" s="239">
        <v>40894</v>
      </c>
      <c r="R563" s="234">
        <f t="shared" ca="1" si="8"/>
        <v>13</v>
      </c>
    </row>
    <row r="564" spans="1:18" x14ac:dyDescent="0.35">
      <c r="A564" s="232" t="s">
        <v>1420</v>
      </c>
      <c r="B564" s="216">
        <v>815007954</v>
      </c>
      <c r="C564" s="232" t="s">
        <v>1846</v>
      </c>
      <c r="D564" s="233">
        <v>76005</v>
      </c>
      <c r="E564" s="217">
        <v>65453</v>
      </c>
      <c r="G564" s="216">
        <v>815000995</v>
      </c>
      <c r="H564" s="213">
        <v>3032380636</v>
      </c>
      <c r="I564" s="234"/>
      <c r="J564" s="235">
        <v>48406</v>
      </c>
      <c r="K564" s="236" t="s">
        <v>123</v>
      </c>
      <c r="L564" s="244"/>
      <c r="M564" s="237">
        <v>433000320</v>
      </c>
      <c r="N564" s="236" t="s">
        <v>1553</v>
      </c>
      <c r="O564" s="238" t="s">
        <v>101</v>
      </c>
      <c r="P564" s="236" t="s">
        <v>712</v>
      </c>
      <c r="Q564" s="239">
        <v>36084</v>
      </c>
      <c r="R564" s="234">
        <f t="shared" ca="1" si="8"/>
        <v>26</v>
      </c>
    </row>
    <row r="565" spans="1:18" x14ac:dyDescent="0.35">
      <c r="A565" s="232" t="s">
        <v>1662</v>
      </c>
      <c r="B565" s="216">
        <v>823006933</v>
      </c>
      <c r="C565" s="232" t="s">
        <v>1843</v>
      </c>
      <c r="D565" s="233">
        <v>76481</v>
      </c>
      <c r="E565" s="217">
        <v>117144</v>
      </c>
      <c r="G565" s="216">
        <v>815007954</v>
      </c>
      <c r="H565" s="213">
        <v>9701630739</v>
      </c>
      <c r="I565" s="234" t="s">
        <v>119</v>
      </c>
      <c r="J565" s="235">
        <v>118834</v>
      </c>
      <c r="K565" s="236" t="s">
        <v>118</v>
      </c>
      <c r="L565" s="244"/>
      <c r="M565" s="237">
        <v>760008556</v>
      </c>
      <c r="N565" s="236" t="s">
        <v>1098</v>
      </c>
      <c r="O565" s="238" t="s">
        <v>125</v>
      </c>
      <c r="P565" s="236" t="s">
        <v>1840</v>
      </c>
      <c r="Q565" s="239">
        <v>38067</v>
      </c>
      <c r="R565" s="234">
        <f t="shared" ca="1" si="8"/>
        <v>20</v>
      </c>
    </row>
    <row r="566" spans="1:18" x14ac:dyDescent="0.35">
      <c r="A566" s="232" t="s">
        <v>1362</v>
      </c>
      <c r="B566" s="216">
        <v>824003038</v>
      </c>
      <c r="C566" s="232" t="s">
        <v>1839</v>
      </c>
      <c r="D566" s="233">
        <v>76508</v>
      </c>
      <c r="E566" s="217">
        <v>71380</v>
      </c>
      <c r="G566" s="216">
        <v>823006933</v>
      </c>
      <c r="H566" s="213">
        <v>9707126482</v>
      </c>
      <c r="I566" s="234"/>
      <c r="J566" s="235">
        <v>79040</v>
      </c>
      <c r="K566" s="236" t="s">
        <v>123</v>
      </c>
      <c r="L566" s="244"/>
      <c r="M566" s="237">
        <v>175007347</v>
      </c>
      <c r="N566" s="236" t="s">
        <v>1359</v>
      </c>
      <c r="O566" s="238" t="s">
        <v>134</v>
      </c>
      <c r="P566" s="236" t="s">
        <v>313</v>
      </c>
      <c r="Q566" s="239">
        <v>35309</v>
      </c>
      <c r="R566" s="234">
        <f t="shared" ca="1" si="8"/>
        <v>28</v>
      </c>
    </row>
    <row r="567" spans="1:18" x14ac:dyDescent="0.35">
      <c r="A567" s="232" t="s">
        <v>1182</v>
      </c>
      <c r="B567" s="216">
        <v>830000615</v>
      </c>
      <c r="C567" s="232" t="s">
        <v>1839</v>
      </c>
      <c r="D567" s="233">
        <v>76552</v>
      </c>
      <c r="E567" s="217">
        <v>100116</v>
      </c>
      <c r="G567" s="216">
        <v>824003038</v>
      </c>
      <c r="H567" s="213">
        <v>5055508095</v>
      </c>
      <c r="I567" s="234" t="s">
        <v>119</v>
      </c>
      <c r="J567" s="235">
        <v>75119</v>
      </c>
      <c r="K567" s="236" t="s">
        <v>118</v>
      </c>
      <c r="L567" s="244"/>
      <c r="M567" s="237">
        <v>265009772</v>
      </c>
      <c r="N567" s="236" t="s">
        <v>1272</v>
      </c>
      <c r="O567" s="238" t="s">
        <v>134</v>
      </c>
      <c r="P567" s="236" t="s">
        <v>786</v>
      </c>
      <c r="Q567" s="239">
        <v>36594</v>
      </c>
      <c r="R567" s="234">
        <f t="shared" ca="1" si="8"/>
        <v>24</v>
      </c>
    </row>
    <row r="568" spans="1:18" x14ac:dyDescent="0.35">
      <c r="A568" s="232" t="s">
        <v>1013</v>
      </c>
      <c r="B568" s="216">
        <v>831004918</v>
      </c>
      <c r="C568" s="232" t="s">
        <v>712</v>
      </c>
      <c r="D568" s="233">
        <v>76591</v>
      </c>
      <c r="E568" s="217">
        <v>76369</v>
      </c>
      <c r="G568" s="216">
        <v>830000615</v>
      </c>
      <c r="H568" s="213">
        <v>9707713771</v>
      </c>
      <c r="I568" s="234"/>
      <c r="J568" s="235">
        <v>73467</v>
      </c>
      <c r="K568" s="236" t="s">
        <v>123</v>
      </c>
      <c r="L568" s="244"/>
      <c r="M568" s="237">
        <v>698008213</v>
      </c>
      <c r="N568" s="236" t="s">
        <v>1383</v>
      </c>
      <c r="O568" s="238" t="s">
        <v>104</v>
      </c>
      <c r="P568" s="236" t="s">
        <v>712</v>
      </c>
      <c r="Q568" s="239">
        <v>37793</v>
      </c>
      <c r="R568" s="234">
        <f t="shared" ca="1" si="8"/>
        <v>21</v>
      </c>
    </row>
    <row r="569" spans="1:18" x14ac:dyDescent="0.35">
      <c r="A569" s="232" t="s">
        <v>1667</v>
      </c>
      <c r="B569" s="216">
        <v>832008459</v>
      </c>
      <c r="C569" s="232" t="s">
        <v>1850</v>
      </c>
      <c r="D569" s="233">
        <v>76653</v>
      </c>
      <c r="E569" s="217">
        <v>61593</v>
      </c>
      <c r="G569" s="216">
        <v>831004918</v>
      </c>
      <c r="H569" s="213">
        <v>9705604891</v>
      </c>
      <c r="I569" s="234" t="s">
        <v>119</v>
      </c>
      <c r="J569" s="235">
        <v>77426</v>
      </c>
      <c r="K569" s="236" t="s">
        <v>118</v>
      </c>
      <c r="L569" s="244"/>
      <c r="M569" s="237">
        <v>767000698</v>
      </c>
      <c r="N569" s="236" t="s">
        <v>1455</v>
      </c>
      <c r="O569" s="238" t="s">
        <v>134</v>
      </c>
      <c r="P569" s="236" t="s">
        <v>712</v>
      </c>
      <c r="Q569" s="239">
        <v>38566</v>
      </c>
      <c r="R569" s="234">
        <f t="shared" ca="1" si="8"/>
        <v>19</v>
      </c>
    </row>
    <row r="570" spans="1:18" x14ac:dyDescent="0.35">
      <c r="A570" s="232" t="s">
        <v>1227</v>
      </c>
      <c r="B570" s="216">
        <v>833000750</v>
      </c>
      <c r="C570" s="232" t="s">
        <v>1846</v>
      </c>
      <c r="D570" s="233">
        <v>76695</v>
      </c>
      <c r="E570" s="217">
        <v>81068</v>
      </c>
      <c r="G570" s="216">
        <v>832008459</v>
      </c>
      <c r="H570" s="213">
        <v>5052256131</v>
      </c>
      <c r="I570" s="234" t="s">
        <v>119</v>
      </c>
      <c r="J570" s="235">
        <v>64429</v>
      </c>
      <c r="K570" s="236" t="s">
        <v>118</v>
      </c>
      <c r="L570" s="244"/>
      <c r="M570" s="237">
        <v>611007637</v>
      </c>
      <c r="N570" s="236" t="s">
        <v>1007</v>
      </c>
      <c r="O570" s="238" t="s">
        <v>104</v>
      </c>
      <c r="P570" s="236" t="s">
        <v>1839</v>
      </c>
      <c r="Q570" s="239">
        <v>37210</v>
      </c>
      <c r="R570" s="234">
        <f t="shared" ca="1" si="8"/>
        <v>23</v>
      </c>
    </row>
    <row r="571" spans="1:18" x14ac:dyDescent="0.35">
      <c r="A571" s="232" t="s">
        <v>1016</v>
      </c>
      <c r="B571" s="216">
        <v>833003389</v>
      </c>
      <c r="C571" s="232" t="s">
        <v>712</v>
      </c>
      <c r="D571" s="233">
        <v>76700</v>
      </c>
      <c r="E571" s="217">
        <v>57480</v>
      </c>
      <c r="G571" s="216">
        <v>833000750</v>
      </c>
      <c r="H571" s="213">
        <v>7198294156</v>
      </c>
      <c r="I571" s="234" t="s">
        <v>149</v>
      </c>
      <c r="J571" s="235">
        <v>115023</v>
      </c>
      <c r="K571" s="236" t="s">
        <v>141</v>
      </c>
      <c r="L571" s="244"/>
      <c r="M571" s="237">
        <v>831004918</v>
      </c>
      <c r="N571" s="236" t="s">
        <v>1531</v>
      </c>
      <c r="O571" s="238" t="s">
        <v>125</v>
      </c>
      <c r="P571" s="236" t="s">
        <v>786</v>
      </c>
      <c r="Q571" s="239">
        <v>37231</v>
      </c>
      <c r="R571" s="234">
        <f t="shared" ca="1" si="8"/>
        <v>23</v>
      </c>
    </row>
    <row r="572" spans="1:18" x14ac:dyDescent="0.35">
      <c r="A572" s="232" t="s">
        <v>1128</v>
      </c>
      <c r="B572" s="216">
        <v>833007568</v>
      </c>
      <c r="C572" s="232" t="s">
        <v>1840</v>
      </c>
      <c r="D572" s="233">
        <v>76894</v>
      </c>
      <c r="E572" s="217">
        <v>107231</v>
      </c>
      <c r="G572" s="216">
        <v>833003389</v>
      </c>
      <c r="H572" s="213">
        <v>9704378387</v>
      </c>
      <c r="I572" s="234" t="s">
        <v>119</v>
      </c>
      <c r="J572" s="235">
        <v>58243</v>
      </c>
      <c r="K572" s="236" t="s">
        <v>141</v>
      </c>
      <c r="L572" s="244"/>
      <c r="M572" s="237">
        <v>155002848</v>
      </c>
      <c r="N572" s="236" t="s">
        <v>1132</v>
      </c>
      <c r="O572" s="238" t="s">
        <v>102</v>
      </c>
      <c r="P572" s="236" t="s">
        <v>1847</v>
      </c>
      <c r="Q572" s="239">
        <v>42457</v>
      </c>
      <c r="R572" s="234">
        <f t="shared" ca="1" si="8"/>
        <v>8</v>
      </c>
    </row>
    <row r="573" spans="1:18" x14ac:dyDescent="0.35">
      <c r="A573" s="232" t="s">
        <v>1090</v>
      </c>
      <c r="B573" s="216">
        <v>834006980</v>
      </c>
      <c r="C573" s="232" t="s">
        <v>1843</v>
      </c>
      <c r="D573" s="233">
        <v>77205</v>
      </c>
      <c r="E573" s="217">
        <v>108406</v>
      </c>
      <c r="G573" s="216">
        <v>833007568</v>
      </c>
      <c r="H573" s="213">
        <v>9704713628</v>
      </c>
      <c r="I573" s="234" t="s">
        <v>121</v>
      </c>
      <c r="J573" s="235">
        <v>93173</v>
      </c>
      <c r="K573" s="236" t="s">
        <v>118</v>
      </c>
      <c r="L573" s="244"/>
      <c r="M573" s="237">
        <v>753004161</v>
      </c>
      <c r="N573" s="236" t="s">
        <v>1607</v>
      </c>
      <c r="O573" s="238" t="s">
        <v>134</v>
      </c>
      <c r="P573" s="236" t="s">
        <v>1846</v>
      </c>
      <c r="Q573" s="239">
        <v>42323</v>
      </c>
      <c r="R573" s="234">
        <f t="shared" ca="1" si="8"/>
        <v>9</v>
      </c>
    </row>
    <row r="574" spans="1:18" x14ac:dyDescent="0.35">
      <c r="A574" s="232" t="s">
        <v>1028</v>
      </c>
      <c r="B574" s="216">
        <v>835009408</v>
      </c>
      <c r="C574" s="232" t="s">
        <v>1842</v>
      </c>
      <c r="D574" s="233">
        <v>77222</v>
      </c>
      <c r="E574" s="217">
        <v>63011</v>
      </c>
      <c r="G574" s="216">
        <v>834006980</v>
      </c>
      <c r="H574" s="213">
        <v>5053441810</v>
      </c>
      <c r="I574" s="234" t="s">
        <v>149</v>
      </c>
      <c r="J574" s="235">
        <v>50375</v>
      </c>
      <c r="K574" s="236" t="s">
        <v>118</v>
      </c>
      <c r="L574" s="244"/>
      <c r="M574" s="237">
        <v>124001120</v>
      </c>
      <c r="N574" s="236" t="s">
        <v>1327</v>
      </c>
      <c r="O574" s="238" t="s">
        <v>134</v>
      </c>
      <c r="P574" s="236" t="s">
        <v>786</v>
      </c>
      <c r="Q574" s="239">
        <v>36349</v>
      </c>
      <c r="R574" s="234">
        <f t="shared" ca="1" si="8"/>
        <v>25</v>
      </c>
    </row>
    <row r="575" spans="1:18" x14ac:dyDescent="0.35">
      <c r="A575" s="232" t="s">
        <v>1200</v>
      </c>
      <c r="B575" s="216">
        <v>837005769</v>
      </c>
      <c r="C575" s="232" t="s">
        <v>786</v>
      </c>
      <c r="D575" s="233">
        <v>77222</v>
      </c>
      <c r="E575" s="217">
        <v>28142</v>
      </c>
      <c r="G575" s="216">
        <v>835009408</v>
      </c>
      <c r="H575" s="213">
        <v>5056742736</v>
      </c>
      <c r="I575" s="234" t="s">
        <v>139</v>
      </c>
      <c r="J575" s="235">
        <v>36030</v>
      </c>
      <c r="K575" s="236" t="s">
        <v>141</v>
      </c>
      <c r="L575" s="244"/>
      <c r="M575" s="237">
        <v>798000482</v>
      </c>
      <c r="N575" s="236" t="s">
        <v>1444</v>
      </c>
      <c r="O575" s="238" t="s">
        <v>104</v>
      </c>
      <c r="P575" s="236" t="s">
        <v>1839</v>
      </c>
      <c r="Q575" s="239">
        <v>42334</v>
      </c>
      <c r="R575" s="234">
        <f t="shared" ca="1" si="8"/>
        <v>9</v>
      </c>
    </row>
    <row r="576" spans="1:18" x14ac:dyDescent="0.35">
      <c r="A576" s="232" t="s">
        <v>1150</v>
      </c>
      <c r="B576" s="216">
        <v>839002637</v>
      </c>
      <c r="C576" s="232" t="s">
        <v>1839</v>
      </c>
      <c r="D576" s="233">
        <v>77360</v>
      </c>
      <c r="E576" s="217">
        <v>47079</v>
      </c>
      <c r="G576" s="216">
        <v>837005769</v>
      </c>
      <c r="H576" s="213">
        <v>9703077504</v>
      </c>
      <c r="I576" s="234"/>
      <c r="J576" s="235">
        <v>63705</v>
      </c>
      <c r="K576" s="236" t="s">
        <v>123</v>
      </c>
      <c r="L576" s="244"/>
      <c r="M576" s="237">
        <v>917009993</v>
      </c>
      <c r="N576" s="236" t="s">
        <v>1169</v>
      </c>
      <c r="O576" s="238" t="s">
        <v>101</v>
      </c>
      <c r="P576" s="236" t="s">
        <v>1846</v>
      </c>
      <c r="Q576" s="239">
        <v>36679</v>
      </c>
      <c r="R576" s="234">
        <f t="shared" ca="1" si="8"/>
        <v>24</v>
      </c>
    </row>
    <row r="577" spans="1:18" x14ac:dyDescent="0.35">
      <c r="A577" s="232" t="s">
        <v>1161</v>
      </c>
      <c r="B577" s="216">
        <v>843000810</v>
      </c>
      <c r="C577" s="232" t="s">
        <v>1858</v>
      </c>
      <c r="D577" s="233">
        <v>77378</v>
      </c>
      <c r="E577" s="217">
        <v>94097</v>
      </c>
      <c r="G577" s="216">
        <v>839002637</v>
      </c>
      <c r="H577" s="213">
        <v>9705866887</v>
      </c>
      <c r="I577" s="234"/>
      <c r="J577" s="235">
        <v>79330</v>
      </c>
      <c r="K577" s="236" t="s">
        <v>123</v>
      </c>
      <c r="L577" s="244"/>
      <c r="M577" s="237">
        <v>144003347</v>
      </c>
      <c r="N577" s="236" t="s">
        <v>1082</v>
      </c>
      <c r="O577" s="238" t="s">
        <v>125</v>
      </c>
      <c r="P577" s="236" t="s">
        <v>322</v>
      </c>
      <c r="Q577" s="239">
        <v>38122</v>
      </c>
      <c r="R577" s="234">
        <f t="shared" ca="1" si="8"/>
        <v>20</v>
      </c>
    </row>
    <row r="578" spans="1:18" x14ac:dyDescent="0.35">
      <c r="A578" s="232" t="s">
        <v>1608</v>
      </c>
      <c r="B578" s="216">
        <v>845000075</v>
      </c>
      <c r="C578" s="232" t="s">
        <v>786</v>
      </c>
      <c r="D578" s="233">
        <v>77791</v>
      </c>
      <c r="E578" s="217">
        <v>83048</v>
      </c>
      <c r="G578" s="216">
        <v>843000810</v>
      </c>
      <c r="H578" s="213">
        <v>5052238881</v>
      </c>
      <c r="I578" s="234" t="s">
        <v>139</v>
      </c>
      <c r="J578" s="235">
        <v>112969</v>
      </c>
      <c r="K578" s="236" t="s">
        <v>141</v>
      </c>
      <c r="L578" s="244"/>
      <c r="M578" s="237">
        <v>469000778</v>
      </c>
      <c r="N578" s="236" t="s">
        <v>1485</v>
      </c>
      <c r="O578" s="238" t="s">
        <v>101</v>
      </c>
      <c r="P578" s="236" t="s">
        <v>786</v>
      </c>
      <c r="Q578" s="239">
        <v>36749</v>
      </c>
      <c r="R578" s="234">
        <f t="shared" ca="1" si="8"/>
        <v>24</v>
      </c>
    </row>
    <row r="579" spans="1:18" x14ac:dyDescent="0.35">
      <c r="A579" s="232" t="s">
        <v>1550</v>
      </c>
      <c r="B579" s="216">
        <v>846007053</v>
      </c>
      <c r="C579" s="232" t="s">
        <v>1844</v>
      </c>
      <c r="D579" s="233">
        <v>78080</v>
      </c>
      <c r="E579" s="217">
        <v>115243</v>
      </c>
      <c r="G579" s="216">
        <v>845000075</v>
      </c>
      <c r="H579" s="213">
        <v>7196026842</v>
      </c>
      <c r="I579" s="234" t="s">
        <v>149</v>
      </c>
      <c r="J579" s="235">
        <v>71780</v>
      </c>
      <c r="K579" s="236" t="s">
        <v>118</v>
      </c>
      <c r="L579" s="244"/>
      <c r="M579" s="237">
        <v>360004402</v>
      </c>
      <c r="N579" s="236" t="s">
        <v>1148</v>
      </c>
      <c r="O579" s="238" t="s">
        <v>102</v>
      </c>
      <c r="P579" s="236" t="s">
        <v>313</v>
      </c>
      <c r="Q579" s="239">
        <v>38597</v>
      </c>
      <c r="R579" s="234">
        <f t="shared" ref="R579:R642" ca="1" si="9">DATEDIF(Q579,TODAY(),"Y")</f>
        <v>19</v>
      </c>
    </row>
    <row r="580" spans="1:18" x14ac:dyDescent="0.35">
      <c r="A580" s="232" t="s">
        <v>1101</v>
      </c>
      <c r="B580" s="216">
        <v>846009936</v>
      </c>
      <c r="C580" s="232" t="s">
        <v>786</v>
      </c>
      <c r="D580" s="233">
        <v>78166</v>
      </c>
      <c r="E580" s="217">
        <v>71276</v>
      </c>
      <c r="G580" s="216">
        <v>846007053</v>
      </c>
      <c r="H580" s="213">
        <v>9704888110</v>
      </c>
      <c r="I580" s="234" t="s">
        <v>121</v>
      </c>
      <c r="J580" s="235">
        <v>90230</v>
      </c>
      <c r="K580" s="236" t="s">
        <v>118</v>
      </c>
      <c r="L580" s="244"/>
      <c r="M580" s="237">
        <v>674004159</v>
      </c>
      <c r="N580" s="236" t="s">
        <v>1440</v>
      </c>
      <c r="O580" s="238" t="s">
        <v>125</v>
      </c>
      <c r="P580" s="236" t="s">
        <v>322</v>
      </c>
      <c r="Q580" s="239">
        <v>40836</v>
      </c>
      <c r="R580" s="234">
        <f t="shared" ca="1" si="9"/>
        <v>13</v>
      </c>
    </row>
    <row r="581" spans="1:18" x14ac:dyDescent="0.35">
      <c r="A581" s="232" t="s">
        <v>1011</v>
      </c>
      <c r="B581" s="216">
        <v>848001738</v>
      </c>
      <c r="C581" s="232" t="s">
        <v>1839</v>
      </c>
      <c r="D581" s="233">
        <v>78378</v>
      </c>
      <c r="E581" s="217">
        <v>71149</v>
      </c>
      <c r="G581" s="216">
        <v>846009936</v>
      </c>
      <c r="H581" s="213">
        <v>9708721709</v>
      </c>
      <c r="I581" s="234" t="s">
        <v>149</v>
      </c>
      <c r="J581" s="235">
        <v>105225</v>
      </c>
      <c r="K581" s="236" t="s">
        <v>118</v>
      </c>
      <c r="L581" s="244"/>
      <c r="M581" s="237">
        <v>174008010</v>
      </c>
      <c r="N581" s="236" t="s">
        <v>1180</v>
      </c>
      <c r="O581" s="238" t="s">
        <v>127</v>
      </c>
      <c r="P581" s="236" t="s">
        <v>322</v>
      </c>
      <c r="Q581" s="239">
        <v>37284</v>
      </c>
      <c r="R581" s="234">
        <f t="shared" ca="1" si="9"/>
        <v>23</v>
      </c>
    </row>
    <row r="582" spans="1:18" x14ac:dyDescent="0.35">
      <c r="A582" s="232" t="s">
        <v>1421</v>
      </c>
      <c r="B582" s="216">
        <v>851006352</v>
      </c>
      <c r="C582" s="232" t="s">
        <v>712</v>
      </c>
      <c r="D582" s="233">
        <v>78556</v>
      </c>
      <c r="E582" s="217">
        <v>79511</v>
      </c>
      <c r="G582" s="216">
        <v>848001738</v>
      </c>
      <c r="H582" s="213">
        <v>3035511103</v>
      </c>
      <c r="I582" s="234" t="s">
        <v>149</v>
      </c>
      <c r="J582" s="235">
        <v>108525</v>
      </c>
      <c r="K582" s="236" t="s">
        <v>118</v>
      </c>
      <c r="L582" s="244"/>
      <c r="M582" s="237">
        <v>144004265</v>
      </c>
      <c r="N582" s="236" t="s">
        <v>1446</v>
      </c>
      <c r="O582" s="238" t="s">
        <v>127</v>
      </c>
      <c r="P582" s="236" t="s">
        <v>322</v>
      </c>
      <c r="Q582" s="239">
        <v>39860</v>
      </c>
      <c r="R582" s="234">
        <f t="shared" ca="1" si="9"/>
        <v>16</v>
      </c>
    </row>
    <row r="583" spans="1:18" x14ac:dyDescent="0.35">
      <c r="A583" s="232" t="s">
        <v>1069</v>
      </c>
      <c r="B583" s="216">
        <v>852002029</v>
      </c>
      <c r="C583" s="232" t="s">
        <v>1843</v>
      </c>
      <c r="D583" s="233">
        <v>78559</v>
      </c>
      <c r="E583" s="217">
        <v>67604</v>
      </c>
      <c r="G583" s="216">
        <v>851006352</v>
      </c>
      <c r="H583" s="213">
        <v>9704100997</v>
      </c>
      <c r="I583" s="234" t="s">
        <v>119</v>
      </c>
      <c r="J583" s="235">
        <v>80431</v>
      </c>
      <c r="K583" s="236" t="s">
        <v>118</v>
      </c>
      <c r="L583" s="244"/>
      <c r="M583" s="237">
        <v>400003641</v>
      </c>
      <c r="N583" s="236" t="s">
        <v>1614</v>
      </c>
      <c r="O583" s="238" t="s">
        <v>127</v>
      </c>
      <c r="P583" s="236" t="s">
        <v>786</v>
      </c>
      <c r="Q583" s="239">
        <v>37221</v>
      </c>
      <c r="R583" s="234">
        <f t="shared" ca="1" si="9"/>
        <v>23</v>
      </c>
    </row>
    <row r="584" spans="1:18" x14ac:dyDescent="0.35">
      <c r="A584" s="232" t="s">
        <v>1672</v>
      </c>
      <c r="B584" s="216">
        <v>854005158</v>
      </c>
      <c r="C584" s="232" t="s">
        <v>1843</v>
      </c>
      <c r="D584" s="233">
        <v>78834</v>
      </c>
      <c r="E584" s="217">
        <v>89609</v>
      </c>
      <c r="G584" s="216">
        <v>852002029</v>
      </c>
      <c r="H584" s="213">
        <v>3033046338</v>
      </c>
      <c r="I584" s="234" t="s">
        <v>119</v>
      </c>
      <c r="J584" s="235">
        <v>39937</v>
      </c>
      <c r="K584" s="236" t="s">
        <v>118</v>
      </c>
      <c r="L584" s="244"/>
      <c r="M584" s="237">
        <v>430006440</v>
      </c>
      <c r="N584" s="236" t="s">
        <v>990</v>
      </c>
      <c r="O584" s="238" t="s">
        <v>101</v>
      </c>
      <c r="P584" s="236" t="s">
        <v>786</v>
      </c>
      <c r="Q584" s="239">
        <v>37061</v>
      </c>
      <c r="R584" s="234">
        <f t="shared" ca="1" si="9"/>
        <v>23</v>
      </c>
    </row>
    <row r="585" spans="1:18" x14ac:dyDescent="0.35">
      <c r="A585" s="232" t="s">
        <v>1291</v>
      </c>
      <c r="B585" s="216">
        <v>855009205</v>
      </c>
      <c r="C585" s="232" t="s">
        <v>322</v>
      </c>
      <c r="D585" s="233">
        <v>79080</v>
      </c>
      <c r="E585" s="217">
        <v>49931</v>
      </c>
      <c r="G585" s="216">
        <v>854005158</v>
      </c>
      <c r="H585" s="213">
        <v>3032229885</v>
      </c>
      <c r="I585" s="234"/>
      <c r="J585" s="235">
        <v>71166</v>
      </c>
      <c r="K585" s="236" t="s">
        <v>123</v>
      </c>
      <c r="L585" s="244"/>
      <c r="M585" s="237">
        <v>374001808</v>
      </c>
      <c r="N585" s="236" t="s">
        <v>1079</v>
      </c>
      <c r="O585" s="238" t="s">
        <v>104</v>
      </c>
      <c r="P585" s="236" t="s">
        <v>322</v>
      </c>
      <c r="Q585" s="239">
        <v>38622</v>
      </c>
      <c r="R585" s="234">
        <f t="shared" ca="1" si="9"/>
        <v>19</v>
      </c>
    </row>
    <row r="586" spans="1:18" x14ac:dyDescent="0.35">
      <c r="A586" s="232" t="s">
        <v>1601</v>
      </c>
      <c r="B586" s="216">
        <v>856003663</v>
      </c>
      <c r="C586" s="232" t="s">
        <v>1842</v>
      </c>
      <c r="D586" s="233">
        <v>79112</v>
      </c>
      <c r="E586" s="217">
        <v>94744</v>
      </c>
      <c r="G586" s="216">
        <v>855009205</v>
      </c>
      <c r="H586" s="213">
        <v>9703383207</v>
      </c>
      <c r="I586" s="234" t="s">
        <v>128</v>
      </c>
      <c r="J586" s="235">
        <v>122780</v>
      </c>
      <c r="K586" s="236" t="s">
        <v>141</v>
      </c>
      <c r="L586" s="244"/>
      <c r="M586" s="237">
        <v>346004747</v>
      </c>
      <c r="N586" s="236" t="s">
        <v>1340</v>
      </c>
      <c r="O586" s="238" t="s">
        <v>104</v>
      </c>
      <c r="P586" s="236" t="s">
        <v>934</v>
      </c>
      <c r="Q586" s="239">
        <v>38095</v>
      </c>
      <c r="R586" s="234">
        <f t="shared" ca="1" si="9"/>
        <v>20</v>
      </c>
    </row>
    <row r="587" spans="1:18" x14ac:dyDescent="0.35">
      <c r="A587" s="232" t="s">
        <v>1436</v>
      </c>
      <c r="B587" s="216">
        <v>856007520</v>
      </c>
      <c r="C587" s="232" t="s">
        <v>1842</v>
      </c>
      <c r="D587" s="233">
        <v>79124</v>
      </c>
      <c r="E587" s="217">
        <v>95773</v>
      </c>
      <c r="G587" s="216">
        <v>856003663</v>
      </c>
      <c r="H587" s="213">
        <v>3036114005</v>
      </c>
      <c r="I587" s="234" t="s">
        <v>128</v>
      </c>
      <c r="J587" s="235">
        <v>87363</v>
      </c>
      <c r="K587" s="236" t="s">
        <v>118</v>
      </c>
      <c r="L587" s="244"/>
      <c r="M587" s="237">
        <v>505004105</v>
      </c>
      <c r="N587" s="236" t="s">
        <v>1060</v>
      </c>
      <c r="O587" s="238" t="s">
        <v>101</v>
      </c>
      <c r="P587" s="236" t="s">
        <v>322</v>
      </c>
      <c r="Q587" s="239">
        <v>39558</v>
      </c>
      <c r="R587" s="234">
        <f t="shared" ca="1" si="9"/>
        <v>16</v>
      </c>
    </row>
    <row r="588" spans="1:18" x14ac:dyDescent="0.35">
      <c r="A588" s="232" t="s">
        <v>1093</v>
      </c>
      <c r="B588" s="216">
        <v>859009853</v>
      </c>
      <c r="C588" s="232" t="s">
        <v>1842</v>
      </c>
      <c r="D588" s="233">
        <v>79169</v>
      </c>
      <c r="E588" s="217">
        <v>67854</v>
      </c>
      <c r="G588" s="216">
        <v>856007520</v>
      </c>
      <c r="H588" s="213">
        <v>7192224790</v>
      </c>
      <c r="I588" s="234"/>
      <c r="J588" s="235">
        <v>89021</v>
      </c>
      <c r="K588" s="236" t="s">
        <v>123</v>
      </c>
      <c r="L588" s="244"/>
      <c r="M588" s="237">
        <v>198003387</v>
      </c>
      <c r="N588" s="236" t="s">
        <v>1010</v>
      </c>
      <c r="O588" s="238" t="s">
        <v>104</v>
      </c>
      <c r="P588" s="236" t="s">
        <v>322</v>
      </c>
      <c r="Q588" s="239">
        <v>41746</v>
      </c>
      <c r="R588" s="234">
        <f t="shared" ca="1" si="9"/>
        <v>10</v>
      </c>
    </row>
    <row r="589" spans="1:18" x14ac:dyDescent="0.35">
      <c r="A589" s="232" t="s">
        <v>1536</v>
      </c>
      <c r="B589" s="216">
        <v>862003795</v>
      </c>
      <c r="C589" s="232" t="s">
        <v>1844</v>
      </c>
      <c r="D589" s="233">
        <v>79483</v>
      </c>
      <c r="E589" s="217">
        <v>38438</v>
      </c>
      <c r="G589" s="216">
        <v>859009853</v>
      </c>
      <c r="H589" s="213">
        <v>5053695179</v>
      </c>
      <c r="I589" s="234" t="s">
        <v>121</v>
      </c>
      <c r="J589" s="235">
        <v>71360</v>
      </c>
      <c r="K589" s="236" t="s">
        <v>118</v>
      </c>
      <c r="L589" s="244"/>
      <c r="M589" s="237">
        <v>846007053</v>
      </c>
      <c r="N589" s="236" t="s">
        <v>976</v>
      </c>
      <c r="O589" s="238" t="s">
        <v>101</v>
      </c>
      <c r="P589" s="236" t="s">
        <v>322</v>
      </c>
      <c r="Q589" s="239">
        <v>39790</v>
      </c>
      <c r="R589" s="234">
        <f t="shared" ca="1" si="9"/>
        <v>16</v>
      </c>
    </row>
    <row r="590" spans="1:18" x14ac:dyDescent="0.35">
      <c r="A590" s="232" t="s">
        <v>1479</v>
      </c>
      <c r="B590" s="216">
        <v>862006869</v>
      </c>
      <c r="C590" s="232" t="s">
        <v>786</v>
      </c>
      <c r="D590" s="233">
        <v>79793</v>
      </c>
      <c r="E590" s="217">
        <v>108538</v>
      </c>
      <c r="G590" s="216">
        <v>862003795</v>
      </c>
      <c r="H590" s="213">
        <v>9706456972</v>
      </c>
      <c r="I590" s="234" t="s">
        <v>119</v>
      </c>
      <c r="J590" s="235">
        <v>62284</v>
      </c>
      <c r="K590" s="236" t="s">
        <v>118</v>
      </c>
      <c r="L590" s="244"/>
      <c r="M590" s="237">
        <v>579008837</v>
      </c>
      <c r="N590" s="236" t="s">
        <v>1651</v>
      </c>
      <c r="O590" s="238" t="s">
        <v>101</v>
      </c>
      <c r="P590" s="236" t="s">
        <v>322</v>
      </c>
      <c r="Q590" s="239">
        <v>40245</v>
      </c>
      <c r="R590" s="234">
        <f t="shared" ca="1" si="9"/>
        <v>14</v>
      </c>
    </row>
    <row r="591" spans="1:18" x14ac:dyDescent="0.35">
      <c r="A591" s="232" t="s">
        <v>1470</v>
      </c>
      <c r="B591" s="216">
        <v>864003796</v>
      </c>
      <c r="C591" s="232" t="s">
        <v>1839</v>
      </c>
      <c r="D591" s="233">
        <v>79809</v>
      </c>
      <c r="E591" s="217">
        <v>102611</v>
      </c>
      <c r="G591" s="216">
        <v>862006869</v>
      </c>
      <c r="H591" s="213">
        <v>5052921836</v>
      </c>
      <c r="I591" s="234" t="s">
        <v>119</v>
      </c>
      <c r="J591" s="235">
        <v>124983</v>
      </c>
      <c r="K591" s="236" t="s">
        <v>118</v>
      </c>
      <c r="L591" s="244"/>
      <c r="M591" s="237">
        <v>923009559</v>
      </c>
      <c r="N591" s="236" t="s">
        <v>1584</v>
      </c>
      <c r="O591" s="238" t="s">
        <v>101</v>
      </c>
      <c r="P591" s="236" t="s">
        <v>322</v>
      </c>
      <c r="Q591" s="239">
        <v>40431</v>
      </c>
      <c r="R591" s="234">
        <f t="shared" ca="1" si="9"/>
        <v>14</v>
      </c>
    </row>
    <row r="592" spans="1:18" x14ac:dyDescent="0.35">
      <c r="A592" s="232" t="s">
        <v>1634</v>
      </c>
      <c r="B592" s="216">
        <v>866003432</v>
      </c>
      <c r="C592" s="232" t="s">
        <v>712</v>
      </c>
      <c r="D592" s="233">
        <v>79852</v>
      </c>
      <c r="E592" s="217">
        <v>67578</v>
      </c>
      <c r="G592" s="216">
        <v>864003796</v>
      </c>
      <c r="H592" s="213">
        <v>7193552027</v>
      </c>
      <c r="I592" s="234" t="s">
        <v>119</v>
      </c>
      <c r="J592" s="235">
        <v>61811</v>
      </c>
      <c r="K592" s="236" t="s">
        <v>141</v>
      </c>
      <c r="L592" s="244"/>
      <c r="M592" s="237">
        <v>727004619</v>
      </c>
      <c r="N592" s="236" t="s">
        <v>1365</v>
      </c>
      <c r="O592" s="238" t="s">
        <v>104</v>
      </c>
      <c r="P592" s="236" t="s">
        <v>893</v>
      </c>
      <c r="Q592" s="239">
        <v>35084</v>
      </c>
      <c r="R592" s="234">
        <f t="shared" ca="1" si="9"/>
        <v>29</v>
      </c>
    </row>
    <row r="593" spans="1:18" x14ac:dyDescent="0.35">
      <c r="A593" s="232" t="s">
        <v>1085</v>
      </c>
      <c r="B593" s="216">
        <v>866009369</v>
      </c>
      <c r="C593" s="232" t="s">
        <v>1847</v>
      </c>
      <c r="D593" s="233">
        <v>80099</v>
      </c>
      <c r="E593" s="217">
        <v>44403</v>
      </c>
      <c r="G593" s="216">
        <v>866003432</v>
      </c>
      <c r="H593" s="213">
        <v>5054084456</v>
      </c>
      <c r="I593" s="234" t="s">
        <v>119</v>
      </c>
      <c r="J593" s="235">
        <v>119926</v>
      </c>
      <c r="K593" s="236" t="s">
        <v>118</v>
      </c>
      <c r="L593" s="244"/>
      <c r="M593" s="237">
        <v>178005958</v>
      </c>
      <c r="N593" s="236" t="s">
        <v>1229</v>
      </c>
      <c r="O593" s="238" t="s">
        <v>102</v>
      </c>
      <c r="P593" s="236" t="s">
        <v>1839</v>
      </c>
      <c r="Q593" s="239">
        <v>37750</v>
      </c>
      <c r="R593" s="234">
        <f t="shared" ca="1" si="9"/>
        <v>21</v>
      </c>
    </row>
    <row r="594" spans="1:18" x14ac:dyDescent="0.35">
      <c r="A594" s="232" t="s">
        <v>1000</v>
      </c>
      <c r="B594" s="216">
        <v>870003549</v>
      </c>
      <c r="C594" s="232" t="s">
        <v>1843</v>
      </c>
      <c r="D594" s="233">
        <v>80293</v>
      </c>
      <c r="E594" s="217">
        <v>118834</v>
      </c>
      <c r="G594" s="216">
        <v>866009369</v>
      </c>
      <c r="H594" s="213">
        <v>7192416398</v>
      </c>
      <c r="I594" s="234" t="s">
        <v>149</v>
      </c>
      <c r="J594" s="235">
        <v>54764</v>
      </c>
      <c r="K594" s="236" t="s">
        <v>141</v>
      </c>
      <c r="L594" s="244"/>
      <c r="M594" s="237">
        <v>148004991</v>
      </c>
      <c r="N594" s="236" t="s">
        <v>1122</v>
      </c>
      <c r="O594" s="238" t="s">
        <v>134</v>
      </c>
      <c r="P594" s="236" t="s">
        <v>313</v>
      </c>
      <c r="Q594" s="239">
        <v>38443</v>
      </c>
      <c r="R594" s="234">
        <f t="shared" ca="1" si="9"/>
        <v>19</v>
      </c>
    </row>
    <row r="595" spans="1:18" x14ac:dyDescent="0.35">
      <c r="A595" s="232" t="s">
        <v>1507</v>
      </c>
      <c r="B595" s="216">
        <v>872007472</v>
      </c>
      <c r="C595" s="232" t="s">
        <v>1843</v>
      </c>
      <c r="D595" s="233">
        <v>80484</v>
      </c>
      <c r="E595" s="217">
        <v>62681</v>
      </c>
      <c r="G595" s="216">
        <v>870003549</v>
      </c>
      <c r="H595" s="213">
        <v>5057429525</v>
      </c>
      <c r="I595" s="234" t="s">
        <v>119</v>
      </c>
      <c r="J595" s="235">
        <v>48171</v>
      </c>
      <c r="K595" s="236" t="s">
        <v>118</v>
      </c>
      <c r="L595" s="244"/>
      <c r="M595" s="237">
        <v>152000265</v>
      </c>
      <c r="N595" s="236" t="s">
        <v>1163</v>
      </c>
      <c r="O595" s="238" t="s">
        <v>134</v>
      </c>
      <c r="P595" s="236" t="s">
        <v>893</v>
      </c>
      <c r="Q595" s="239">
        <v>35384</v>
      </c>
      <c r="R595" s="234">
        <f t="shared" ca="1" si="9"/>
        <v>28</v>
      </c>
    </row>
    <row r="596" spans="1:18" x14ac:dyDescent="0.35">
      <c r="A596" s="232" t="s">
        <v>1513</v>
      </c>
      <c r="B596" s="216">
        <v>875001781</v>
      </c>
      <c r="C596" s="232" t="s">
        <v>1839</v>
      </c>
      <c r="D596" s="233">
        <v>80526</v>
      </c>
      <c r="E596" s="217">
        <v>77531</v>
      </c>
      <c r="G596" s="216">
        <v>872007472</v>
      </c>
      <c r="H596" s="213">
        <v>3031124357</v>
      </c>
      <c r="I596" s="234" t="s">
        <v>149</v>
      </c>
      <c r="J596" s="235">
        <v>48580</v>
      </c>
      <c r="K596" s="236" t="s">
        <v>141</v>
      </c>
      <c r="L596" s="244"/>
      <c r="M596" s="237">
        <v>852002029</v>
      </c>
      <c r="N596" s="236" t="s">
        <v>1235</v>
      </c>
      <c r="O596" s="238" t="s">
        <v>101</v>
      </c>
      <c r="P596" s="236" t="s">
        <v>712</v>
      </c>
      <c r="Q596" s="239">
        <v>35146</v>
      </c>
      <c r="R596" s="234">
        <f t="shared" ca="1" si="9"/>
        <v>28</v>
      </c>
    </row>
    <row r="597" spans="1:18" x14ac:dyDescent="0.35">
      <c r="A597" s="232" t="s">
        <v>1118</v>
      </c>
      <c r="B597" s="216">
        <v>875002295</v>
      </c>
      <c r="C597" s="232" t="s">
        <v>322</v>
      </c>
      <c r="D597" s="233">
        <v>80581</v>
      </c>
      <c r="E597" s="217">
        <v>49614</v>
      </c>
      <c r="G597" s="216">
        <v>875001781</v>
      </c>
      <c r="H597" s="213">
        <v>7191240785</v>
      </c>
      <c r="I597" s="234" t="s">
        <v>149</v>
      </c>
      <c r="J597" s="235">
        <v>51727</v>
      </c>
      <c r="K597" s="236" t="s">
        <v>118</v>
      </c>
      <c r="L597" s="244"/>
      <c r="M597" s="237">
        <v>978000272</v>
      </c>
      <c r="N597" s="236" t="s">
        <v>1632</v>
      </c>
      <c r="O597" s="238" t="s">
        <v>102</v>
      </c>
      <c r="P597" s="236" t="s">
        <v>1844</v>
      </c>
      <c r="Q597" s="239">
        <v>39591</v>
      </c>
      <c r="R597" s="234">
        <f t="shared" ca="1" si="9"/>
        <v>16</v>
      </c>
    </row>
    <row r="598" spans="1:18" x14ac:dyDescent="0.35">
      <c r="A598" s="232" t="s">
        <v>1339</v>
      </c>
      <c r="B598" s="216">
        <v>876006698</v>
      </c>
      <c r="C598" s="232" t="s">
        <v>786</v>
      </c>
      <c r="D598" s="233">
        <v>80674</v>
      </c>
      <c r="E598" s="217">
        <v>88870</v>
      </c>
      <c r="G598" s="216">
        <v>875002295</v>
      </c>
      <c r="H598" s="213">
        <v>3032822520</v>
      </c>
      <c r="I598" s="234" t="s">
        <v>149</v>
      </c>
      <c r="J598" s="235">
        <v>67897</v>
      </c>
      <c r="K598" s="236" t="s">
        <v>118</v>
      </c>
      <c r="L598" s="244"/>
      <c r="M598" s="237">
        <v>564006804</v>
      </c>
      <c r="N598" s="236" t="s">
        <v>1495</v>
      </c>
      <c r="O598" s="238" t="s">
        <v>125</v>
      </c>
      <c r="P598" s="236" t="s">
        <v>1844</v>
      </c>
      <c r="Q598" s="239">
        <v>35169</v>
      </c>
      <c r="R598" s="234">
        <f t="shared" ca="1" si="9"/>
        <v>28</v>
      </c>
    </row>
    <row r="599" spans="1:18" x14ac:dyDescent="0.35">
      <c r="A599" s="232" t="s">
        <v>1572</v>
      </c>
      <c r="B599" s="216">
        <v>877008862</v>
      </c>
      <c r="C599" s="232" t="s">
        <v>712</v>
      </c>
      <c r="D599" s="233">
        <v>80842</v>
      </c>
      <c r="E599" s="217">
        <v>64682</v>
      </c>
      <c r="G599" s="216">
        <v>876006698</v>
      </c>
      <c r="H599" s="213">
        <v>5056345909</v>
      </c>
      <c r="I599" s="234" t="s">
        <v>139</v>
      </c>
      <c r="J599" s="235">
        <v>70487</v>
      </c>
      <c r="K599" s="236" t="s">
        <v>141</v>
      </c>
      <c r="L599" s="244"/>
      <c r="M599" s="237">
        <v>532009702</v>
      </c>
      <c r="N599" s="236" t="s">
        <v>1527</v>
      </c>
      <c r="O599" s="238" t="s">
        <v>134</v>
      </c>
      <c r="P599" s="236" t="s">
        <v>322</v>
      </c>
      <c r="Q599" s="239">
        <v>36075</v>
      </c>
      <c r="R599" s="234">
        <f t="shared" ca="1" si="9"/>
        <v>26</v>
      </c>
    </row>
    <row r="600" spans="1:18" x14ac:dyDescent="0.35">
      <c r="A600" s="232" t="s">
        <v>1286</v>
      </c>
      <c r="B600" s="216">
        <v>880003642</v>
      </c>
      <c r="C600" s="232" t="s">
        <v>1839</v>
      </c>
      <c r="D600" s="233">
        <v>80905</v>
      </c>
      <c r="E600" s="217">
        <v>78046</v>
      </c>
      <c r="G600" s="216">
        <v>877008862</v>
      </c>
      <c r="H600" s="213">
        <v>3038317543</v>
      </c>
      <c r="I600" s="234" t="s">
        <v>119</v>
      </c>
      <c r="J600" s="235">
        <v>75699</v>
      </c>
      <c r="K600" s="236" t="s">
        <v>141</v>
      </c>
      <c r="L600" s="244"/>
      <c r="M600" s="237">
        <v>779008913</v>
      </c>
      <c r="N600" s="236" t="s">
        <v>1443</v>
      </c>
      <c r="O600" s="238" t="s">
        <v>104</v>
      </c>
      <c r="P600" s="236" t="s">
        <v>1841</v>
      </c>
      <c r="Q600" s="239">
        <v>37144</v>
      </c>
      <c r="R600" s="234">
        <f t="shared" ca="1" si="9"/>
        <v>23</v>
      </c>
    </row>
    <row r="601" spans="1:18" x14ac:dyDescent="0.35">
      <c r="A601" s="232" t="s">
        <v>1163</v>
      </c>
      <c r="B601" s="240">
        <v>881000759</v>
      </c>
      <c r="C601" s="232" t="s">
        <v>1847</v>
      </c>
      <c r="D601" s="233">
        <v>80951</v>
      </c>
      <c r="E601" s="217">
        <v>59990</v>
      </c>
      <c r="G601" s="216">
        <v>880003642</v>
      </c>
      <c r="H601" s="213">
        <v>9702447501</v>
      </c>
      <c r="I601" s="234" t="s">
        <v>121</v>
      </c>
      <c r="J601" s="235">
        <v>111236</v>
      </c>
      <c r="K601" s="236" t="s">
        <v>118</v>
      </c>
      <c r="L601" s="244"/>
      <c r="M601" s="237">
        <v>371001313</v>
      </c>
      <c r="N601" s="236" t="s">
        <v>1582</v>
      </c>
      <c r="O601" s="238" t="s">
        <v>134</v>
      </c>
      <c r="P601" s="236" t="s">
        <v>881</v>
      </c>
      <c r="Q601" s="239">
        <v>42643</v>
      </c>
      <c r="R601" s="234">
        <f t="shared" ca="1" si="9"/>
        <v>8</v>
      </c>
    </row>
    <row r="602" spans="1:18" x14ac:dyDescent="0.35">
      <c r="A602" s="232" t="s">
        <v>1665</v>
      </c>
      <c r="B602" s="240">
        <v>881002274</v>
      </c>
      <c r="C602" s="232" t="s">
        <v>712</v>
      </c>
      <c r="D602" s="233">
        <v>81067</v>
      </c>
      <c r="E602" s="217">
        <v>93701</v>
      </c>
      <c r="G602" s="240">
        <v>881000759</v>
      </c>
      <c r="H602" s="213">
        <v>5055157047</v>
      </c>
      <c r="I602" s="234"/>
      <c r="J602" s="235">
        <v>86758</v>
      </c>
      <c r="K602" s="236" t="s">
        <v>123</v>
      </c>
      <c r="L602" s="244"/>
      <c r="M602" s="237">
        <v>621007303</v>
      </c>
      <c r="N602" s="236" t="s">
        <v>1304</v>
      </c>
      <c r="O602" s="238" t="s">
        <v>101</v>
      </c>
      <c r="P602" s="236" t="s">
        <v>712</v>
      </c>
      <c r="Q602" s="239">
        <v>40826</v>
      </c>
      <c r="R602" s="234">
        <f t="shared" ca="1" si="9"/>
        <v>13</v>
      </c>
    </row>
    <row r="603" spans="1:18" x14ac:dyDescent="0.35">
      <c r="A603" s="232" t="s">
        <v>1108</v>
      </c>
      <c r="B603" s="216">
        <v>881003055</v>
      </c>
      <c r="C603" s="232" t="s">
        <v>1841</v>
      </c>
      <c r="D603" s="233">
        <v>81219</v>
      </c>
      <c r="E603" s="217">
        <v>69209</v>
      </c>
      <c r="G603" s="240">
        <v>881002274</v>
      </c>
      <c r="H603" s="213">
        <v>3035821616</v>
      </c>
      <c r="I603" s="234"/>
      <c r="J603" s="235">
        <v>67453</v>
      </c>
      <c r="K603" s="236" t="s">
        <v>131</v>
      </c>
      <c r="L603" s="244"/>
      <c r="M603" s="237">
        <v>762007837</v>
      </c>
      <c r="N603" s="236" t="s">
        <v>942</v>
      </c>
      <c r="O603" s="238" t="s">
        <v>134</v>
      </c>
      <c r="P603" s="236" t="s">
        <v>1842</v>
      </c>
      <c r="Q603" s="239">
        <v>40151</v>
      </c>
      <c r="R603" s="234">
        <f t="shared" ca="1" si="9"/>
        <v>15</v>
      </c>
    </row>
    <row r="604" spans="1:18" x14ac:dyDescent="0.35">
      <c r="A604" s="232" t="s">
        <v>1383</v>
      </c>
      <c r="B604" s="240">
        <v>881009792</v>
      </c>
      <c r="C604" s="232" t="s">
        <v>786</v>
      </c>
      <c r="D604" s="233">
        <v>81573</v>
      </c>
      <c r="E604" s="217">
        <v>69730</v>
      </c>
      <c r="G604" s="216">
        <v>881003055</v>
      </c>
      <c r="H604" s="213">
        <v>7194416232</v>
      </c>
      <c r="I604" s="234" t="s">
        <v>121</v>
      </c>
      <c r="J604" s="235">
        <v>107133</v>
      </c>
      <c r="K604" s="236" t="s">
        <v>118</v>
      </c>
      <c r="L604" s="244"/>
      <c r="M604" s="237">
        <v>379004514</v>
      </c>
      <c r="N604" s="236" t="s">
        <v>1223</v>
      </c>
      <c r="O604" s="238" t="s">
        <v>101</v>
      </c>
      <c r="P604" s="236" t="s">
        <v>322</v>
      </c>
      <c r="Q604" s="239">
        <v>39997</v>
      </c>
      <c r="R604" s="234">
        <f t="shared" ca="1" si="9"/>
        <v>15</v>
      </c>
    </row>
    <row r="605" spans="1:18" x14ac:dyDescent="0.35">
      <c r="A605" s="232" t="s">
        <v>1440</v>
      </c>
      <c r="B605" s="240">
        <v>882004124</v>
      </c>
      <c r="C605" s="232" t="s">
        <v>786</v>
      </c>
      <c r="D605" s="233">
        <v>81625</v>
      </c>
      <c r="E605" s="217">
        <v>66603</v>
      </c>
      <c r="G605" s="240">
        <v>881009792</v>
      </c>
      <c r="H605" s="213">
        <v>5055789252</v>
      </c>
      <c r="I605" s="234" t="s">
        <v>149</v>
      </c>
      <c r="J605" s="235">
        <v>87144</v>
      </c>
      <c r="K605" s="236" t="s">
        <v>118</v>
      </c>
      <c r="L605" s="244"/>
      <c r="M605" s="237">
        <v>758008512</v>
      </c>
      <c r="N605" s="236" t="s">
        <v>1486</v>
      </c>
      <c r="O605" s="238" t="s">
        <v>134</v>
      </c>
      <c r="P605" s="236" t="s">
        <v>786</v>
      </c>
      <c r="Q605" s="239">
        <v>42604</v>
      </c>
      <c r="R605" s="234">
        <f t="shared" ca="1" si="9"/>
        <v>8</v>
      </c>
    </row>
    <row r="606" spans="1:18" x14ac:dyDescent="0.35">
      <c r="A606" s="232" t="s">
        <v>1644</v>
      </c>
      <c r="B606" s="216">
        <v>883006408</v>
      </c>
      <c r="C606" s="232" t="s">
        <v>786</v>
      </c>
      <c r="D606" s="233">
        <v>81666</v>
      </c>
      <c r="E606" s="217">
        <v>105726</v>
      </c>
      <c r="G606" s="240">
        <v>882004124</v>
      </c>
      <c r="H606" s="213">
        <v>9706973131</v>
      </c>
      <c r="I606" s="234"/>
      <c r="J606" s="235">
        <v>72518</v>
      </c>
      <c r="K606" s="236" t="s">
        <v>123</v>
      </c>
      <c r="L606" s="244"/>
      <c r="M606" s="237">
        <v>774003171</v>
      </c>
      <c r="N606" s="236" t="s">
        <v>1290</v>
      </c>
      <c r="O606" s="238" t="s">
        <v>127</v>
      </c>
      <c r="P606" s="236" t="s">
        <v>1846</v>
      </c>
      <c r="Q606" s="239">
        <v>42183</v>
      </c>
      <c r="R606" s="234">
        <f t="shared" ca="1" si="9"/>
        <v>9</v>
      </c>
    </row>
    <row r="607" spans="1:18" x14ac:dyDescent="0.35">
      <c r="A607" s="232" t="s">
        <v>1332</v>
      </c>
      <c r="B607" s="240">
        <v>884002138</v>
      </c>
      <c r="C607" s="232" t="s">
        <v>322</v>
      </c>
      <c r="D607" s="233">
        <v>81721</v>
      </c>
      <c r="E607" s="217">
        <v>53357</v>
      </c>
      <c r="G607" s="216">
        <v>883006408</v>
      </c>
      <c r="H607" s="213">
        <v>9705536623</v>
      </c>
      <c r="I607" s="234" t="s">
        <v>128</v>
      </c>
      <c r="J607" s="235">
        <v>121758</v>
      </c>
      <c r="K607" s="236" t="s">
        <v>118</v>
      </c>
      <c r="L607" s="244"/>
      <c r="M607" s="237">
        <v>387005277</v>
      </c>
      <c r="N607" s="236" t="s">
        <v>1855</v>
      </c>
      <c r="O607" s="238" t="s">
        <v>101</v>
      </c>
      <c r="P607" s="236" t="s">
        <v>786</v>
      </c>
      <c r="Q607" s="239">
        <v>37500</v>
      </c>
      <c r="R607" s="234">
        <f t="shared" ca="1" si="9"/>
        <v>22</v>
      </c>
    </row>
    <row r="608" spans="1:18" x14ac:dyDescent="0.35">
      <c r="A608" s="232" t="s">
        <v>1343</v>
      </c>
      <c r="B608" s="216">
        <v>884003350</v>
      </c>
      <c r="C608" s="232" t="s">
        <v>1839</v>
      </c>
      <c r="D608" s="233">
        <v>81875</v>
      </c>
      <c r="E608" s="217">
        <v>68819</v>
      </c>
      <c r="G608" s="240">
        <v>884002138</v>
      </c>
      <c r="H608" s="213">
        <v>9701715499</v>
      </c>
      <c r="I608" s="234"/>
      <c r="J608" s="235">
        <v>93813</v>
      </c>
      <c r="K608" s="236" t="s">
        <v>123</v>
      </c>
      <c r="L608" s="244"/>
      <c r="M608" s="237">
        <v>365009327</v>
      </c>
      <c r="N608" s="236" t="s">
        <v>1521</v>
      </c>
      <c r="O608" s="238" t="s">
        <v>134</v>
      </c>
      <c r="P608" s="236" t="s">
        <v>1845</v>
      </c>
      <c r="Q608" s="239">
        <v>37491</v>
      </c>
      <c r="R608" s="234">
        <f t="shared" ca="1" si="9"/>
        <v>22</v>
      </c>
    </row>
    <row r="609" spans="1:18" x14ac:dyDescent="0.35">
      <c r="A609" s="232" t="s">
        <v>1149</v>
      </c>
      <c r="B609" s="240">
        <v>884009271</v>
      </c>
      <c r="C609" s="232" t="s">
        <v>1844</v>
      </c>
      <c r="D609" s="233">
        <v>82119</v>
      </c>
      <c r="E609" s="217">
        <v>111666</v>
      </c>
      <c r="G609" s="216">
        <v>884003350</v>
      </c>
      <c r="H609" s="213">
        <v>3031575684</v>
      </c>
      <c r="I609" s="234" t="s">
        <v>149</v>
      </c>
      <c r="J609" s="235">
        <v>83559</v>
      </c>
      <c r="K609" s="236" t="s">
        <v>118</v>
      </c>
      <c r="L609" s="244"/>
      <c r="M609" s="237">
        <v>660005429</v>
      </c>
      <c r="N609" s="236" t="s">
        <v>1612</v>
      </c>
      <c r="O609" s="238" t="s">
        <v>101</v>
      </c>
      <c r="P609" s="236" t="s">
        <v>322</v>
      </c>
      <c r="Q609" s="239">
        <v>35698</v>
      </c>
      <c r="R609" s="234">
        <f t="shared" ca="1" si="9"/>
        <v>27</v>
      </c>
    </row>
    <row r="610" spans="1:18" x14ac:dyDescent="0.35">
      <c r="A610" s="232" t="s">
        <v>1499</v>
      </c>
      <c r="B610" s="216">
        <v>889001159</v>
      </c>
      <c r="C610" s="232" t="s">
        <v>1841</v>
      </c>
      <c r="D610" s="233">
        <v>82153</v>
      </c>
      <c r="E610" s="217">
        <v>41180</v>
      </c>
      <c r="G610" s="240">
        <v>884009271</v>
      </c>
      <c r="H610" s="213">
        <v>3035057530</v>
      </c>
      <c r="I610" s="234"/>
      <c r="J610" s="235">
        <v>77915</v>
      </c>
      <c r="K610" s="236" t="s">
        <v>123</v>
      </c>
      <c r="L610" s="244"/>
      <c r="M610" s="237">
        <v>992002235</v>
      </c>
      <c r="N610" s="236" t="s">
        <v>1155</v>
      </c>
      <c r="O610" s="238" t="s">
        <v>134</v>
      </c>
      <c r="P610" s="236" t="s">
        <v>322</v>
      </c>
      <c r="Q610" s="239">
        <v>42194</v>
      </c>
      <c r="R610" s="234">
        <f t="shared" ca="1" si="9"/>
        <v>9</v>
      </c>
    </row>
    <row r="611" spans="1:18" x14ac:dyDescent="0.35">
      <c r="A611" s="232" t="s">
        <v>1042</v>
      </c>
      <c r="B611" s="216">
        <v>893007963</v>
      </c>
      <c r="C611" s="232" t="s">
        <v>1839</v>
      </c>
      <c r="D611" s="233">
        <v>82243</v>
      </c>
      <c r="E611" s="217">
        <v>65030</v>
      </c>
      <c r="G611" s="216">
        <v>889001159</v>
      </c>
      <c r="H611" s="213">
        <v>3034629606</v>
      </c>
      <c r="I611" s="234" t="s">
        <v>119</v>
      </c>
      <c r="J611" s="235">
        <v>68858</v>
      </c>
      <c r="K611" s="236" t="s">
        <v>141</v>
      </c>
      <c r="L611" s="244"/>
      <c r="M611" s="237">
        <v>220005001</v>
      </c>
      <c r="N611" s="236" t="s">
        <v>1035</v>
      </c>
      <c r="O611" s="238" t="s">
        <v>101</v>
      </c>
      <c r="P611" s="236" t="s">
        <v>786</v>
      </c>
      <c r="Q611" s="239">
        <v>37390</v>
      </c>
      <c r="R611" s="234">
        <f t="shared" ca="1" si="9"/>
        <v>22</v>
      </c>
    </row>
    <row r="612" spans="1:18" x14ac:dyDescent="0.35">
      <c r="A612" s="232" t="s">
        <v>1870</v>
      </c>
      <c r="B612" s="216">
        <v>895003624</v>
      </c>
      <c r="C612" s="232" t="s">
        <v>1850</v>
      </c>
      <c r="D612" s="233">
        <v>82344</v>
      </c>
      <c r="E612" s="217">
        <v>73558</v>
      </c>
      <c r="G612" s="216">
        <v>893007963</v>
      </c>
      <c r="H612" s="213">
        <v>3035220001</v>
      </c>
      <c r="I612" s="234"/>
      <c r="J612" s="235">
        <v>77750</v>
      </c>
      <c r="K612" s="236" t="s">
        <v>123</v>
      </c>
      <c r="L612" s="244"/>
      <c r="M612" s="237">
        <v>198003086</v>
      </c>
      <c r="N612" s="236" t="s">
        <v>945</v>
      </c>
      <c r="O612" s="238" t="s">
        <v>134</v>
      </c>
      <c r="P612" s="236" t="s">
        <v>1839</v>
      </c>
      <c r="Q612" s="239">
        <v>38597</v>
      </c>
      <c r="R612" s="234">
        <f t="shared" ca="1" si="9"/>
        <v>19</v>
      </c>
    </row>
    <row r="613" spans="1:18" x14ac:dyDescent="0.35">
      <c r="A613" s="232" t="s">
        <v>1503</v>
      </c>
      <c r="B613" s="216">
        <v>896001807</v>
      </c>
      <c r="C613" s="232" t="s">
        <v>1846</v>
      </c>
      <c r="D613" s="233">
        <v>82455</v>
      </c>
      <c r="E613" s="217">
        <v>31211</v>
      </c>
      <c r="G613" s="216">
        <v>895003624</v>
      </c>
      <c r="H613" s="213">
        <v>5056711140</v>
      </c>
      <c r="I613" s="234" t="s">
        <v>119</v>
      </c>
      <c r="J613" s="235">
        <v>87937</v>
      </c>
      <c r="K613" s="236" t="s">
        <v>118</v>
      </c>
      <c r="L613" s="244"/>
      <c r="M613" s="237">
        <v>228003664</v>
      </c>
      <c r="N613" s="236" t="s">
        <v>1513</v>
      </c>
      <c r="O613" s="238" t="s">
        <v>101</v>
      </c>
      <c r="P613" s="236" t="s">
        <v>1843</v>
      </c>
      <c r="Q613" s="239">
        <v>37493</v>
      </c>
      <c r="R613" s="234">
        <f t="shared" ca="1" si="9"/>
        <v>22</v>
      </c>
    </row>
    <row r="614" spans="1:18" x14ac:dyDescent="0.35">
      <c r="A614" s="232" t="s">
        <v>1327</v>
      </c>
      <c r="B614" s="216">
        <v>896006825</v>
      </c>
      <c r="C614" s="232" t="s">
        <v>322</v>
      </c>
      <c r="D614" s="233">
        <v>82620</v>
      </c>
      <c r="E614" s="217">
        <v>107090</v>
      </c>
      <c r="G614" s="216">
        <v>896001807</v>
      </c>
      <c r="H614" s="213">
        <v>5056306545</v>
      </c>
      <c r="I614" s="234"/>
      <c r="J614" s="235">
        <v>48315</v>
      </c>
      <c r="K614" s="236" t="s">
        <v>123</v>
      </c>
      <c r="L614" s="244"/>
      <c r="M614" s="237">
        <v>685002167</v>
      </c>
      <c r="N614" s="236" t="s">
        <v>1195</v>
      </c>
      <c r="O614" s="238" t="s">
        <v>102</v>
      </c>
      <c r="P614" s="236" t="s">
        <v>1841</v>
      </c>
      <c r="Q614" s="239">
        <v>39065</v>
      </c>
      <c r="R614" s="234">
        <f t="shared" ca="1" si="9"/>
        <v>18</v>
      </c>
    </row>
    <row r="615" spans="1:18" x14ac:dyDescent="0.35">
      <c r="A615" s="232" t="s">
        <v>1433</v>
      </c>
      <c r="B615" s="216">
        <v>899004709</v>
      </c>
      <c r="C615" s="232" t="s">
        <v>712</v>
      </c>
      <c r="D615" s="233">
        <v>82747</v>
      </c>
      <c r="E615" s="217">
        <v>50684</v>
      </c>
      <c r="G615" s="216">
        <v>896006825</v>
      </c>
      <c r="H615" s="213">
        <v>7195691314</v>
      </c>
      <c r="I615" s="234" t="s">
        <v>149</v>
      </c>
      <c r="J615" s="235">
        <v>57418</v>
      </c>
      <c r="K615" s="236" t="s">
        <v>141</v>
      </c>
      <c r="L615" s="244"/>
      <c r="M615" s="237">
        <v>715009413</v>
      </c>
      <c r="N615" s="236" t="s">
        <v>1356</v>
      </c>
      <c r="O615" s="238" t="s">
        <v>125</v>
      </c>
      <c r="P615" s="236" t="s">
        <v>1842</v>
      </c>
      <c r="Q615" s="239">
        <v>36426</v>
      </c>
      <c r="R615" s="234">
        <f t="shared" ca="1" si="9"/>
        <v>25</v>
      </c>
    </row>
    <row r="616" spans="1:18" x14ac:dyDescent="0.35">
      <c r="A616" s="232" t="s">
        <v>1239</v>
      </c>
      <c r="B616" s="216">
        <v>900001203</v>
      </c>
      <c r="C616" s="232" t="s">
        <v>1841</v>
      </c>
      <c r="D616" s="233">
        <v>82824</v>
      </c>
      <c r="E616" s="217">
        <v>64278</v>
      </c>
      <c r="G616" s="216">
        <v>899004709</v>
      </c>
      <c r="H616" s="213">
        <v>5056657361</v>
      </c>
      <c r="I616" s="234" t="s">
        <v>119</v>
      </c>
      <c r="J616" s="235">
        <v>73590</v>
      </c>
      <c r="K616" s="236" t="s">
        <v>118</v>
      </c>
      <c r="L616" s="244"/>
      <c r="M616" s="237">
        <v>965008350</v>
      </c>
      <c r="N616" s="236" t="s">
        <v>993</v>
      </c>
      <c r="O616" s="238" t="s">
        <v>104</v>
      </c>
      <c r="P616" s="236" t="s">
        <v>712</v>
      </c>
      <c r="Q616" s="239">
        <v>37375</v>
      </c>
      <c r="R616" s="234">
        <f t="shared" ca="1" si="9"/>
        <v>22</v>
      </c>
    </row>
    <row r="617" spans="1:18" x14ac:dyDescent="0.35">
      <c r="A617" s="232" t="s">
        <v>1105</v>
      </c>
      <c r="B617" s="216">
        <v>902004006</v>
      </c>
      <c r="C617" s="232" t="s">
        <v>1839</v>
      </c>
      <c r="D617" s="233">
        <v>83004</v>
      </c>
      <c r="E617" s="217">
        <v>82547</v>
      </c>
      <c r="G617" s="216">
        <v>900001203</v>
      </c>
      <c r="H617" s="213">
        <v>7192212512</v>
      </c>
      <c r="I617" s="234" t="s">
        <v>119</v>
      </c>
      <c r="J617" s="235">
        <v>112115</v>
      </c>
      <c r="K617" s="236" t="s">
        <v>141</v>
      </c>
      <c r="L617" s="244"/>
      <c r="M617" s="237">
        <v>342004383</v>
      </c>
      <c r="N617" s="236" t="s">
        <v>1661</v>
      </c>
      <c r="O617" s="238" t="s">
        <v>101</v>
      </c>
      <c r="P617" s="236" t="s">
        <v>1839</v>
      </c>
      <c r="Q617" s="239">
        <v>38711</v>
      </c>
      <c r="R617" s="234">
        <f t="shared" ca="1" si="9"/>
        <v>19</v>
      </c>
    </row>
    <row r="618" spans="1:18" x14ac:dyDescent="0.35">
      <c r="A618" s="232" t="s">
        <v>1371</v>
      </c>
      <c r="B618" s="216">
        <v>902005832</v>
      </c>
      <c r="C618" s="232" t="s">
        <v>1842</v>
      </c>
      <c r="D618" s="233">
        <v>83098</v>
      </c>
      <c r="E618" s="217">
        <v>73307</v>
      </c>
      <c r="G618" s="216">
        <v>902004006</v>
      </c>
      <c r="H618" s="213">
        <v>9705610944</v>
      </c>
      <c r="I618" s="234"/>
      <c r="J618" s="235">
        <v>73785</v>
      </c>
      <c r="K618" s="236" t="s">
        <v>123</v>
      </c>
      <c r="L618" s="244"/>
      <c r="M618" s="237">
        <v>223008642</v>
      </c>
      <c r="N618" s="236" t="s">
        <v>944</v>
      </c>
      <c r="O618" s="238" t="s">
        <v>134</v>
      </c>
      <c r="P618" s="236" t="s">
        <v>238</v>
      </c>
      <c r="Q618" s="239">
        <v>37373</v>
      </c>
      <c r="R618" s="234">
        <f t="shared" ca="1" si="9"/>
        <v>22</v>
      </c>
    </row>
    <row r="619" spans="1:18" x14ac:dyDescent="0.35">
      <c r="A619" s="232" t="s">
        <v>984</v>
      </c>
      <c r="B619" s="216">
        <v>903005127</v>
      </c>
      <c r="C619" s="232" t="s">
        <v>893</v>
      </c>
      <c r="D619" s="233">
        <v>83104</v>
      </c>
      <c r="E619" s="217">
        <v>97608</v>
      </c>
      <c r="G619" s="216">
        <v>902005832</v>
      </c>
      <c r="H619" s="213">
        <v>5053454032</v>
      </c>
      <c r="I619" s="234" t="s">
        <v>119</v>
      </c>
      <c r="J619" s="235">
        <v>87395</v>
      </c>
      <c r="K619" s="236" t="s">
        <v>118</v>
      </c>
      <c r="L619" s="244"/>
      <c r="M619" s="237">
        <v>940008618</v>
      </c>
      <c r="N619" s="236" t="s">
        <v>1124</v>
      </c>
      <c r="O619" s="238" t="s">
        <v>102</v>
      </c>
      <c r="P619" s="236" t="s">
        <v>1843</v>
      </c>
      <c r="Q619" s="239">
        <v>41846</v>
      </c>
      <c r="R619" s="234">
        <f t="shared" ca="1" si="9"/>
        <v>10</v>
      </c>
    </row>
    <row r="620" spans="1:18" x14ac:dyDescent="0.35">
      <c r="A620" s="232" t="s">
        <v>1372</v>
      </c>
      <c r="B620" s="216">
        <v>904001329</v>
      </c>
      <c r="C620" s="232" t="s">
        <v>712</v>
      </c>
      <c r="D620" s="233">
        <v>83124</v>
      </c>
      <c r="E620" s="217">
        <v>116497</v>
      </c>
      <c r="G620" s="216">
        <v>903005127</v>
      </c>
      <c r="H620" s="213">
        <v>3034479196</v>
      </c>
      <c r="I620" s="234" t="s">
        <v>149</v>
      </c>
      <c r="J620" s="235">
        <v>53654</v>
      </c>
      <c r="K620" s="236" t="s">
        <v>118</v>
      </c>
      <c r="L620" s="244"/>
      <c r="M620" s="237">
        <v>433000612</v>
      </c>
      <c r="N620" s="236" t="s">
        <v>935</v>
      </c>
      <c r="O620" s="238" t="s">
        <v>104</v>
      </c>
      <c r="P620" s="236" t="s">
        <v>1841</v>
      </c>
      <c r="Q620" s="239">
        <v>37780</v>
      </c>
      <c r="R620" s="234">
        <f t="shared" ca="1" si="9"/>
        <v>21</v>
      </c>
    </row>
    <row r="621" spans="1:18" x14ac:dyDescent="0.35">
      <c r="A621" s="232" t="s">
        <v>1137</v>
      </c>
      <c r="B621" s="216">
        <v>904005434</v>
      </c>
      <c r="C621" s="232" t="s">
        <v>1839</v>
      </c>
      <c r="D621" s="233">
        <v>83587</v>
      </c>
      <c r="E621" s="217">
        <v>85926</v>
      </c>
      <c r="G621" s="216">
        <v>904001329</v>
      </c>
      <c r="H621" s="213">
        <v>9704075460</v>
      </c>
      <c r="I621" s="234" t="s">
        <v>139</v>
      </c>
      <c r="J621" s="235">
        <v>40652</v>
      </c>
      <c r="K621" s="236" t="s">
        <v>118</v>
      </c>
      <c r="L621" s="244"/>
      <c r="M621" s="237">
        <v>348001418</v>
      </c>
      <c r="N621" s="236" t="s">
        <v>1391</v>
      </c>
      <c r="O621" s="238" t="s">
        <v>125</v>
      </c>
      <c r="P621" s="236" t="s">
        <v>322</v>
      </c>
      <c r="Q621" s="239">
        <v>36709</v>
      </c>
      <c r="R621" s="234">
        <f t="shared" ca="1" si="9"/>
        <v>24</v>
      </c>
    </row>
    <row r="622" spans="1:18" x14ac:dyDescent="0.35">
      <c r="A622" s="232" t="s">
        <v>1246</v>
      </c>
      <c r="B622" s="216">
        <v>905007977</v>
      </c>
      <c r="C622" s="232" t="s">
        <v>1842</v>
      </c>
      <c r="D622" s="233">
        <v>83709</v>
      </c>
      <c r="E622" s="217">
        <v>56069</v>
      </c>
      <c r="G622" s="216">
        <v>904005434</v>
      </c>
      <c r="H622" s="213">
        <v>9706097340</v>
      </c>
      <c r="I622" s="234" t="s">
        <v>139</v>
      </c>
      <c r="J622" s="235">
        <v>109746</v>
      </c>
      <c r="K622" s="236" t="s">
        <v>118</v>
      </c>
      <c r="L622" s="244"/>
      <c r="M622" s="237">
        <v>854005158</v>
      </c>
      <c r="N622" s="236" t="s">
        <v>1647</v>
      </c>
      <c r="O622" s="238" t="s">
        <v>104</v>
      </c>
      <c r="P622" s="236" t="s">
        <v>1844</v>
      </c>
      <c r="Q622" s="239">
        <v>37074</v>
      </c>
      <c r="R622" s="234">
        <f t="shared" ca="1" si="9"/>
        <v>23</v>
      </c>
    </row>
    <row r="623" spans="1:18" x14ac:dyDescent="0.35">
      <c r="A623" s="232" t="s">
        <v>1005</v>
      </c>
      <c r="B623" s="216">
        <v>907004260</v>
      </c>
      <c r="C623" s="232" t="s">
        <v>1840</v>
      </c>
      <c r="D623" s="233">
        <v>83743</v>
      </c>
      <c r="E623" s="217">
        <v>93886</v>
      </c>
      <c r="G623" s="216">
        <v>905007977</v>
      </c>
      <c r="H623" s="213">
        <v>9706674988</v>
      </c>
      <c r="I623" s="234"/>
      <c r="J623" s="235">
        <v>75337</v>
      </c>
      <c r="K623" s="236" t="s">
        <v>123</v>
      </c>
      <c r="L623" s="244"/>
      <c r="M623" s="237">
        <v>327005545</v>
      </c>
      <c r="N623" s="236" t="s">
        <v>1031</v>
      </c>
      <c r="O623" s="238" t="s">
        <v>125</v>
      </c>
      <c r="P623" s="236" t="s">
        <v>322</v>
      </c>
      <c r="Q623" s="239">
        <v>36407</v>
      </c>
      <c r="R623" s="234">
        <f t="shared" ca="1" si="9"/>
        <v>25</v>
      </c>
    </row>
    <row r="624" spans="1:18" x14ac:dyDescent="0.35">
      <c r="A624" s="232" t="s">
        <v>1252</v>
      </c>
      <c r="B624" s="216">
        <v>907007089</v>
      </c>
      <c r="C624" s="232" t="s">
        <v>1842</v>
      </c>
      <c r="D624" s="233">
        <v>83819</v>
      </c>
      <c r="E624" s="217">
        <v>123282</v>
      </c>
      <c r="G624" s="216">
        <v>907004260</v>
      </c>
      <c r="H624" s="213">
        <v>9706756847</v>
      </c>
      <c r="I624" s="234" t="s">
        <v>139</v>
      </c>
      <c r="J624" s="235">
        <v>74113</v>
      </c>
      <c r="K624" s="236" t="s">
        <v>141</v>
      </c>
      <c r="L624" s="244"/>
      <c r="M624" s="237">
        <v>464001556</v>
      </c>
      <c r="N624" s="236" t="s">
        <v>959</v>
      </c>
      <c r="O624" s="238" t="s">
        <v>134</v>
      </c>
      <c r="P624" s="236" t="s">
        <v>1843</v>
      </c>
      <c r="Q624" s="239">
        <v>39100</v>
      </c>
      <c r="R624" s="234">
        <f t="shared" ca="1" si="9"/>
        <v>18</v>
      </c>
    </row>
    <row r="625" spans="1:18" x14ac:dyDescent="0.35">
      <c r="A625" s="232" t="s">
        <v>1414</v>
      </c>
      <c r="B625" s="216">
        <v>907007584</v>
      </c>
      <c r="C625" s="232" t="s">
        <v>322</v>
      </c>
      <c r="D625" s="233">
        <v>83949</v>
      </c>
      <c r="E625" s="217">
        <v>55949</v>
      </c>
      <c r="G625" s="216">
        <v>907007089</v>
      </c>
      <c r="H625" s="213">
        <v>9704078104</v>
      </c>
      <c r="I625" s="234" t="s">
        <v>119</v>
      </c>
      <c r="J625" s="235">
        <v>80345</v>
      </c>
      <c r="K625" s="236" t="s">
        <v>118</v>
      </c>
      <c r="L625" s="244"/>
      <c r="M625" s="237">
        <v>608002596</v>
      </c>
      <c r="N625" s="236" t="s">
        <v>956</v>
      </c>
      <c r="O625" s="238" t="s">
        <v>134</v>
      </c>
      <c r="P625" s="236" t="s">
        <v>322</v>
      </c>
      <c r="Q625" s="239">
        <v>39255</v>
      </c>
      <c r="R625" s="234">
        <f t="shared" ca="1" si="9"/>
        <v>17</v>
      </c>
    </row>
    <row r="626" spans="1:18" x14ac:dyDescent="0.35">
      <c r="A626" s="232" t="s">
        <v>988</v>
      </c>
      <c r="B626" s="216">
        <v>908009023</v>
      </c>
      <c r="C626" s="232" t="s">
        <v>1843</v>
      </c>
      <c r="D626" s="233">
        <v>84562</v>
      </c>
      <c r="E626" s="217">
        <v>57124</v>
      </c>
      <c r="G626" s="216">
        <v>907007584</v>
      </c>
      <c r="H626" s="213">
        <v>5057909707</v>
      </c>
      <c r="I626" s="234" t="s">
        <v>128</v>
      </c>
      <c r="J626" s="235">
        <v>115337</v>
      </c>
      <c r="K626" s="236" t="s">
        <v>118</v>
      </c>
      <c r="L626" s="244"/>
      <c r="M626" s="237">
        <v>415009070</v>
      </c>
      <c r="N626" s="236" t="s">
        <v>1559</v>
      </c>
      <c r="O626" s="238" t="s">
        <v>101</v>
      </c>
      <c r="P626" s="236" t="s">
        <v>712</v>
      </c>
      <c r="Q626" s="239">
        <v>41669</v>
      </c>
      <c r="R626" s="234">
        <f t="shared" ca="1" si="9"/>
        <v>11</v>
      </c>
    </row>
    <row r="627" spans="1:18" x14ac:dyDescent="0.35">
      <c r="A627" s="232" t="s">
        <v>1282</v>
      </c>
      <c r="B627" s="216">
        <v>909006073</v>
      </c>
      <c r="C627" s="232" t="s">
        <v>1841</v>
      </c>
      <c r="D627" s="233">
        <v>84710</v>
      </c>
      <c r="E627" s="217">
        <v>71696</v>
      </c>
      <c r="G627" s="216">
        <v>908009023</v>
      </c>
      <c r="H627" s="213">
        <v>9701376854</v>
      </c>
      <c r="I627" s="234" t="s">
        <v>121</v>
      </c>
      <c r="J627" s="235">
        <v>51515</v>
      </c>
      <c r="K627" s="236" t="s">
        <v>141</v>
      </c>
      <c r="L627" s="244"/>
      <c r="M627" s="237">
        <v>179001922</v>
      </c>
      <c r="N627" s="236" t="s">
        <v>1100</v>
      </c>
      <c r="O627" s="238" t="s">
        <v>134</v>
      </c>
      <c r="P627" s="236" t="s">
        <v>1846</v>
      </c>
      <c r="Q627" s="239">
        <v>41692</v>
      </c>
      <c r="R627" s="234">
        <f t="shared" ca="1" si="9"/>
        <v>11</v>
      </c>
    </row>
    <row r="628" spans="1:18" x14ac:dyDescent="0.35">
      <c r="A628" s="232" t="s">
        <v>1248</v>
      </c>
      <c r="B628" s="216">
        <v>910002208</v>
      </c>
      <c r="C628" s="232" t="s">
        <v>786</v>
      </c>
      <c r="D628" s="233">
        <v>85001</v>
      </c>
      <c r="E628" s="217">
        <v>65922</v>
      </c>
      <c r="G628" s="216">
        <v>909006073</v>
      </c>
      <c r="H628" s="213">
        <v>7191657646</v>
      </c>
      <c r="I628" s="234" t="s">
        <v>119</v>
      </c>
      <c r="J628" s="235">
        <v>87706</v>
      </c>
      <c r="K628" s="236" t="s">
        <v>118</v>
      </c>
      <c r="L628" s="244"/>
      <c r="M628" s="237">
        <v>893007963</v>
      </c>
      <c r="N628" s="236" t="s">
        <v>1111</v>
      </c>
      <c r="O628" s="238" t="s">
        <v>125</v>
      </c>
      <c r="P628" s="236" t="s">
        <v>712</v>
      </c>
      <c r="Q628" s="239">
        <v>39006</v>
      </c>
      <c r="R628" s="234">
        <f t="shared" ca="1" si="9"/>
        <v>18</v>
      </c>
    </row>
    <row r="629" spans="1:18" x14ac:dyDescent="0.35">
      <c r="A629" s="232" t="s">
        <v>1060</v>
      </c>
      <c r="B629" s="216">
        <v>910006892</v>
      </c>
      <c r="C629" s="232" t="s">
        <v>1843</v>
      </c>
      <c r="D629" s="233">
        <v>85017</v>
      </c>
      <c r="E629" s="217">
        <v>88038</v>
      </c>
      <c r="G629" s="216">
        <v>910002208</v>
      </c>
      <c r="H629" s="213">
        <v>3031780498</v>
      </c>
      <c r="I629" s="234" t="s">
        <v>149</v>
      </c>
      <c r="J629" s="235">
        <v>73482</v>
      </c>
      <c r="K629" s="236" t="s">
        <v>118</v>
      </c>
      <c r="L629" s="244"/>
      <c r="M629" s="237">
        <v>450008263</v>
      </c>
      <c r="N629" s="236" t="s">
        <v>1277</v>
      </c>
      <c r="O629" s="238" t="s">
        <v>101</v>
      </c>
      <c r="P629" s="236" t="s">
        <v>1846</v>
      </c>
      <c r="Q629" s="239">
        <v>37177</v>
      </c>
      <c r="R629" s="234">
        <f t="shared" ca="1" si="9"/>
        <v>23</v>
      </c>
    </row>
    <row r="630" spans="1:18" x14ac:dyDescent="0.35">
      <c r="A630" s="232" t="s">
        <v>1210</v>
      </c>
      <c r="B630" s="216">
        <v>911008047</v>
      </c>
      <c r="C630" s="232" t="s">
        <v>1847</v>
      </c>
      <c r="D630" s="233">
        <v>85083</v>
      </c>
      <c r="E630" s="217">
        <v>109092</v>
      </c>
      <c r="G630" s="216">
        <v>910006892</v>
      </c>
      <c r="H630" s="213">
        <v>7197600603</v>
      </c>
      <c r="I630" s="234" t="s">
        <v>121</v>
      </c>
      <c r="J630" s="235">
        <v>94749</v>
      </c>
      <c r="K630" s="236" t="s">
        <v>118</v>
      </c>
      <c r="L630" s="244"/>
      <c r="M630" s="237">
        <v>724005925</v>
      </c>
      <c r="N630" s="236" t="s">
        <v>1239</v>
      </c>
      <c r="O630" s="238" t="s">
        <v>134</v>
      </c>
      <c r="P630" s="236" t="s">
        <v>1841</v>
      </c>
      <c r="Q630" s="239">
        <v>37700</v>
      </c>
      <c r="R630" s="234">
        <f t="shared" ca="1" si="9"/>
        <v>21</v>
      </c>
    </row>
    <row r="631" spans="1:18" x14ac:dyDescent="0.35">
      <c r="A631" s="232" t="s">
        <v>1119</v>
      </c>
      <c r="B631" s="216">
        <v>914006664</v>
      </c>
      <c r="C631" s="232" t="s">
        <v>322</v>
      </c>
      <c r="D631" s="233">
        <v>85293</v>
      </c>
      <c r="E631" s="217">
        <v>81781</v>
      </c>
      <c r="G631" s="216">
        <v>911008047</v>
      </c>
      <c r="H631" s="213">
        <v>5052387348</v>
      </c>
      <c r="I631" s="234" t="s">
        <v>149</v>
      </c>
      <c r="J631" s="235">
        <v>119985</v>
      </c>
      <c r="K631" s="236" t="s">
        <v>118</v>
      </c>
      <c r="L631" s="244"/>
      <c r="M631" s="237">
        <v>476000694</v>
      </c>
      <c r="N631" s="236" t="s">
        <v>1317</v>
      </c>
      <c r="O631" s="238" t="s">
        <v>104</v>
      </c>
      <c r="P631" s="236" t="s">
        <v>1839</v>
      </c>
      <c r="Q631" s="239">
        <v>42345</v>
      </c>
      <c r="R631" s="234">
        <f t="shared" ca="1" si="9"/>
        <v>9</v>
      </c>
    </row>
    <row r="632" spans="1:18" x14ac:dyDescent="0.35">
      <c r="A632" s="232" t="s">
        <v>1075</v>
      </c>
      <c r="B632" s="216">
        <v>917009448</v>
      </c>
      <c r="C632" s="232" t="s">
        <v>1842</v>
      </c>
      <c r="D632" s="233">
        <v>85315</v>
      </c>
      <c r="E632" s="217">
        <v>70890</v>
      </c>
      <c r="G632" s="216">
        <v>914006664</v>
      </c>
      <c r="H632" s="213">
        <v>5051682521</v>
      </c>
      <c r="I632" s="234" t="s">
        <v>119</v>
      </c>
      <c r="J632" s="235">
        <v>76557</v>
      </c>
      <c r="K632" s="236" t="s">
        <v>118</v>
      </c>
      <c r="L632" s="244"/>
      <c r="M632" s="237">
        <v>953001503</v>
      </c>
      <c r="N632" s="236" t="s">
        <v>1529</v>
      </c>
      <c r="O632" s="238" t="s">
        <v>101</v>
      </c>
      <c r="P632" s="236" t="s">
        <v>1844</v>
      </c>
      <c r="Q632" s="239">
        <v>38193</v>
      </c>
      <c r="R632" s="234">
        <f t="shared" ca="1" si="9"/>
        <v>20</v>
      </c>
    </row>
    <row r="633" spans="1:18" x14ac:dyDescent="0.35">
      <c r="A633" s="232" t="s">
        <v>1590</v>
      </c>
      <c r="B633" s="216">
        <v>917009993</v>
      </c>
      <c r="C633" s="232" t="s">
        <v>238</v>
      </c>
      <c r="D633" s="233">
        <v>85580</v>
      </c>
      <c r="E633" s="217">
        <v>22329</v>
      </c>
      <c r="G633" s="216">
        <v>917009448</v>
      </c>
      <c r="H633" s="213">
        <v>7197226463</v>
      </c>
      <c r="I633" s="234" t="s">
        <v>119</v>
      </c>
      <c r="J633" s="235">
        <v>47360</v>
      </c>
      <c r="K633" s="236" t="s">
        <v>118</v>
      </c>
      <c r="L633" s="244"/>
      <c r="M633" s="237">
        <v>503001546</v>
      </c>
      <c r="N633" s="236" t="s">
        <v>1390</v>
      </c>
      <c r="O633" s="238" t="s">
        <v>101</v>
      </c>
      <c r="P633" s="236" t="s">
        <v>1839</v>
      </c>
      <c r="Q633" s="239">
        <v>39450</v>
      </c>
      <c r="R633" s="234">
        <f t="shared" ca="1" si="9"/>
        <v>17</v>
      </c>
    </row>
    <row r="634" spans="1:18" x14ac:dyDescent="0.35">
      <c r="A634" s="232" t="s">
        <v>1639</v>
      </c>
      <c r="B634" s="216">
        <v>918007446</v>
      </c>
      <c r="C634" s="232" t="s">
        <v>786</v>
      </c>
      <c r="D634" s="233">
        <v>85638</v>
      </c>
      <c r="E634" s="217">
        <v>54849</v>
      </c>
      <c r="G634" s="216">
        <v>917009993</v>
      </c>
      <c r="H634" s="213">
        <v>7196166452</v>
      </c>
      <c r="I634" s="234" t="s">
        <v>128</v>
      </c>
      <c r="J634" s="235">
        <v>86167</v>
      </c>
      <c r="K634" s="236" t="s">
        <v>141</v>
      </c>
      <c r="L634" s="244"/>
      <c r="M634" s="237">
        <v>134005655</v>
      </c>
      <c r="N634" s="236" t="s">
        <v>1300</v>
      </c>
      <c r="O634" s="238" t="s">
        <v>101</v>
      </c>
      <c r="P634" s="236" t="s">
        <v>1847</v>
      </c>
      <c r="Q634" s="239">
        <v>35665</v>
      </c>
      <c r="R634" s="234">
        <f t="shared" ca="1" si="9"/>
        <v>27</v>
      </c>
    </row>
    <row r="635" spans="1:18" x14ac:dyDescent="0.35">
      <c r="A635" s="232" t="s">
        <v>981</v>
      </c>
      <c r="B635" s="216">
        <v>923009559</v>
      </c>
      <c r="C635" s="232" t="s">
        <v>1839</v>
      </c>
      <c r="D635" s="233">
        <v>85696</v>
      </c>
      <c r="E635" s="217">
        <v>24884</v>
      </c>
      <c r="G635" s="216">
        <v>918007446</v>
      </c>
      <c r="H635" s="213">
        <v>3034111882</v>
      </c>
      <c r="I635" s="234"/>
      <c r="J635" s="235">
        <v>73889</v>
      </c>
      <c r="K635" s="236" t="s">
        <v>123</v>
      </c>
      <c r="L635" s="244"/>
      <c r="M635" s="237">
        <v>383000538</v>
      </c>
      <c r="N635" s="236" t="s">
        <v>992</v>
      </c>
      <c r="O635" s="238" t="s">
        <v>101</v>
      </c>
      <c r="P635" s="236" t="s">
        <v>1841</v>
      </c>
      <c r="Q635" s="239">
        <v>35991</v>
      </c>
      <c r="R635" s="234">
        <f t="shared" ca="1" si="9"/>
        <v>26</v>
      </c>
    </row>
    <row r="636" spans="1:18" x14ac:dyDescent="0.35">
      <c r="A636" s="232" t="s">
        <v>1290</v>
      </c>
      <c r="B636" s="216">
        <v>925003333</v>
      </c>
      <c r="C636" s="232" t="s">
        <v>1842</v>
      </c>
      <c r="D636" s="233">
        <v>85730</v>
      </c>
      <c r="E636" s="217">
        <v>31311</v>
      </c>
      <c r="G636" s="216">
        <v>923009559</v>
      </c>
      <c r="H636" s="213">
        <v>3037172882</v>
      </c>
      <c r="I636" s="234"/>
      <c r="J636" s="235">
        <v>31247</v>
      </c>
      <c r="K636" s="236" t="s">
        <v>123</v>
      </c>
      <c r="L636" s="244"/>
      <c r="M636" s="237">
        <v>581004744</v>
      </c>
      <c r="N636" s="236" t="s">
        <v>1464</v>
      </c>
      <c r="O636" s="238" t="s">
        <v>101</v>
      </c>
      <c r="P636" s="236" t="s">
        <v>1843</v>
      </c>
      <c r="Q636" s="239">
        <v>37179</v>
      </c>
      <c r="R636" s="234">
        <f t="shared" ca="1" si="9"/>
        <v>23</v>
      </c>
    </row>
    <row r="637" spans="1:18" x14ac:dyDescent="0.35">
      <c r="A637" s="232" t="s">
        <v>1317</v>
      </c>
      <c r="B637" s="216">
        <v>925009794</v>
      </c>
      <c r="C637" s="232" t="s">
        <v>322</v>
      </c>
      <c r="D637" s="233">
        <v>85939</v>
      </c>
      <c r="E637" s="217">
        <v>84434</v>
      </c>
      <c r="G637" s="216">
        <v>925003333</v>
      </c>
      <c r="H637" s="213">
        <v>5058400261</v>
      </c>
      <c r="I637" s="234" t="s">
        <v>149</v>
      </c>
      <c r="J637" s="235">
        <v>57992</v>
      </c>
      <c r="K637" s="236" t="s">
        <v>118</v>
      </c>
      <c r="L637" s="244"/>
      <c r="M637" s="237">
        <v>839002637</v>
      </c>
      <c r="N637" s="236" t="s">
        <v>1445</v>
      </c>
      <c r="O637" s="238" t="s">
        <v>127</v>
      </c>
      <c r="P637" s="236" t="s">
        <v>786</v>
      </c>
      <c r="Q637" s="239">
        <v>39065</v>
      </c>
      <c r="R637" s="234">
        <f t="shared" ca="1" si="9"/>
        <v>18</v>
      </c>
    </row>
    <row r="638" spans="1:18" x14ac:dyDescent="0.35">
      <c r="A638" s="232" t="s">
        <v>1495</v>
      </c>
      <c r="B638" s="216">
        <v>928008012</v>
      </c>
      <c r="C638" s="232" t="s">
        <v>786</v>
      </c>
      <c r="D638" s="233">
        <v>86314</v>
      </c>
      <c r="E638" s="217">
        <v>110782</v>
      </c>
      <c r="G638" s="216">
        <v>925009794</v>
      </c>
      <c r="H638" s="213">
        <v>3037919826</v>
      </c>
      <c r="I638" s="234" t="s">
        <v>139</v>
      </c>
      <c r="J638" s="235">
        <v>53348</v>
      </c>
      <c r="K638" s="236" t="s">
        <v>118</v>
      </c>
      <c r="L638" s="244"/>
      <c r="M638" s="237">
        <v>837005769</v>
      </c>
      <c r="N638" s="236" t="s">
        <v>1331</v>
      </c>
      <c r="O638" s="238" t="s">
        <v>127</v>
      </c>
      <c r="P638" s="236" t="s">
        <v>1841</v>
      </c>
      <c r="Q638" s="239">
        <v>35978</v>
      </c>
      <c r="R638" s="234">
        <f t="shared" ca="1" si="9"/>
        <v>26</v>
      </c>
    </row>
    <row r="639" spans="1:18" x14ac:dyDescent="0.35">
      <c r="A639" s="232" t="s">
        <v>1321</v>
      </c>
      <c r="B639" s="216">
        <v>928008786</v>
      </c>
      <c r="C639" s="232" t="s">
        <v>1846</v>
      </c>
      <c r="D639" s="233">
        <v>86453</v>
      </c>
      <c r="E639" s="217">
        <v>69038</v>
      </c>
      <c r="G639" s="216">
        <v>928008012</v>
      </c>
      <c r="H639" s="213">
        <v>5055998691</v>
      </c>
      <c r="I639" s="234"/>
      <c r="J639" s="235">
        <v>69116</v>
      </c>
      <c r="K639" s="236" t="s">
        <v>123</v>
      </c>
      <c r="L639" s="244"/>
      <c r="M639" s="237">
        <v>557004736</v>
      </c>
      <c r="N639" s="236" t="s">
        <v>1086</v>
      </c>
      <c r="O639" s="238" t="s">
        <v>127</v>
      </c>
      <c r="P639" s="236" t="s">
        <v>712</v>
      </c>
      <c r="Q639" s="239">
        <v>39549</v>
      </c>
      <c r="R639" s="234">
        <f t="shared" ca="1" si="9"/>
        <v>16</v>
      </c>
    </row>
    <row r="640" spans="1:18" x14ac:dyDescent="0.35">
      <c r="A640" s="232" t="s">
        <v>1037</v>
      </c>
      <c r="B640" s="216">
        <v>930003657</v>
      </c>
      <c r="C640" s="232" t="s">
        <v>893</v>
      </c>
      <c r="D640" s="233">
        <v>86461</v>
      </c>
      <c r="E640" s="217">
        <v>70772</v>
      </c>
      <c r="G640" s="216">
        <v>928008786</v>
      </c>
      <c r="H640" s="213">
        <v>3035157707</v>
      </c>
      <c r="I640" s="234" t="s">
        <v>119</v>
      </c>
      <c r="J640" s="235">
        <v>89000</v>
      </c>
      <c r="K640" s="236" t="s">
        <v>118</v>
      </c>
      <c r="L640" s="244"/>
      <c r="M640" s="237">
        <v>516001018</v>
      </c>
      <c r="N640" s="236" t="s">
        <v>1546</v>
      </c>
      <c r="O640" s="238" t="s">
        <v>127</v>
      </c>
      <c r="P640" s="236" t="s">
        <v>1843</v>
      </c>
      <c r="Q640" s="239">
        <v>36920</v>
      </c>
      <c r="R640" s="234">
        <f t="shared" ca="1" si="9"/>
        <v>24</v>
      </c>
    </row>
    <row r="641" spans="1:18" x14ac:dyDescent="0.35">
      <c r="A641" s="232" t="s">
        <v>977</v>
      </c>
      <c r="B641" s="216">
        <v>930009968</v>
      </c>
      <c r="C641" s="232" t="s">
        <v>712</v>
      </c>
      <c r="D641" s="233">
        <v>87203</v>
      </c>
      <c r="E641" s="217">
        <v>89200</v>
      </c>
      <c r="G641" s="216">
        <v>930003657</v>
      </c>
      <c r="H641" s="213">
        <v>5056650531</v>
      </c>
      <c r="I641" s="234" t="s">
        <v>119</v>
      </c>
      <c r="J641" s="235">
        <v>74278</v>
      </c>
      <c r="K641" s="236" t="s">
        <v>141</v>
      </c>
      <c r="L641" s="244"/>
      <c r="M641" s="237">
        <v>586008430</v>
      </c>
      <c r="N641" s="236" t="s">
        <v>1202</v>
      </c>
      <c r="O641" s="238" t="s">
        <v>125</v>
      </c>
      <c r="P641" s="236" t="s">
        <v>893</v>
      </c>
      <c r="Q641" s="239">
        <v>35210</v>
      </c>
      <c r="R641" s="234">
        <f t="shared" ca="1" si="9"/>
        <v>28</v>
      </c>
    </row>
    <row r="642" spans="1:18" x14ac:dyDescent="0.35">
      <c r="A642" s="232" t="s">
        <v>1666</v>
      </c>
      <c r="B642" s="216">
        <v>931006967</v>
      </c>
      <c r="C642" s="232" t="s">
        <v>1846</v>
      </c>
      <c r="D642" s="233">
        <v>87338</v>
      </c>
      <c r="E642" s="217">
        <v>66515</v>
      </c>
      <c r="G642" s="216">
        <v>930009968</v>
      </c>
      <c r="H642" s="213">
        <v>9705089157</v>
      </c>
      <c r="I642" s="234" t="s">
        <v>149</v>
      </c>
      <c r="J642" s="235">
        <v>127835</v>
      </c>
      <c r="K642" s="236" t="s">
        <v>118</v>
      </c>
      <c r="L642" s="244"/>
      <c r="M642" s="237">
        <v>751003836</v>
      </c>
      <c r="N642" s="236" t="s">
        <v>1572</v>
      </c>
      <c r="O642" s="238" t="s">
        <v>101</v>
      </c>
      <c r="P642" s="236" t="s">
        <v>712</v>
      </c>
      <c r="Q642" s="239">
        <v>38236</v>
      </c>
      <c r="R642" s="234">
        <f t="shared" ca="1" si="9"/>
        <v>20</v>
      </c>
    </row>
    <row r="643" spans="1:18" x14ac:dyDescent="0.35">
      <c r="A643" s="232" t="s">
        <v>1233</v>
      </c>
      <c r="B643" s="216">
        <v>931009689</v>
      </c>
      <c r="C643" s="232" t="s">
        <v>1843</v>
      </c>
      <c r="D643" s="233">
        <v>87418</v>
      </c>
      <c r="E643" s="217">
        <v>58227</v>
      </c>
      <c r="G643" s="216">
        <v>931006967</v>
      </c>
      <c r="H643" s="213">
        <v>9704694995</v>
      </c>
      <c r="I643" s="234" t="s">
        <v>139</v>
      </c>
      <c r="J643" s="235">
        <v>118731</v>
      </c>
      <c r="K643" s="236" t="s">
        <v>118</v>
      </c>
      <c r="L643" s="244"/>
      <c r="M643" s="237">
        <v>239007621</v>
      </c>
      <c r="N643" s="236" t="s">
        <v>1496</v>
      </c>
      <c r="O643" s="238" t="s">
        <v>134</v>
      </c>
      <c r="P643" s="236" t="s">
        <v>1842</v>
      </c>
      <c r="Q643" s="239">
        <v>36035</v>
      </c>
      <c r="R643" s="234">
        <f t="shared" ref="R643:R700" ca="1" si="10">DATEDIF(Q643,TODAY(),"Y")</f>
        <v>26</v>
      </c>
    </row>
    <row r="644" spans="1:18" x14ac:dyDescent="0.35">
      <c r="A644" s="232" t="s">
        <v>1127</v>
      </c>
      <c r="B644" s="216">
        <v>934008045</v>
      </c>
      <c r="C644" s="232" t="s">
        <v>712</v>
      </c>
      <c r="D644" s="233">
        <v>87500</v>
      </c>
      <c r="E644" s="217">
        <v>68502</v>
      </c>
      <c r="G644" s="216">
        <v>931009689</v>
      </c>
      <c r="H644" s="213">
        <v>3038652588</v>
      </c>
      <c r="I644" s="234" t="s">
        <v>149</v>
      </c>
      <c r="J644" s="235">
        <v>60450</v>
      </c>
      <c r="K644" s="236" t="s">
        <v>118</v>
      </c>
      <c r="L644" s="244"/>
      <c r="M644" s="237">
        <v>203002848</v>
      </c>
      <c r="N644" s="236" t="s">
        <v>1130</v>
      </c>
      <c r="O644" s="238" t="s">
        <v>134</v>
      </c>
      <c r="P644" s="236" t="s">
        <v>322</v>
      </c>
      <c r="Q644" s="239">
        <v>41469</v>
      </c>
      <c r="R644" s="234">
        <f t="shared" ca="1" si="10"/>
        <v>11</v>
      </c>
    </row>
    <row r="645" spans="1:18" x14ac:dyDescent="0.35">
      <c r="A645" s="232" t="s">
        <v>1271</v>
      </c>
      <c r="B645" s="216">
        <v>935007881</v>
      </c>
      <c r="C645" s="232" t="s">
        <v>322</v>
      </c>
      <c r="D645" s="233">
        <v>87503</v>
      </c>
      <c r="E645" s="217">
        <v>64423</v>
      </c>
      <c r="G645" s="216">
        <v>934008045</v>
      </c>
      <c r="H645" s="213">
        <v>3035228292</v>
      </c>
      <c r="I645" s="234" t="s">
        <v>119</v>
      </c>
      <c r="J645" s="235">
        <v>65825</v>
      </c>
      <c r="K645" s="236" t="s">
        <v>118</v>
      </c>
      <c r="L645" s="244"/>
      <c r="M645" s="237">
        <v>394006818</v>
      </c>
      <c r="N645" s="236" t="s">
        <v>1038</v>
      </c>
      <c r="O645" s="238" t="s">
        <v>134</v>
      </c>
      <c r="P645" s="236" t="s">
        <v>786</v>
      </c>
      <c r="Q645" s="239">
        <v>37288</v>
      </c>
      <c r="R645" s="234">
        <f t="shared" ca="1" si="10"/>
        <v>23</v>
      </c>
    </row>
    <row r="646" spans="1:18" x14ac:dyDescent="0.35">
      <c r="A646" s="232" t="s">
        <v>1619</v>
      </c>
      <c r="B646" s="216">
        <v>936001320</v>
      </c>
      <c r="C646" s="232" t="s">
        <v>1844</v>
      </c>
      <c r="D646" s="233">
        <v>87631</v>
      </c>
      <c r="E646" s="217">
        <v>114900</v>
      </c>
      <c r="G646" s="216">
        <v>935007881</v>
      </c>
      <c r="H646" s="213">
        <v>3033679666</v>
      </c>
      <c r="I646" s="234" t="s">
        <v>121</v>
      </c>
      <c r="J646" s="235">
        <v>50312</v>
      </c>
      <c r="K646" s="236" t="s">
        <v>118</v>
      </c>
      <c r="L646" s="244"/>
      <c r="M646" s="237">
        <v>302006593</v>
      </c>
      <c r="N646" s="236" t="s">
        <v>1104</v>
      </c>
      <c r="O646" s="238" t="s">
        <v>104</v>
      </c>
      <c r="P646" s="236" t="s">
        <v>1839</v>
      </c>
      <c r="Q646" s="239">
        <v>35091</v>
      </c>
      <c r="R646" s="234">
        <f t="shared" ca="1" si="10"/>
        <v>29</v>
      </c>
    </row>
    <row r="647" spans="1:18" x14ac:dyDescent="0.35">
      <c r="A647" s="232" t="s">
        <v>1074</v>
      </c>
      <c r="B647" s="216">
        <v>936003296</v>
      </c>
      <c r="C647" s="232" t="s">
        <v>881</v>
      </c>
      <c r="D647" s="233">
        <v>87637</v>
      </c>
      <c r="E647" s="217">
        <v>118873</v>
      </c>
      <c r="G647" s="216">
        <v>936001320</v>
      </c>
      <c r="H647" s="213">
        <v>3032456406</v>
      </c>
      <c r="I647" s="234"/>
      <c r="J647" s="235">
        <v>84016</v>
      </c>
      <c r="K647" s="236" t="s">
        <v>123</v>
      </c>
      <c r="L647" s="244"/>
      <c r="M647" s="237">
        <v>766004790</v>
      </c>
      <c r="N647" s="236" t="s">
        <v>1140</v>
      </c>
      <c r="O647" s="238" t="s">
        <v>134</v>
      </c>
      <c r="P647" s="236" t="s">
        <v>893</v>
      </c>
      <c r="Q647" s="239">
        <v>35460</v>
      </c>
      <c r="R647" s="234">
        <f t="shared" ca="1" si="10"/>
        <v>28</v>
      </c>
    </row>
    <row r="648" spans="1:18" x14ac:dyDescent="0.35">
      <c r="A648" s="232" t="s">
        <v>1310</v>
      </c>
      <c r="B648" s="216">
        <v>939001494</v>
      </c>
      <c r="C648" s="232" t="s">
        <v>786</v>
      </c>
      <c r="D648" s="233">
        <v>87720</v>
      </c>
      <c r="E648" s="217">
        <v>82890</v>
      </c>
      <c r="G648" s="216">
        <v>936003296</v>
      </c>
      <c r="H648" s="213">
        <v>5054618773</v>
      </c>
      <c r="I648" s="234" t="s">
        <v>119</v>
      </c>
      <c r="J648" s="235">
        <v>62765</v>
      </c>
      <c r="K648" s="236" t="s">
        <v>118</v>
      </c>
      <c r="L648" s="244"/>
      <c r="M648" s="237">
        <v>998001277</v>
      </c>
      <c r="N648" s="236" t="s">
        <v>1352</v>
      </c>
      <c r="O648" s="238" t="s">
        <v>125</v>
      </c>
      <c r="P648" s="236" t="s">
        <v>1846</v>
      </c>
      <c r="Q648" s="239">
        <v>38006</v>
      </c>
      <c r="R648" s="234">
        <f t="shared" ca="1" si="10"/>
        <v>21</v>
      </c>
    </row>
    <row r="649" spans="1:18" x14ac:dyDescent="0.35">
      <c r="A649" s="232" t="s">
        <v>1124</v>
      </c>
      <c r="B649" s="216">
        <v>939001919</v>
      </c>
      <c r="C649" s="232" t="s">
        <v>1850</v>
      </c>
      <c r="D649" s="233">
        <v>87819</v>
      </c>
      <c r="E649" s="217">
        <v>80501</v>
      </c>
      <c r="G649" s="216">
        <v>939001494</v>
      </c>
      <c r="H649" s="213">
        <v>5051797370</v>
      </c>
      <c r="I649" s="234" t="s">
        <v>139</v>
      </c>
      <c r="J649" s="235">
        <v>98206</v>
      </c>
      <c r="K649" s="236" t="s">
        <v>118</v>
      </c>
      <c r="L649" s="244"/>
      <c r="M649" s="237">
        <v>996000663</v>
      </c>
      <c r="N649" s="236" t="s">
        <v>1001</v>
      </c>
      <c r="O649" s="238" t="s">
        <v>101</v>
      </c>
      <c r="P649" s="236" t="s">
        <v>786</v>
      </c>
      <c r="Q649" s="239">
        <v>35898</v>
      </c>
      <c r="R649" s="234">
        <f t="shared" ca="1" si="10"/>
        <v>26</v>
      </c>
    </row>
    <row r="650" spans="1:18" x14ac:dyDescent="0.35">
      <c r="A650" s="232" t="s">
        <v>1566</v>
      </c>
      <c r="B650" s="216">
        <v>939009698</v>
      </c>
      <c r="C650" s="232" t="s">
        <v>786</v>
      </c>
      <c r="D650" s="233">
        <v>87941</v>
      </c>
      <c r="E650" s="217">
        <v>59143</v>
      </c>
      <c r="G650" s="216">
        <v>939001919</v>
      </c>
      <c r="H650" s="213">
        <v>7192094386</v>
      </c>
      <c r="I650" s="234"/>
      <c r="J650" s="235">
        <v>33496</v>
      </c>
      <c r="K650" s="236" t="s">
        <v>123</v>
      </c>
      <c r="L650" s="244"/>
      <c r="M650" s="237">
        <v>665009296</v>
      </c>
      <c r="N650" s="236" t="s">
        <v>1478</v>
      </c>
      <c r="O650" s="238" t="s">
        <v>102</v>
      </c>
      <c r="P650" s="236" t="s">
        <v>712</v>
      </c>
      <c r="Q650" s="239">
        <v>39717</v>
      </c>
      <c r="R650" s="234">
        <f t="shared" ca="1" si="10"/>
        <v>16</v>
      </c>
    </row>
    <row r="651" spans="1:18" x14ac:dyDescent="0.35">
      <c r="A651" s="232" t="s">
        <v>1250</v>
      </c>
      <c r="B651" s="216">
        <v>940008237</v>
      </c>
      <c r="C651" s="232" t="s">
        <v>322</v>
      </c>
      <c r="D651" s="233">
        <v>87969</v>
      </c>
      <c r="E651" s="217">
        <v>64436</v>
      </c>
      <c r="G651" s="216">
        <v>939009698</v>
      </c>
      <c r="H651" s="213">
        <v>7198443818</v>
      </c>
      <c r="I651" s="234" t="s">
        <v>149</v>
      </c>
      <c r="J651" s="235">
        <v>114456</v>
      </c>
      <c r="K651" s="236" t="s">
        <v>118</v>
      </c>
      <c r="L651" s="244"/>
      <c r="M651" s="237">
        <v>712002659</v>
      </c>
      <c r="N651" s="236" t="s">
        <v>1372</v>
      </c>
      <c r="O651" s="238" t="s">
        <v>101</v>
      </c>
      <c r="P651" s="236" t="s">
        <v>1839</v>
      </c>
      <c r="Q651" s="239">
        <v>36582</v>
      </c>
      <c r="R651" s="234">
        <f t="shared" ca="1" si="10"/>
        <v>25</v>
      </c>
    </row>
    <row r="652" spans="1:18" x14ac:dyDescent="0.35">
      <c r="A652" s="232" t="s">
        <v>1403</v>
      </c>
      <c r="B652" s="216">
        <v>940008618</v>
      </c>
      <c r="C652" s="232" t="s">
        <v>1848</v>
      </c>
      <c r="D652" s="233">
        <v>88009</v>
      </c>
      <c r="E652" s="217">
        <v>110095</v>
      </c>
      <c r="G652" s="216">
        <v>940008237</v>
      </c>
      <c r="H652" s="213">
        <v>7194630903</v>
      </c>
      <c r="I652" s="234"/>
      <c r="J652" s="235">
        <v>35652</v>
      </c>
      <c r="K652" s="236" t="s">
        <v>123</v>
      </c>
      <c r="L652" s="244"/>
      <c r="M652" s="237">
        <v>988009541</v>
      </c>
      <c r="N652" s="236" t="s">
        <v>1549</v>
      </c>
      <c r="O652" s="238" t="s">
        <v>101</v>
      </c>
      <c r="P652" s="236" t="s">
        <v>1841</v>
      </c>
      <c r="Q652" s="239">
        <v>36101</v>
      </c>
      <c r="R652" s="234">
        <f t="shared" ca="1" si="10"/>
        <v>26</v>
      </c>
    </row>
    <row r="653" spans="1:18" x14ac:dyDescent="0.35">
      <c r="A653" s="232" t="s">
        <v>991</v>
      </c>
      <c r="B653" s="216">
        <v>942002169</v>
      </c>
      <c r="C653" s="232" t="s">
        <v>1839</v>
      </c>
      <c r="D653" s="233">
        <v>88030</v>
      </c>
      <c r="E653" s="217">
        <v>49694</v>
      </c>
      <c r="G653" s="216">
        <v>940008618</v>
      </c>
      <c r="H653" s="213">
        <v>3032400511</v>
      </c>
      <c r="I653" s="234"/>
      <c r="J653" s="235">
        <v>84269</v>
      </c>
      <c r="K653" s="236" t="s">
        <v>123</v>
      </c>
      <c r="L653" s="244"/>
      <c r="M653" s="237">
        <v>408004172</v>
      </c>
      <c r="N653" s="236" t="s">
        <v>1468</v>
      </c>
      <c r="O653" s="238" t="s">
        <v>134</v>
      </c>
      <c r="P653" s="236" t="s">
        <v>1847</v>
      </c>
      <c r="Q653" s="239">
        <v>37885</v>
      </c>
      <c r="R653" s="234">
        <f t="shared" ca="1" si="10"/>
        <v>21</v>
      </c>
    </row>
    <row r="654" spans="1:18" x14ac:dyDescent="0.35">
      <c r="A654" s="232" t="s">
        <v>1624</v>
      </c>
      <c r="B654" s="216">
        <v>943009635</v>
      </c>
      <c r="C654" s="232" t="s">
        <v>1841</v>
      </c>
      <c r="D654" s="233">
        <v>88074</v>
      </c>
      <c r="E654" s="217">
        <v>114148</v>
      </c>
      <c r="G654" s="216">
        <v>942002169</v>
      </c>
      <c r="H654" s="213">
        <v>5053547588</v>
      </c>
      <c r="I654" s="234" t="s">
        <v>149</v>
      </c>
      <c r="J654" s="235">
        <v>80622</v>
      </c>
      <c r="K654" s="236" t="s">
        <v>118</v>
      </c>
      <c r="L654" s="244"/>
      <c r="M654" s="237">
        <v>552006693</v>
      </c>
      <c r="N654" s="236" t="s">
        <v>967</v>
      </c>
      <c r="O654" s="238" t="s">
        <v>101</v>
      </c>
      <c r="P654" s="236" t="s">
        <v>1841</v>
      </c>
      <c r="Q654" s="239">
        <v>37471</v>
      </c>
      <c r="R654" s="234">
        <f t="shared" ca="1" si="10"/>
        <v>22</v>
      </c>
    </row>
    <row r="655" spans="1:18" x14ac:dyDescent="0.35">
      <c r="A655" s="232" t="s">
        <v>1410</v>
      </c>
      <c r="B655" s="216">
        <v>944004072</v>
      </c>
      <c r="C655" s="232" t="s">
        <v>1847</v>
      </c>
      <c r="D655" s="233">
        <v>88086</v>
      </c>
      <c r="E655" s="217">
        <v>96301</v>
      </c>
      <c r="G655" s="216">
        <v>943009635</v>
      </c>
      <c r="H655" s="213">
        <v>5058742282</v>
      </c>
      <c r="I655" s="234" t="s">
        <v>121</v>
      </c>
      <c r="J655" s="235">
        <v>107930</v>
      </c>
      <c r="K655" s="236" t="s">
        <v>118</v>
      </c>
      <c r="L655" s="244"/>
      <c r="M655" s="237">
        <v>214004063</v>
      </c>
      <c r="N655" s="236" t="s">
        <v>1456</v>
      </c>
      <c r="O655" s="238" t="s">
        <v>134</v>
      </c>
      <c r="P655" s="236" t="s">
        <v>238</v>
      </c>
      <c r="Q655" s="239">
        <v>42440</v>
      </c>
      <c r="R655" s="234">
        <f t="shared" ca="1" si="10"/>
        <v>8</v>
      </c>
    </row>
    <row r="656" spans="1:18" x14ac:dyDescent="0.35">
      <c r="A656" s="232" t="s">
        <v>1524</v>
      </c>
      <c r="B656" s="216">
        <v>945004471</v>
      </c>
      <c r="C656" s="232" t="s">
        <v>712</v>
      </c>
      <c r="D656" s="233">
        <v>88143</v>
      </c>
      <c r="E656" s="217">
        <v>89226</v>
      </c>
      <c r="G656" s="216">
        <v>944004072</v>
      </c>
      <c r="H656" s="213">
        <v>7197722509</v>
      </c>
      <c r="I656" s="234" t="s">
        <v>119</v>
      </c>
      <c r="J656" s="235">
        <v>107182</v>
      </c>
      <c r="K656" s="236" t="s">
        <v>141</v>
      </c>
      <c r="L656" s="244"/>
      <c r="M656" s="237">
        <v>543008652</v>
      </c>
      <c r="N656" s="236" t="s">
        <v>1625</v>
      </c>
      <c r="O656" s="238" t="s">
        <v>134</v>
      </c>
      <c r="P656" s="236" t="s">
        <v>322</v>
      </c>
      <c r="Q656" s="239">
        <v>39433</v>
      </c>
      <c r="R656" s="234">
        <f t="shared" ca="1" si="10"/>
        <v>17</v>
      </c>
    </row>
    <row r="657" spans="1:18" x14ac:dyDescent="0.35">
      <c r="A657" s="232" t="s">
        <v>1266</v>
      </c>
      <c r="B657" s="216">
        <v>945007891</v>
      </c>
      <c r="C657" s="232" t="s">
        <v>322</v>
      </c>
      <c r="D657" s="233">
        <v>88297</v>
      </c>
      <c r="E657" s="217">
        <v>98426</v>
      </c>
      <c r="G657" s="216">
        <v>945004471</v>
      </c>
      <c r="H657" s="213">
        <v>3034944945</v>
      </c>
      <c r="I657" s="234"/>
      <c r="J657" s="235">
        <v>93935</v>
      </c>
      <c r="K657" s="236" t="s">
        <v>123</v>
      </c>
      <c r="L657" s="244"/>
      <c r="M657" s="237">
        <v>667003548</v>
      </c>
      <c r="N657" s="236" t="s">
        <v>1544</v>
      </c>
      <c r="O657" s="238" t="s">
        <v>101</v>
      </c>
      <c r="P657" s="236" t="s">
        <v>322</v>
      </c>
      <c r="Q657" s="239">
        <v>38355</v>
      </c>
      <c r="R657" s="234">
        <f t="shared" ca="1" si="10"/>
        <v>20</v>
      </c>
    </row>
    <row r="658" spans="1:18" x14ac:dyDescent="0.35">
      <c r="A658" s="232" t="s">
        <v>1871</v>
      </c>
      <c r="B658" s="216">
        <v>945008417</v>
      </c>
      <c r="C658" s="232" t="s">
        <v>1840</v>
      </c>
      <c r="D658" s="233">
        <v>88358</v>
      </c>
      <c r="E658" s="217">
        <v>82943</v>
      </c>
      <c r="G658" s="216">
        <v>945007891</v>
      </c>
      <c r="H658" s="213">
        <v>5055918708</v>
      </c>
      <c r="I658" s="234" t="s">
        <v>149</v>
      </c>
      <c r="J658" s="235">
        <v>86627</v>
      </c>
      <c r="K658" s="236" t="s">
        <v>118</v>
      </c>
      <c r="L658" s="244"/>
      <c r="M658" s="237">
        <v>551001165</v>
      </c>
      <c r="N658" s="236" t="s">
        <v>981</v>
      </c>
      <c r="O658" s="238" t="s">
        <v>101</v>
      </c>
      <c r="P658" s="236" t="s">
        <v>786</v>
      </c>
      <c r="Q658" s="239">
        <v>35486</v>
      </c>
      <c r="R658" s="234">
        <f t="shared" ca="1" si="10"/>
        <v>28</v>
      </c>
    </row>
    <row r="659" spans="1:18" x14ac:dyDescent="0.35">
      <c r="A659" s="232" t="s">
        <v>1396</v>
      </c>
      <c r="B659" s="216">
        <v>946006578</v>
      </c>
      <c r="C659" s="232" t="s">
        <v>893</v>
      </c>
      <c r="D659" s="233">
        <v>88414</v>
      </c>
      <c r="E659" s="217">
        <v>62905</v>
      </c>
      <c r="G659" s="216">
        <v>945008417</v>
      </c>
      <c r="H659" s="213">
        <v>3037853314</v>
      </c>
      <c r="I659" s="234"/>
      <c r="J659" s="235">
        <v>84386</v>
      </c>
      <c r="K659" s="236" t="s">
        <v>123</v>
      </c>
      <c r="L659" s="244"/>
      <c r="M659" s="237">
        <v>902004006</v>
      </c>
      <c r="N659" s="236" t="s">
        <v>1230</v>
      </c>
      <c r="O659" s="238" t="s">
        <v>101</v>
      </c>
      <c r="P659" s="236" t="s">
        <v>322</v>
      </c>
      <c r="Q659" s="239">
        <v>37109</v>
      </c>
      <c r="R659" s="234">
        <f t="shared" ca="1" si="10"/>
        <v>23</v>
      </c>
    </row>
    <row r="660" spans="1:18" x14ac:dyDescent="0.35">
      <c r="A660" s="232" t="s">
        <v>1032</v>
      </c>
      <c r="B660" s="216">
        <v>947002808</v>
      </c>
      <c r="C660" s="232" t="s">
        <v>1845</v>
      </c>
      <c r="D660" s="233">
        <v>88615</v>
      </c>
      <c r="E660" s="217">
        <v>100644</v>
      </c>
      <c r="G660" s="216">
        <v>946006578</v>
      </c>
      <c r="H660" s="213">
        <v>7198922252</v>
      </c>
      <c r="I660" s="234" t="s">
        <v>121</v>
      </c>
      <c r="J660" s="235">
        <v>72561</v>
      </c>
      <c r="K660" s="236" t="s">
        <v>118</v>
      </c>
      <c r="L660" s="244"/>
      <c r="M660" s="237">
        <v>904001329</v>
      </c>
      <c r="N660" s="236" t="s">
        <v>1320</v>
      </c>
      <c r="O660" s="238" t="s">
        <v>104</v>
      </c>
      <c r="P660" s="236" t="s">
        <v>1840</v>
      </c>
      <c r="Q660" s="239">
        <v>41628</v>
      </c>
      <c r="R660" s="234">
        <f t="shared" ca="1" si="10"/>
        <v>11</v>
      </c>
    </row>
    <row r="661" spans="1:18" x14ac:dyDescent="0.35">
      <c r="A661" s="232" t="s">
        <v>1155</v>
      </c>
      <c r="B661" s="216">
        <v>948009941</v>
      </c>
      <c r="C661" s="232" t="s">
        <v>322</v>
      </c>
      <c r="D661" s="233">
        <v>88922</v>
      </c>
      <c r="E661" s="217">
        <v>112036</v>
      </c>
      <c r="G661" s="216">
        <v>947002808</v>
      </c>
      <c r="H661" s="213">
        <v>7196798743</v>
      </c>
      <c r="I661" s="234" t="s">
        <v>119</v>
      </c>
      <c r="J661" s="235">
        <v>108125</v>
      </c>
      <c r="K661" s="236" t="s">
        <v>118</v>
      </c>
      <c r="L661" s="244"/>
      <c r="M661" s="237">
        <v>479000468</v>
      </c>
      <c r="N661" s="236" t="s">
        <v>1428</v>
      </c>
      <c r="O661" s="238" t="s">
        <v>101</v>
      </c>
      <c r="P661" s="236" t="s">
        <v>887</v>
      </c>
      <c r="Q661" s="239">
        <v>35927</v>
      </c>
      <c r="R661" s="234">
        <f t="shared" ca="1" si="10"/>
        <v>26</v>
      </c>
    </row>
    <row r="662" spans="1:18" x14ac:dyDescent="0.35">
      <c r="A662" s="232" t="s">
        <v>1228</v>
      </c>
      <c r="B662" s="216">
        <v>949003495</v>
      </c>
      <c r="C662" s="232" t="s">
        <v>786</v>
      </c>
      <c r="D662" s="233">
        <v>89297</v>
      </c>
      <c r="E662" s="217">
        <v>81900</v>
      </c>
      <c r="G662" s="216">
        <v>948009941</v>
      </c>
      <c r="H662" s="213">
        <v>5054744493</v>
      </c>
      <c r="I662" s="234"/>
      <c r="J662" s="235">
        <v>92533</v>
      </c>
      <c r="K662" s="236" t="s">
        <v>131</v>
      </c>
      <c r="L662" s="244"/>
      <c r="M662" s="237">
        <v>204009406</v>
      </c>
      <c r="N662" s="236" t="s">
        <v>1254</v>
      </c>
      <c r="O662" s="238" t="s">
        <v>101</v>
      </c>
      <c r="P662" s="236" t="s">
        <v>786</v>
      </c>
      <c r="Q662" s="239">
        <v>38473</v>
      </c>
      <c r="R662" s="234">
        <f t="shared" ca="1" si="10"/>
        <v>19</v>
      </c>
    </row>
    <row r="663" spans="1:18" x14ac:dyDescent="0.35">
      <c r="A663" s="232" t="s">
        <v>1132</v>
      </c>
      <c r="B663" s="216">
        <v>950008174</v>
      </c>
      <c r="C663" s="232" t="s">
        <v>1839</v>
      </c>
      <c r="D663" s="233">
        <v>89348</v>
      </c>
      <c r="E663" s="217">
        <v>90902</v>
      </c>
      <c r="G663" s="216">
        <v>949003495</v>
      </c>
      <c r="H663" s="213">
        <v>3033539483</v>
      </c>
      <c r="I663" s="234" t="s">
        <v>139</v>
      </c>
      <c r="J663" s="235">
        <v>68054</v>
      </c>
      <c r="K663" s="236" t="s">
        <v>118</v>
      </c>
      <c r="L663" s="244"/>
      <c r="M663" s="237">
        <v>168009763</v>
      </c>
      <c r="N663" s="236" t="s">
        <v>1407</v>
      </c>
      <c r="O663" s="238" t="s">
        <v>134</v>
      </c>
      <c r="P663" s="236" t="s">
        <v>893</v>
      </c>
      <c r="Q663" s="239">
        <v>35037</v>
      </c>
      <c r="R663" s="234">
        <f t="shared" ca="1" si="10"/>
        <v>29</v>
      </c>
    </row>
    <row r="664" spans="1:18" x14ac:dyDescent="0.35">
      <c r="A664" s="232" t="s">
        <v>1437</v>
      </c>
      <c r="B664" s="216">
        <v>951007110</v>
      </c>
      <c r="C664" s="232" t="s">
        <v>1841</v>
      </c>
      <c r="D664" s="233">
        <v>89555</v>
      </c>
      <c r="E664" s="217">
        <v>92130</v>
      </c>
      <c r="G664" s="216">
        <v>950008174</v>
      </c>
      <c r="H664" s="213">
        <v>9702490678</v>
      </c>
      <c r="I664" s="234" t="s">
        <v>119</v>
      </c>
      <c r="J664" s="235">
        <v>118245</v>
      </c>
      <c r="K664" s="236" t="s">
        <v>118</v>
      </c>
      <c r="L664" s="244"/>
      <c r="M664" s="237">
        <v>398000380</v>
      </c>
      <c r="N664" s="236" t="s">
        <v>1236</v>
      </c>
      <c r="O664" s="238" t="s">
        <v>125</v>
      </c>
      <c r="P664" s="236" t="s">
        <v>1847</v>
      </c>
      <c r="Q664" s="239">
        <v>37648</v>
      </c>
      <c r="R664" s="234">
        <f t="shared" ca="1" si="10"/>
        <v>22</v>
      </c>
    </row>
    <row r="665" spans="1:18" x14ac:dyDescent="0.35">
      <c r="A665" s="232" t="s">
        <v>1504</v>
      </c>
      <c r="B665" s="216">
        <v>953001503</v>
      </c>
      <c r="C665" s="232" t="s">
        <v>1843</v>
      </c>
      <c r="D665" s="233">
        <v>89662</v>
      </c>
      <c r="E665" s="217">
        <v>72726</v>
      </c>
      <c r="G665" s="216">
        <v>951007110</v>
      </c>
      <c r="H665" s="213">
        <v>5051351512</v>
      </c>
      <c r="I665" s="234"/>
      <c r="J665" s="235">
        <v>96330</v>
      </c>
      <c r="K665" s="236" t="s">
        <v>123</v>
      </c>
      <c r="L665" s="244"/>
      <c r="M665" s="237">
        <v>931009689</v>
      </c>
      <c r="N665" s="236" t="s">
        <v>1405</v>
      </c>
      <c r="O665" s="238" t="s">
        <v>102</v>
      </c>
      <c r="P665" s="236" t="s">
        <v>322</v>
      </c>
      <c r="Q665" s="239">
        <v>39153</v>
      </c>
      <c r="R665" s="234">
        <f t="shared" ca="1" si="10"/>
        <v>17</v>
      </c>
    </row>
    <row r="666" spans="1:18" x14ac:dyDescent="0.35">
      <c r="A666" s="232" t="s">
        <v>971</v>
      </c>
      <c r="B666" s="216">
        <v>954004951</v>
      </c>
      <c r="C666" s="232" t="s">
        <v>1849</v>
      </c>
      <c r="D666" s="233">
        <v>89784</v>
      </c>
      <c r="E666" s="217">
        <v>82732</v>
      </c>
      <c r="G666" s="216">
        <v>953001503</v>
      </c>
      <c r="H666" s="213">
        <v>9703327522</v>
      </c>
      <c r="I666" s="234" t="s">
        <v>149</v>
      </c>
      <c r="J666" s="235">
        <v>94543</v>
      </c>
      <c r="K666" s="236" t="s">
        <v>118</v>
      </c>
      <c r="L666" s="244"/>
      <c r="M666" s="237">
        <v>479004243</v>
      </c>
      <c r="N666" s="236" t="s">
        <v>938</v>
      </c>
      <c r="O666" s="238" t="s">
        <v>102</v>
      </c>
      <c r="P666" s="236" t="s">
        <v>712</v>
      </c>
      <c r="Q666" s="239">
        <v>42002</v>
      </c>
      <c r="R666" s="234">
        <f t="shared" ca="1" si="10"/>
        <v>10</v>
      </c>
    </row>
    <row r="667" spans="1:18" x14ac:dyDescent="0.35">
      <c r="A667" s="232" t="s">
        <v>1594</v>
      </c>
      <c r="B667" s="216">
        <v>955001593</v>
      </c>
      <c r="C667" s="232" t="s">
        <v>322</v>
      </c>
      <c r="D667" s="233">
        <v>89809</v>
      </c>
      <c r="E667" s="217">
        <v>71711</v>
      </c>
      <c r="G667" s="216">
        <v>954004951</v>
      </c>
      <c r="H667" s="213">
        <v>9704269081</v>
      </c>
      <c r="I667" s="234" t="s">
        <v>149</v>
      </c>
      <c r="J667" s="235">
        <v>38996</v>
      </c>
      <c r="K667" s="236" t="s">
        <v>118</v>
      </c>
      <c r="L667" s="244"/>
      <c r="M667" s="237">
        <v>951007110</v>
      </c>
      <c r="N667" s="236" t="s">
        <v>1667</v>
      </c>
      <c r="O667" s="238" t="s">
        <v>104</v>
      </c>
      <c r="P667" s="236" t="s">
        <v>322</v>
      </c>
      <c r="Q667" s="239">
        <v>35977</v>
      </c>
      <c r="R667" s="234">
        <f t="shared" ca="1" si="10"/>
        <v>26</v>
      </c>
    </row>
    <row r="668" spans="1:18" x14ac:dyDescent="0.35">
      <c r="A668" s="232" t="s">
        <v>1153</v>
      </c>
      <c r="B668" s="216">
        <v>956006053</v>
      </c>
      <c r="C668" s="232" t="s">
        <v>712</v>
      </c>
      <c r="D668" s="233">
        <v>89815</v>
      </c>
      <c r="E668" s="217">
        <v>36966</v>
      </c>
      <c r="G668" s="216">
        <v>955001593</v>
      </c>
      <c r="H668" s="213">
        <v>7197764351</v>
      </c>
      <c r="I668" s="234" t="s">
        <v>119</v>
      </c>
      <c r="J668" s="235">
        <v>115910</v>
      </c>
      <c r="K668" s="236" t="s">
        <v>118</v>
      </c>
      <c r="L668" s="244"/>
      <c r="M668" s="237">
        <v>428008045</v>
      </c>
      <c r="N668" s="236" t="s">
        <v>1323</v>
      </c>
      <c r="O668" s="238" t="s">
        <v>101</v>
      </c>
      <c r="P668" s="236" t="s">
        <v>1858</v>
      </c>
      <c r="Q668" s="239">
        <v>40451</v>
      </c>
      <c r="R668" s="234">
        <f t="shared" ca="1" si="10"/>
        <v>14</v>
      </c>
    </row>
    <row r="669" spans="1:18" x14ac:dyDescent="0.35">
      <c r="A669" s="232" t="s">
        <v>1204</v>
      </c>
      <c r="B669" s="216">
        <v>957003327</v>
      </c>
      <c r="C669" s="232" t="s">
        <v>786</v>
      </c>
      <c r="D669" s="233">
        <v>90005</v>
      </c>
      <c r="E669" s="217">
        <v>64247</v>
      </c>
      <c r="G669" s="216">
        <v>956006053</v>
      </c>
      <c r="H669" s="213">
        <v>7196082608</v>
      </c>
      <c r="I669" s="234"/>
      <c r="J669" s="235">
        <v>60636</v>
      </c>
      <c r="K669" s="236" t="s">
        <v>123</v>
      </c>
      <c r="L669" s="244"/>
      <c r="M669" s="237">
        <v>544000413</v>
      </c>
      <c r="N669" s="236" t="s">
        <v>988</v>
      </c>
      <c r="O669" s="238" t="s">
        <v>134</v>
      </c>
      <c r="P669" s="236" t="s">
        <v>712</v>
      </c>
      <c r="Q669" s="239">
        <v>42274</v>
      </c>
      <c r="R669" s="234">
        <f t="shared" ca="1" si="10"/>
        <v>9</v>
      </c>
    </row>
    <row r="670" spans="1:18" x14ac:dyDescent="0.35">
      <c r="A670" s="232" t="s">
        <v>1003</v>
      </c>
      <c r="B670" s="216">
        <v>957006313</v>
      </c>
      <c r="C670" s="232" t="s">
        <v>1846</v>
      </c>
      <c r="D670" s="233">
        <v>90027</v>
      </c>
      <c r="E670" s="217">
        <v>99733</v>
      </c>
      <c r="G670" s="216">
        <v>957003327</v>
      </c>
      <c r="H670" s="213">
        <v>3035368383</v>
      </c>
      <c r="I670" s="234" t="s">
        <v>119</v>
      </c>
      <c r="J670" s="235">
        <v>58740</v>
      </c>
      <c r="K670" s="236" t="s">
        <v>118</v>
      </c>
      <c r="L670" s="244"/>
      <c r="M670" s="237">
        <v>435006387</v>
      </c>
      <c r="N670" s="236" t="s">
        <v>1599</v>
      </c>
      <c r="O670" s="238" t="s">
        <v>134</v>
      </c>
      <c r="P670" s="236" t="s">
        <v>1839</v>
      </c>
      <c r="Q670" s="239">
        <v>38221</v>
      </c>
      <c r="R670" s="234">
        <f t="shared" ca="1" si="10"/>
        <v>20</v>
      </c>
    </row>
    <row r="671" spans="1:18" x14ac:dyDescent="0.35">
      <c r="A671" s="232" t="s">
        <v>1851</v>
      </c>
      <c r="B671" s="216">
        <v>959007481</v>
      </c>
      <c r="C671" s="232" t="s">
        <v>712</v>
      </c>
      <c r="D671" s="233">
        <v>90096</v>
      </c>
      <c r="E671" s="217">
        <v>52754</v>
      </c>
      <c r="G671" s="216">
        <v>957006313</v>
      </c>
      <c r="H671" s="213">
        <v>3031472895</v>
      </c>
      <c r="I671" s="234" t="s">
        <v>128</v>
      </c>
      <c r="J671" s="235">
        <v>52254</v>
      </c>
      <c r="K671" s="236" t="s">
        <v>118</v>
      </c>
      <c r="L671" s="244"/>
      <c r="M671" s="237">
        <v>598000974</v>
      </c>
      <c r="N671" s="236" t="s">
        <v>1499</v>
      </c>
      <c r="O671" s="238" t="s">
        <v>134</v>
      </c>
      <c r="P671" s="236" t="s">
        <v>322</v>
      </c>
      <c r="Q671" s="239">
        <v>37619</v>
      </c>
      <c r="R671" s="234">
        <f t="shared" ca="1" si="10"/>
        <v>22</v>
      </c>
    </row>
    <row r="672" spans="1:18" x14ac:dyDescent="0.35">
      <c r="A672" s="232" t="s">
        <v>1045</v>
      </c>
      <c r="B672" s="216">
        <v>963002989</v>
      </c>
      <c r="C672" s="232" t="s">
        <v>322</v>
      </c>
      <c r="D672" s="233">
        <v>90261</v>
      </c>
      <c r="E672" s="217">
        <v>55843</v>
      </c>
      <c r="G672" s="216">
        <v>959007481</v>
      </c>
      <c r="H672" s="213">
        <v>7195990200</v>
      </c>
      <c r="I672" s="234" t="s">
        <v>119</v>
      </c>
      <c r="J672" s="235">
        <v>69202</v>
      </c>
      <c r="K672" s="236" t="s">
        <v>118</v>
      </c>
      <c r="L672" s="244"/>
      <c r="M672" s="237">
        <v>542002722</v>
      </c>
      <c r="N672" s="236" t="s">
        <v>1414</v>
      </c>
      <c r="O672" s="238" t="s">
        <v>134</v>
      </c>
      <c r="P672" s="236" t="s">
        <v>1839</v>
      </c>
      <c r="Q672" s="239">
        <v>42090</v>
      </c>
      <c r="R672" s="234">
        <f t="shared" ca="1" si="10"/>
        <v>9</v>
      </c>
    </row>
    <row r="673" spans="1:18" x14ac:dyDescent="0.35">
      <c r="A673" s="232" t="s">
        <v>1047</v>
      </c>
      <c r="B673" s="216">
        <v>965008350</v>
      </c>
      <c r="C673" s="232" t="s">
        <v>1840</v>
      </c>
      <c r="D673" s="233">
        <v>90458</v>
      </c>
      <c r="E673" s="217">
        <v>118596</v>
      </c>
      <c r="G673" s="216">
        <v>963002989</v>
      </c>
      <c r="H673" s="213">
        <v>9704316324</v>
      </c>
      <c r="I673" s="234"/>
      <c r="J673" s="235">
        <v>29923</v>
      </c>
      <c r="K673" s="236" t="s">
        <v>123</v>
      </c>
      <c r="L673" s="244"/>
      <c r="M673" s="237">
        <v>902005832</v>
      </c>
      <c r="N673" s="236" t="s">
        <v>974</v>
      </c>
      <c r="O673" s="238" t="s">
        <v>134</v>
      </c>
      <c r="P673" s="236" t="s">
        <v>322</v>
      </c>
      <c r="Q673" s="239">
        <v>39867</v>
      </c>
      <c r="R673" s="234">
        <f t="shared" ca="1" si="10"/>
        <v>16</v>
      </c>
    </row>
    <row r="674" spans="1:18" x14ac:dyDescent="0.35">
      <c r="A674" s="232" t="s">
        <v>993</v>
      </c>
      <c r="B674" s="216">
        <v>968008540</v>
      </c>
      <c r="C674" s="232" t="s">
        <v>1847</v>
      </c>
      <c r="D674" s="233">
        <v>90470</v>
      </c>
      <c r="E674" s="217">
        <v>23367</v>
      </c>
      <c r="G674" s="216">
        <v>965008350</v>
      </c>
      <c r="H674" s="213">
        <v>7198433766</v>
      </c>
      <c r="I674" s="234" t="s">
        <v>139</v>
      </c>
      <c r="J674" s="235">
        <v>127620</v>
      </c>
      <c r="K674" s="236" t="s">
        <v>118</v>
      </c>
      <c r="L674" s="244"/>
      <c r="M674" s="237">
        <v>395006059</v>
      </c>
      <c r="N674" s="236" t="s">
        <v>1199</v>
      </c>
      <c r="O674" s="238" t="s">
        <v>134</v>
      </c>
      <c r="P674" s="236" t="s">
        <v>1846</v>
      </c>
      <c r="Q674" s="239">
        <v>35873</v>
      </c>
      <c r="R674" s="234">
        <f t="shared" ca="1" si="10"/>
        <v>26</v>
      </c>
    </row>
    <row r="675" spans="1:18" x14ac:dyDescent="0.35">
      <c r="A675" s="232" t="s">
        <v>963</v>
      </c>
      <c r="B675" s="216">
        <v>976007455</v>
      </c>
      <c r="C675" s="232" t="s">
        <v>1843</v>
      </c>
      <c r="D675" s="233">
        <v>90615</v>
      </c>
      <c r="E675" s="217">
        <v>90995</v>
      </c>
      <c r="G675" s="216">
        <v>968008540</v>
      </c>
      <c r="H675" s="213">
        <v>7191259179</v>
      </c>
      <c r="I675" s="234" t="s">
        <v>149</v>
      </c>
      <c r="J675" s="235">
        <v>129963</v>
      </c>
      <c r="K675" s="236" t="s">
        <v>118</v>
      </c>
      <c r="L675" s="244"/>
      <c r="M675" s="237">
        <v>881002274</v>
      </c>
      <c r="N675" s="236" t="s">
        <v>949</v>
      </c>
      <c r="O675" s="238" t="s">
        <v>104</v>
      </c>
      <c r="P675" s="236" t="s">
        <v>786</v>
      </c>
      <c r="Q675" s="239">
        <v>40570</v>
      </c>
      <c r="R675" s="234">
        <f t="shared" ca="1" si="10"/>
        <v>14</v>
      </c>
    </row>
    <row r="676" spans="1:18" x14ac:dyDescent="0.35">
      <c r="A676" s="232" t="s">
        <v>1675</v>
      </c>
      <c r="B676" s="216">
        <v>978000272</v>
      </c>
      <c r="C676" s="232" t="s">
        <v>322</v>
      </c>
      <c r="D676" s="233">
        <v>90889</v>
      </c>
      <c r="E676" s="217">
        <v>114214</v>
      </c>
      <c r="G676" s="216">
        <v>976007455</v>
      </c>
      <c r="H676" s="213">
        <v>5055592950</v>
      </c>
      <c r="I676" s="234" t="s">
        <v>119</v>
      </c>
      <c r="J676" s="235">
        <v>92239</v>
      </c>
      <c r="K676" s="236" t="s">
        <v>118</v>
      </c>
      <c r="L676" s="244"/>
      <c r="M676" s="237">
        <v>422002439</v>
      </c>
      <c r="N676" s="236" t="s">
        <v>996</v>
      </c>
      <c r="O676" s="238" t="s">
        <v>134</v>
      </c>
      <c r="P676" s="236" t="s">
        <v>712</v>
      </c>
      <c r="Q676" s="239">
        <v>36104</v>
      </c>
      <c r="R676" s="234">
        <f t="shared" ca="1" si="10"/>
        <v>26</v>
      </c>
    </row>
    <row r="677" spans="1:18" x14ac:dyDescent="0.35">
      <c r="A677" s="232" t="s">
        <v>1660</v>
      </c>
      <c r="B677" s="216">
        <v>979004503</v>
      </c>
      <c r="C677" s="232" t="s">
        <v>1842</v>
      </c>
      <c r="D677" s="233">
        <v>90905</v>
      </c>
      <c r="E677" s="217">
        <v>89596</v>
      </c>
      <c r="G677" s="216">
        <v>978000272</v>
      </c>
      <c r="H677" s="213">
        <v>7192715355</v>
      </c>
      <c r="I677" s="234"/>
      <c r="J677" s="235">
        <v>60367</v>
      </c>
      <c r="K677" s="236" t="s">
        <v>123</v>
      </c>
      <c r="L677" s="244"/>
      <c r="M677" s="237">
        <v>297003762</v>
      </c>
      <c r="N677" s="236" t="s">
        <v>943</v>
      </c>
      <c r="O677" s="238" t="s">
        <v>102</v>
      </c>
      <c r="P677" s="236" t="s">
        <v>1842</v>
      </c>
      <c r="Q677" s="239">
        <v>41707</v>
      </c>
      <c r="R677" s="234">
        <f t="shared" ca="1" si="10"/>
        <v>10</v>
      </c>
    </row>
    <row r="678" spans="1:18" x14ac:dyDescent="0.35">
      <c r="A678" s="232" t="s">
        <v>1671</v>
      </c>
      <c r="B678" s="240">
        <v>984006789</v>
      </c>
      <c r="C678" s="232" t="s">
        <v>1839</v>
      </c>
      <c r="D678" s="233">
        <v>90928</v>
      </c>
      <c r="E678" s="217">
        <v>48149</v>
      </c>
      <c r="G678" s="216">
        <v>979004503</v>
      </c>
      <c r="H678" s="213">
        <v>7193938131</v>
      </c>
      <c r="I678" s="234" t="s">
        <v>128</v>
      </c>
      <c r="J678" s="235">
        <v>123649</v>
      </c>
      <c r="K678" s="236" t="s">
        <v>118</v>
      </c>
      <c r="L678" s="244"/>
      <c r="M678" s="237">
        <v>165000809</v>
      </c>
      <c r="N678" s="236" t="s">
        <v>1506</v>
      </c>
      <c r="O678" s="238" t="s">
        <v>101</v>
      </c>
      <c r="P678" s="236" t="s">
        <v>712</v>
      </c>
      <c r="Q678" s="239">
        <v>38331</v>
      </c>
      <c r="R678" s="234">
        <f t="shared" ca="1" si="10"/>
        <v>20</v>
      </c>
    </row>
    <row r="679" spans="1:18" x14ac:dyDescent="0.35">
      <c r="A679" s="232" t="s">
        <v>1515</v>
      </c>
      <c r="B679" s="216">
        <v>985000271</v>
      </c>
      <c r="C679" s="232" t="s">
        <v>1839</v>
      </c>
      <c r="D679" s="233">
        <v>91078</v>
      </c>
      <c r="E679" s="217">
        <v>46002</v>
      </c>
      <c r="G679" s="240">
        <v>984006789</v>
      </c>
      <c r="H679" s="213">
        <v>5057682821</v>
      </c>
      <c r="I679" s="234" t="s">
        <v>128</v>
      </c>
      <c r="J679" s="235">
        <v>36405</v>
      </c>
      <c r="K679" s="236" t="s">
        <v>118</v>
      </c>
      <c r="L679" s="244"/>
      <c r="M679" s="237">
        <v>132000583</v>
      </c>
      <c r="N679" s="236" t="s">
        <v>1466</v>
      </c>
      <c r="O679" s="238" t="s">
        <v>101</v>
      </c>
      <c r="P679" s="236" t="s">
        <v>786</v>
      </c>
      <c r="Q679" s="239">
        <v>37949</v>
      </c>
      <c r="R679" s="234">
        <f t="shared" ca="1" si="10"/>
        <v>21</v>
      </c>
    </row>
    <row r="680" spans="1:18" x14ac:dyDescent="0.35">
      <c r="A680" s="232" t="s">
        <v>1258</v>
      </c>
      <c r="B680" s="240">
        <v>986002532</v>
      </c>
      <c r="C680" s="232" t="s">
        <v>322</v>
      </c>
      <c r="D680" s="233">
        <v>91086</v>
      </c>
      <c r="E680" s="217">
        <v>89252</v>
      </c>
      <c r="G680" s="216">
        <v>985000271</v>
      </c>
      <c r="H680" s="213">
        <v>7193492633</v>
      </c>
      <c r="I680" s="234" t="s">
        <v>139</v>
      </c>
      <c r="J680" s="235">
        <v>60738</v>
      </c>
      <c r="K680" s="236" t="s">
        <v>141</v>
      </c>
      <c r="L680" s="244"/>
      <c r="M680" s="237">
        <v>445000636</v>
      </c>
      <c r="N680" s="236" t="s">
        <v>1631</v>
      </c>
      <c r="O680" s="238" t="s">
        <v>104</v>
      </c>
      <c r="P680" s="236" t="s">
        <v>1839</v>
      </c>
      <c r="Q680" s="239">
        <v>37075</v>
      </c>
      <c r="R680" s="234">
        <f t="shared" ca="1" si="10"/>
        <v>23</v>
      </c>
    </row>
    <row r="681" spans="1:18" x14ac:dyDescent="0.35">
      <c r="A681" s="232" t="s">
        <v>962</v>
      </c>
      <c r="B681" s="216">
        <v>986007993</v>
      </c>
      <c r="C681" s="232" t="s">
        <v>1847</v>
      </c>
      <c r="D681" s="233">
        <v>91126</v>
      </c>
      <c r="E681" s="217">
        <v>70086</v>
      </c>
      <c r="G681" s="240">
        <v>986002532</v>
      </c>
      <c r="H681" s="213">
        <v>9708407416</v>
      </c>
      <c r="I681" s="234"/>
      <c r="J681" s="235">
        <v>58394</v>
      </c>
      <c r="K681" s="236" t="s">
        <v>123</v>
      </c>
      <c r="L681" s="244"/>
      <c r="M681" s="237">
        <v>955001593</v>
      </c>
      <c r="N681" s="236" t="s">
        <v>948</v>
      </c>
      <c r="O681" s="238" t="s">
        <v>101</v>
      </c>
      <c r="P681" s="236" t="s">
        <v>1842</v>
      </c>
      <c r="Q681" s="239">
        <v>37827</v>
      </c>
      <c r="R681" s="234">
        <f t="shared" ca="1" si="10"/>
        <v>21</v>
      </c>
    </row>
    <row r="682" spans="1:18" x14ac:dyDescent="0.35">
      <c r="A682" s="232" t="s">
        <v>1221</v>
      </c>
      <c r="B682" s="240">
        <v>988009541</v>
      </c>
      <c r="C682" s="232" t="s">
        <v>322</v>
      </c>
      <c r="D682" s="233">
        <v>91424</v>
      </c>
      <c r="E682" s="217">
        <v>66034</v>
      </c>
      <c r="G682" s="216">
        <v>986007993</v>
      </c>
      <c r="H682" s="213">
        <v>3032939413</v>
      </c>
      <c r="I682" s="234" t="s">
        <v>139</v>
      </c>
      <c r="J682" s="235">
        <v>71711</v>
      </c>
      <c r="K682" s="236" t="s">
        <v>141</v>
      </c>
      <c r="L682" s="244"/>
      <c r="M682" s="237">
        <v>326008518</v>
      </c>
      <c r="N682" s="236" t="s">
        <v>1457</v>
      </c>
      <c r="O682" s="238" t="s">
        <v>134</v>
      </c>
      <c r="P682" s="236" t="s">
        <v>1839</v>
      </c>
      <c r="Q682" s="239">
        <v>37914</v>
      </c>
      <c r="R682" s="234">
        <f t="shared" ca="1" si="10"/>
        <v>21</v>
      </c>
    </row>
    <row r="683" spans="1:18" x14ac:dyDescent="0.35">
      <c r="A683" s="232" t="s">
        <v>1241</v>
      </c>
      <c r="B683" s="240">
        <v>989003864</v>
      </c>
      <c r="C683" s="232" t="s">
        <v>1839</v>
      </c>
      <c r="D683" s="233">
        <v>91568</v>
      </c>
      <c r="E683" s="217">
        <v>67195</v>
      </c>
      <c r="G683" s="240">
        <v>988009541</v>
      </c>
      <c r="H683" s="213">
        <v>9708908079</v>
      </c>
      <c r="I683" s="234" t="s">
        <v>149</v>
      </c>
      <c r="J683" s="235">
        <v>40310</v>
      </c>
      <c r="K683" s="236" t="s">
        <v>118</v>
      </c>
      <c r="L683" s="244"/>
      <c r="M683" s="237">
        <v>565003438</v>
      </c>
      <c r="N683" s="236" t="s">
        <v>1399</v>
      </c>
      <c r="O683" s="238" t="s">
        <v>125</v>
      </c>
      <c r="P683" s="236" t="s">
        <v>786</v>
      </c>
      <c r="Q683" s="239">
        <v>39419</v>
      </c>
      <c r="R683" s="234">
        <f t="shared" ca="1" si="10"/>
        <v>17</v>
      </c>
    </row>
    <row r="684" spans="1:18" x14ac:dyDescent="0.35">
      <c r="A684" s="232" t="s">
        <v>1459</v>
      </c>
      <c r="B684" s="240">
        <v>989006256</v>
      </c>
      <c r="C684" s="232" t="s">
        <v>1839</v>
      </c>
      <c r="D684" s="233">
        <v>91643</v>
      </c>
      <c r="E684" s="217">
        <v>88748</v>
      </c>
      <c r="G684" s="240">
        <v>989003864</v>
      </c>
      <c r="H684" s="213">
        <v>3036739978</v>
      </c>
      <c r="I684" s="234"/>
      <c r="J684" s="235">
        <v>92651</v>
      </c>
      <c r="K684" s="236" t="s">
        <v>123</v>
      </c>
      <c r="L684" s="244"/>
      <c r="M684" s="237">
        <v>550001130</v>
      </c>
      <c r="N684" s="236" t="s">
        <v>1635</v>
      </c>
      <c r="O684" s="238" t="s">
        <v>101</v>
      </c>
      <c r="P684" s="236" t="s">
        <v>1842</v>
      </c>
      <c r="Q684" s="239">
        <v>35802</v>
      </c>
      <c r="R684" s="234">
        <f t="shared" ca="1" si="10"/>
        <v>27</v>
      </c>
    </row>
    <row r="685" spans="1:18" x14ac:dyDescent="0.35">
      <c r="A685" s="232" t="s">
        <v>1872</v>
      </c>
      <c r="B685" s="216">
        <v>990002761</v>
      </c>
      <c r="C685" s="232" t="s">
        <v>1850</v>
      </c>
      <c r="D685" s="233">
        <v>91712</v>
      </c>
      <c r="E685" s="217">
        <v>41156</v>
      </c>
      <c r="G685" s="240">
        <v>989006256</v>
      </c>
      <c r="H685" s="213">
        <v>7191806180</v>
      </c>
      <c r="I685" s="234" t="s">
        <v>149</v>
      </c>
      <c r="J685" s="235">
        <v>119826</v>
      </c>
      <c r="K685" s="236" t="s">
        <v>118</v>
      </c>
      <c r="L685" s="244"/>
      <c r="M685" s="237">
        <v>345004685</v>
      </c>
      <c r="N685" s="236" t="s">
        <v>1475</v>
      </c>
      <c r="O685" s="238" t="s">
        <v>125</v>
      </c>
      <c r="P685" s="236" t="s">
        <v>1839</v>
      </c>
      <c r="Q685" s="239">
        <v>38060</v>
      </c>
      <c r="R685" s="234">
        <f t="shared" ca="1" si="10"/>
        <v>20</v>
      </c>
    </row>
    <row r="686" spans="1:18" x14ac:dyDescent="0.35">
      <c r="A686" s="232" t="s">
        <v>1056</v>
      </c>
      <c r="B686" s="216">
        <v>991000309</v>
      </c>
      <c r="C686" s="232" t="s">
        <v>1845</v>
      </c>
      <c r="D686" s="233">
        <v>92039</v>
      </c>
      <c r="E686" s="217">
        <v>65162</v>
      </c>
      <c r="G686" s="216">
        <v>990002761</v>
      </c>
      <c r="H686" s="213">
        <v>3033613559</v>
      </c>
      <c r="I686" s="234"/>
      <c r="J686" s="235">
        <v>34376</v>
      </c>
      <c r="K686" s="236" t="s">
        <v>123</v>
      </c>
      <c r="L686" s="244"/>
      <c r="M686" s="237">
        <v>175006170</v>
      </c>
      <c r="N686" s="236" t="s">
        <v>1056</v>
      </c>
      <c r="O686" s="238" t="s">
        <v>127</v>
      </c>
      <c r="P686" s="236" t="s">
        <v>1847</v>
      </c>
      <c r="Q686" s="239">
        <v>38390</v>
      </c>
      <c r="R686" s="234">
        <f t="shared" ca="1" si="10"/>
        <v>20</v>
      </c>
    </row>
    <row r="687" spans="1:18" x14ac:dyDescent="0.35">
      <c r="A687" s="232" t="s">
        <v>1139</v>
      </c>
      <c r="B687" s="216">
        <v>992002235</v>
      </c>
      <c r="C687" s="232" t="s">
        <v>1844</v>
      </c>
      <c r="D687" s="233">
        <v>92374</v>
      </c>
      <c r="E687" s="217">
        <v>66722</v>
      </c>
      <c r="G687" s="216">
        <v>991000309</v>
      </c>
      <c r="H687" s="213">
        <v>7197135797</v>
      </c>
      <c r="I687" s="234"/>
      <c r="J687" s="235">
        <v>85184</v>
      </c>
      <c r="K687" s="236" t="s">
        <v>123</v>
      </c>
      <c r="L687" s="244"/>
      <c r="M687" s="237">
        <v>172004659</v>
      </c>
      <c r="N687" s="236" t="s">
        <v>1099</v>
      </c>
      <c r="O687" s="238" t="s">
        <v>134</v>
      </c>
      <c r="P687" s="236" t="s">
        <v>1858</v>
      </c>
      <c r="Q687" s="239">
        <v>37253</v>
      </c>
      <c r="R687" s="234">
        <f t="shared" ca="1" si="10"/>
        <v>23</v>
      </c>
    </row>
    <row r="688" spans="1:18" x14ac:dyDescent="0.35">
      <c r="A688" s="232" t="s">
        <v>1215</v>
      </c>
      <c r="B688" s="216">
        <v>993007959</v>
      </c>
      <c r="C688" s="232" t="s">
        <v>1842</v>
      </c>
      <c r="D688" s="233">
        <v>92380</v>
      </c>
      <c r="E688" s="217">
        <v>68119</v>
      </c>
      <c r="G688" s="216">
        <v>992002235</v>
      </c>
      <c r="H688" s="213">
        <v>3033883356</v>
      </c>
      <c r="I688" s="234" t="s">
        <v>149</v>
      </c>
      <c r="J688" s="235">
        <v>128913</v>
      </c>
      <c r="K688" s="236" t="s">
        <v>118</v>
      </c>
      <c r="L688" s="244"/>
      <c r="M688" s="237">
        <v>257005711</v>
      </c>
      <c r="N688" s="236" t="s">
        <v>955</v>
      </c>
      <c r="O688" s="238" t="s">
        <v>134</v>
      </c>
      <c r="P688" s="236" t="s">
        <v>322</v>
      </c>
      <c r="Q688" s="239">
        <v>36073</v>
      </c>
      <c r="R688" s="234">
        <f t="shared" ca="1" si="10"/>
        <v>26</v>
      </c>
    </row>
    <row r="689" spans="1:18" x14ac:dyDescent="0.35">
      <c r="A689" s="232" t="s">
        <v>1873</v>
      </c>
      <c r="B689" s="240">
        <v>995008824</v>
      </c>
      <c r="C689" s="232" t="s">
        <v>1839</v>
      </c>
      <c r="D689" s="233">
        <v>92407</v>
      </c>
      <c r="E689" s="217">
        <v>87286</v>
      </c>
      <c r="G689" s="216">
        <v>993007959</v>
      </c>
      <c r="H689" s="213">
        <v>3034383168</v>
      </c>
      <c r="I689" s="234" t="s">
        <v>121</v>
      </c>
      <c r="J689" s="235">
        <v>72223</v>
      </c>
      <c r="K689" s="236" t="s">
        <v>118</v>
      </c>
      <c r="L689" s="244"/>
      <c r="M689" s="237">
        <v>559001393</v>
      </c>
      <c r="N689" s="236" t="s">
        <v>1011</v>
      </c>
      <c r="O689" s="238" t="s">
        <v>101</v>
      </c>
      <c r="P689" s="236" t="s">
        <v>786</v>
      </c>
      <c r="Q689" s="239">
        <v>37171</v>
      </c>
      <c r="R689" s="234">
        <f t="shared" ca="1" si="10"/>
        <v>23</v>
      </c>
    </row>
    <row r="690" spans="1:18" x14ac:dyDescent="0.35">
      <c r="A690" s="232" t="s">
        <v>1607</v>
      </c>
      <c r="B690" s="216">
        <v>996000663</v>
      </c>
      <c r="C690" s="232" t="s">
        <v>712</v>
      </c>
      <c r="D690" s="233">
        <v>92568</v>
      </c>
      <c r="E690" s="217">
        <v>57981</v>
      </c>
      <c r="G690" s="240">
        <v>995008824</v>
      </c>
      <c r="H690" s="213">
        <v>3038356334</v>
      </c>
      <c r="I690" s="234" t="s">
        <v>121</v>
      </c>
      <c r="J690" s="235">
        <v>42585</v>
      </c>
      <c r="K690" s="236" t="s">
        <v>118</v>
      </c>
      <c r="L690" s="244"/>
      <c r="M690" s="237">
        <v>599003031</v>
      </c>
      <c r="N690" s="236" t="s">
        <v>1394</v>
      </c>
      <c r="O690" s="238" t="s">
        <v>101</v>
      </c>
      <c r="P690" s="236" t="s">
        <v>786</v>
      </c>
      <c r="Q690" s="239">
        <v>37551</v>
      </c>
      <c r="R690" s="234">
        <f t="shared" ca="1" si="10"/>
        <v>22</v>
      </c>
    </row>
    <row r="691" spans="1:18" x14ac:dyDescent="0.35">
      <c r="A691" s="232" t="s">
        <v>1123</v>
      </c>
      <c r="B691" s="240">
        <v>997000592</v>
      </c>
      <c r="C691" s="232" t="s">
        <v>786</v>
      </c>
      <c r="D691" s="233">
        <v>92622</v>
      </c>
      <c r="E691" s="217">
        <v>69901</v>
      </c>
      <c r="G691" s="216">
        <v>996000663</v>
      </c>
      <c r="H691" s="213">
        <v>7193838954</v>
      </c>
      <c r="I691" s="234"/>
      <c r="J691" s="235">
        <v>78624</v>
      </c>
      <c r="K691" s="236" t="s">
        <v>123</v>
      </c>
      <c r="L691" s="244"/>
      <c r="M691" s="237">
        <v>658002956</v>
      </c>
      <c r="N691" s="236" t="s">
        <v>1271</v>
      </c>
      <c r="O691" s="238" t="s">
        <v>101</v>
      </c>
      <c r="P691" s="236" t="s">
        <v>712</v>
      </c>
      <c r="Q691" s="239">
        <v>40717</v>
      </c>
      <c r="R691" s="234">
        <f t="shared" ca="1" si="10"/>
        <v>13</v>
      </c>
    </row>
    <row r="692" spans="1:18" x14ac:dyDescent="0.35">
      <c r="A692" s="232" t="s">
        <v>1080</v>
      </c>
      <c r="B692" s="216">
        <v>997002517</v>
      </c>
      <c r="C692" s="232" t="s">
        <v>934</v>
      </c>
      <c r="D692" s="233">
        <v>92668</v>
      </c>
      <c r="E692" s="217">
        <v>72147</v>
      </c>
      <c r="G692" s="240">
        <v>997000592</v>
      </c>
      <c r="H692" s="213">
        <v>9706732103</v>
      </c>
      <c r="I692" s="234" t="s">
        <v>149</v>
      </c>
      <c r="J692" s="235">
        <v>71959</v>
      </c>
      <c r="K692" s="236" t="s">
        <v>118</v>
      </c>
      <c r="L692" s="244"/>
      <c r="M692" s="237">
        <v>997000592</v>
      </c>
      <c r="N692" s="236" t="s">
        <v>1493</v>
      </c>
      <c r="O692" s="238" t="s">
        <v>104</v>
      </c>
      <c r="P692" s="236" t="s">
        <v>712</v>
      </c>
      <c r="Q692" s="239">
        <v>38214</v>
      </c>
      <c r="R692" s="234">
        <f t="shared" ca="1" si="10"/>
        <v>20</v>
      </c>
    </row>
    <row r="693" spans="1:18" x14ac:dyDescent="0.35">
      <c r="A693" s="232" t="s">
        <v>1615</v>
      </c>
      <c r="B693" s="216">
        <v>997006090</v>
      </c>
      <c r="C693" s="232" t="s">
        <v>1839</v>
      </c>
      <c r="D693" s="233">
        <v>92691</v>
      </c>
      <c r="E693" s="217">
        <v>66390</v>
      </c>
      <c r="G693" s="216">
        <v>997002517</v>
      </c>
      <c r="H693" s="213">
        <v>9704077699</v>
      </c>
      <c r="I693" s="234" t="s">
        <v>139</v>
      </c>
      <c r="J693" s="235">
        <v>109766</v>
      </c>
      <c r="K693" s="236" t="s">
        <v>118</v>
      </c>
      <c r="L693" s="244"/>
      <c r="M693" s="237">
        <v>896006825</v>
      </c>
      <c r="N693" s="236" t="s">
        <v>1566</v>
      </c>
      <c r="O693" s="238" t="s">
        <v>101</v>
      </c>
      <c r="P693" s="236" t="s">
        <v>1839</v>
      </c>
      <c r="Q693" s="239">
        <v>40097</v>
      </c>
      <c r="R693" s="234">
        <f t="shared" ca="1" si="10"/>
        <v>15</v>
      </c>
    </row>
    <row r="694" spans="1:18" x14ac:dyDescent="0.35">
      <c r="A694" s="232" t="s">
        <v>972</v>
      </c>
      <c r="B694" s="216">
        <v>997006126</v>
      </c>
      <c r="C694" s="232" t="s">
        <v>786</v>
      </c>
      <c r="D694" s="233">
        <v>92772</v>
      </c>
      <c r="E694" s="217">
        <v>84049</v>
      </c>
      <c r="G694" s="216">
        <v>997006090</v>
      </c>
      <c r="H694" s="213">
        <v>7197061632</v>
      </c>
      <c r="I694" s="234" t="s">
        <v>121</v>
      </c>
      <c r="J694" s="235">
        <v>65780</v>
      </c>
      <c r="K694" s="236" t="s">
        <v>141</v>
      </c>
      <c r="L694" s="244"/>
      <c r="M694" s="237">
        <v>227002394</v>
      </c>
      <c r="N694" s="236" t="s">
        <v>1868</v>
      </c>
      <c r="O694" s="238" t="s">
        <v>134</v>
      </c>
      <c r="P694" s="236" t="s">
        <v>786</v>
      </c>
      <c r="Q694" s="239">
        <v>42604</v>
      </c>
      <c r="R694" s="234">
        <f t="shared" ca="1" si="10"/>
        <v>8</v>
      </c>
    </row>
    <row r="695" spans="1:18" x14ac:dyDescent="0.35">
      <c r="A695" s="232" t="s">
        <v>933</v>
      </c>
      <c r="B695" s="216">
        <v>997007800</v>
      </c>
      <c r="C695" s="232" t="s">
        <v>712</v>
      </c>
      <c r="D695" s="233">
        <v>92778</v>
      </c>
      <c r="E695" s="217">
        <v>66562</v>
      </c>
      <c r="G695" s="216">
        <v>997006126</v>
      </c>
      <c r="H695" s="213">
        <v>5058552110</v>
      </c>
      <c r="I695" s="234" t="s">
        <v>121</v>
      </c>
      <c r="J695" s="235">
        <v>100783</v>
      </c>
      <c r="K695" s="236" t="s">
        <v>118</v>
      </c>
      <c r="L695" s="244"/>
      <c r="M695" s="237">
        <v>432007321</v>
      </c>
      <c r="N695" s="236" t="s">
        <v>1168</v>
      </c>
      <c r="O695" s="238" t="s">
        <v>101</v>
      </c>
      <c r="P695" s="236" t="s">
        <v>1843</v>
      </c>
      <c r="Q695" s="239">
        <v>39272</v>
      </c>
      <c r="R695" s="234">
        <f t="shared" ca="1" si="10"/>
        <v>17</v>
      </c>
    </row>
    <row r="696" spans="1:18" x14ac:dyDescent="0.35">
      <c r="A696" s="232" t="s">
        <v>1473</v>
      </c>
      <c r="B696" s="240">
        <v>997009126</v>
      </c>
      <c r="C696" s="232" t="s">
        <v>786</v>
      </c>
      <c r="D696" s="233">
        <v>92867</v>
      </c>
      <c r="E696" s="217">
        <v>84527</v>
      </c>
      <c r="G696" s="216">
        <v>997007800</v>
      </c>
      <c r="H696" s="213">
        <v>7192381391</v>
      </c>
      <c r="I696" s="234"/>
      <c r="J696" s="235">
        <v>79198</v>
      </c>
      <c r="K696" s="236" t="s">
        <v>123</v>
      </c>
      <c r="L696" s="244"/>
      <c r="M696" s="237">
        <v>515007771</v>
      </c>
      <c r="N696" s="236" t="s">
        <v>966</v>
      </c>
      <c r="O696" s="238" t="s">
        <v>125</v>
      </c>
      <c r="P696" s="236" t="s">
        <v>1850</v>
      </c>
      <c r="Q696" s="239">
        <v>39975</v>
      </c>
      <c r="R696" s="234">
        <f t="shared" ca="1" si="10"/>
        <v>15</v>
      </c>
    </row>
    <row r="697" spans="1:18" x14ac:dyDescent="0.35">
      <c r="A697" s="232" t="s">
        <v>1026</v>
      </c>
      <c r="B697" s="240">
        <v>998001277</v>
      </c>
      <c r="C697" s="232" t="s">
        <v>313</v>
      </c>
      <c r="D697" s="233">
        <v>92941</v>
      </c>
      <c r="E697" s="217">
        <v>97621</v>
      </c>
      <c r="G697" s="240">
        <v>997009126</v>
      </c>
      <c r="H697" s="213">
        <v>7191401774</v>
      </c>
      <c r="I697" s="234" t="s">
        <v>149</v>
      </c>
      <c r="J697" s="235">
        <v>119329</v>
      </c>
      <c r="K697" s="236" t="s">
        <v>118</v>
      </c>
      <c r="L697" s="244"/>
      <c r="M697" s="237">
        <v>588006944</v>
      </c>
      <c r="N697" s="236" t="s">
        <v>1392</v>
      </c>
      <c r="O697" s="238" t="s">
        <v>101</v>
      </c>
      <c r="P697" s="236" t="s">
        <v>1848</v>
      </c>
      <c r="Q697" s="239">
        <v>40679</v>
      </c>
      <c r="R697" s="234">
        <f t="shared" ca="1" si="10"/>
        <v>13</v>
      </c>
    </row>
    <row r="698" spans="1:18" x14ac:dyDescent="0.35">
      <c r="A698" s="232" t="s">
        <v>1054</v>
      </c>
      <c r="B698" s="216">
        <v>998005102</v>
      </c>
      <c r="C698" s="232" t="s">
        <v>1842</v>
      </c>
      <c r="D698" s="233">
        <v>93074</v>
      </c>
      <c r="E698" s="217">
        <v>67921</v>
      </c>
      <c r="G698" s="240">
        <v>998001277</v>
      </c>
      <c r="H698" s="213">
        <v>9703089561</v>
      </c>
      <c r="I698" s="234" t="s">
        <v>149</v>
      </c>
      <c r="J698" s="235">
        <v>120135</v>
      </c>
      <c r="K698" s="236" t="s">
        <v>118</v>
      </c>
      <c r="L698" s="244"/>
      <c r="M698" s="237">
        <v>336000416</v>
      </c>
      <c r="N698" s="236" t="s">
        <v>1021</v>
      </c>
      <c r="O698" s="238" t="s">
        <v>125</v>
      </c>
      <c r="P698" s="236" t="s">
        <v>786</v>
      </c>
      <c r="Q698" s="239">
        <v>42562</v>
      </c>
      <c r="R698" s="234">
        <f t="shared" ca="1" si="10"/>
        <v>8</v>
      </c>
    </row>
    <row r="699" spans="1:18" x14ac:dyDescent="0.35">
      <c r="A699" s="232" t="s">
        <v>1471</v>
      </c>
      <c r="B699" s="216">
        <v>998005925</v>
      </c>
      <c r="C699" s="232" t="s">
        <v>712</v>
      </c>
      <c r="D699" s="233">
        <v>93116</v>
      </c>
      <c r="E699" s="217">
        <v>61827</v>
      </c>
      <c r="G699" s="216">
        <v>998005102</v>
      </c>
      <c r="H699" s="213">
        <v>9708413271</v>
      </c>
      <c r="I699" s="234" t="s">
        <v>119</v>
      </c>
      <c r="J699" s="235">
        <v>126339</v>
      </c>
      <c r="K699" s="236" t="s">
        <v>118</v>
      </c>
      <c r="L699" s="244"/>
      <c r="M699" s="237">
        <v>378009447</v>
      </c>
      <c r="N699" s="236" t="s">
        <v>1077</v>
      </c>
      <c r="O699" s="238" t="s">
        <v>134</v>
      </c>
      <c r="P699" s="236" t="s">
        <v>1839</v>
      </c>
      <c r="Q699" s="239">
        <v>42328</v>
      </c>
      <c r="R699" s="234">
        <f t="shared" ca="1" si="10"/>
        <v>9</v>
      </c>
    </row>
    <row r="700" spans="1:18" x14ac:dyDescent="0.35">
      <c r="D700" s="233"/>
      <c r="E700" s="217"/>
      <c r="G700" s="216">
        <v>998005925</v>
      </c>
      <c r="H700" s="213">
        <v>7191854525</v>
      </c>
      <c r="I700" s="234" t="s">
        <v>119</v>
      </c>
      <c r="J700" s="235">
        <v>126437</v>
      </c>
      <c r="K700" s="236" t="s">
        <v>141</v>
      </c>
      <c r="L700" s="244"/>
      <c r="M700" s="237">
        <v>247001112</v>
      </c>
      <c r="N700" s="236" t="s">
        <v>1597</v>
      </c>
      <c r="O700" s="238" t="s">
        <v>101</v>
      </c>
      <c r="P700" s="236" t="s">
        <v>1839</v>
      </c>
      <c r="Q700" s="239">
        <v>41788</v>
      </c>
      <c r="R700" s="234">
        <f t="shared" ca="1" si="10"/>
        <v>10</v>
      </c>
    </row>
    <row r="701" spans="1:18" x14ac:dyDescent="0.35">
      <c r="D701" s="233"/>
      <c r="E701" s="217"/>
    </row>
    <row r="702" spans="1:18" x14ac:dyDescent="0.35">
      <c r="D702" s="233"/>
      <c r="E702" s="217"/>
    </row>
    <row r="703" spans="1:18" x14ac:dyDescent="0.35">
      <c r="D703" s="233"/>
      <c r="E703" s="217"/>
    </row>
    <row r="704" spans="1:18" x14ac:dyDescent="0.35">
      <c r="D704" s="233"/>
      <c r="E704" s="217"/>
    </row>
    <row r="705" spans="4:5" x14ac:dyDescent="0.35">
      <c r="D705" s="233"/>
      <c r="E705" s="217"/>
    </row>
    <row r="706" spans="4:5" x14ac:dyDescent="0.35">
      <c r="D706" s="233"/>
      <c r="E706" s="217"/>
    </row>
    <row r="707" spans="4:5" x14ac:dyDescent="0.35">
      <c r="D707" s="233"/>
      <c r="E707" s="217"/>
    </row>
    <row r="708" spans="4:5" x14ac:dyDescent="0.35">
      <c r="D708" s="233"/>
      <c r="E708" s="217"/>
    </row>
    <row r="709" spans="4:5" x14ac:dyDescent="0.35">
      <c r="D709" s="233"/>
      <c r="E709" s="217"/>
    </row>
    <row r="710" spans="4:5" x14ac:dyDescent="0.35">
      <c r="D710" s="233"/>
      <c r="E710" s="217"/>
    </row>
    <row r="711" spans="4:5" x14ac:dyDescent="0.35">
      <c r="D711" s="233"/>
      <c r="E711" s="217"/>
    </row>
    <row r="712" spans="4:5" x14ac:dyDescent="0.35">
      <c r="D712" s="233"/>
      <c r="E712" s="217"/>
    </row>
    <row r="713" spans="4:5" x14ac:dyDescent="0.35">
      <c r="D713" s="233"/>
      <c r="E713" s="217"/>
    </row>
    <row r="714" spans="4:5" x14ac:dyDescent="0.35">
      <c r="D714" s="233"/>
      <c r="E714" s="217"/>
    </row>
    <row r="715" spans="4:5" x14ac:dyDescent="0.35">
      <c r="D715" s="233"/>
      <c r="E715" s="217"/>
    </row>
    <row r="716" spans="4:5" x14ac:dyDescent="0.35">
      <c r="D716" s="233"/>
      <c r="E716" s="217"/>
    </row>
    <row r="717" spans="4:5" x14ac:dyDescent="0.35">
      <c r="D717" s="233"/>
      <c r="E717" s="217"/>
    </row>
    <row r="718" spans="4:5" x14ac:dyDescent="0.35">
      <c r="D718" s="233"/>
      <c r="E718" s="217"/>
    </row>
    <row r="719" spans="4:5" x14ac:dyDescent="0.35">
      <c r="D719" s="233"/>
      <c r="E719" s="217"/>
    </row>
    <row r="720" spans="4:5" x14ac:dyDescent="0.35">
      <c r="D720" s="233"/>
      <c r="E720" s="217"/>
    </row>
    <row r="721" spans="4:5" x14ac:dyDescent="0.35">
      <c r="D721" s="233"/>
      <c r="E721" s="217"/>
    </row>
    <row r="722" spans="4:5" x14ac:dyDescent="0.35">
      <c r="D722" s="233"/>
      <c r="E722" s="217"/>
    </row>
    <row r="723" spans="4:5" x14ac:dyDescent="0.35">
      <c r="D723" s="233"/>
      <c r="E723" s="217"/>
    </row>
    <row r="724" spans="4:5" x14ac:dyDescent="0.35">
      <c r="D724" s="233"/>
      <c r="E724" s="217"/>
    </row>
    <row r="725" spans="4:5" x14ac:dyDescent="0.35">
      <c r="D725" s="233"/>
      <c r="E725" s="217"/>
    </row>
    <row r="726" spans="4:5" x14ac:dyDescent="0.35">
      <c r="D726" s="233"/>
      <c r="E726" s="217"/>
    </row>
    <row r="727" spans="4:5" x14ac:dyDescent="0.35">
      <c r="D727" s="233"/>
      <c r="E727" s="217"/>
    </row>
    <row r="728" spans="4:5" x14ac:dyDescent="0.35">
      <c r="D728" s="233"/>
      <c r="E728" s="217"/>
    </row>
    <row r="729" spans="4:5" x14ac:dyDescent="0.35">
      <c r="D729" s="233"/>
      <c r="E729" s="217"/>
    </row>
    <row r="730" spans="4:5" x14ac:dyDescent="0.35">
      <c r="D730" s="233"/>
      <c r="E730" s="217"/>
    </row>
    <row r="731" spans="4:5" x14ac:dyDescent="0.35">
      <c r="D731" s="233"/>
      <c r="E731" s="217"/>
    </row>
    <row r="732" spans="4:5" x14ac:dyDescent="0.35">
      <c r="D732" s="233"/>
      <c r="E732" s="217"/>
    </row>
    <row r="733" spans="4:5" x14ac:dyDescent="0.35">
      <c r="D733" s="233"/>
      <c r="E733" s="217"/>
    </row>
    <row r="734" spans="4:5" x14ac:dyDescent="0.35">
      <c r="D734" s="233"/>
      <c r="E734" s="217"/>
    </row>
    <row r="735" spans="4:5" x14ac:dyDescent="0.35">
      <c r="D735" s="233"/>
      <c r="E735" s="217"/>
    </row>
    <row r="736" spans="4:5" x14ac:dyDescent="0.35">
      <c r="D736" s="233"/>
      <c r="E736" s="217"/>
    </row>
    <row r="737" spans="4:5" x14ac:dyDescent="0.35">
      <c r="D737" s="233"/>
      <c r="E737" s="217"/>
    </row>
    <row r="738" spans="4:5" x14ac:dyDescent="0.35">
      <c r="D738" s="233"/>
      <c r="E738" s="217"/>
    </row>
    <row r="739" spans="4:5" x14ac:dyDescent="0.35">
      <c r="D739" s="233"/>
      <c r="E739" s="217"/>
    </row>
    <row r="740" spans="4:5" x14ac:dyDescent="0.35">
      <c r="D740" s="233"/>
      <c r="E740" s="217"/>
    </row>
    <row r="741" spans="4:5" x14ac:dyDescent="0.35">
      <c r="D741" s="233"/>
      <c r="E741" s="217"/>
    </row>
    <row r="742" spans="4:5" x14ac:dyDescent="0.35">
      <c r="D742" s="233"/>
      <c r="E742" s="217"/>
    </row>
    <row r="743" spans="4:5" x14ac:dyDescent="0.35">
      <c r="D743" s="233"/>
      <c r="E743" s="217"/>
    </row>
    <row r="744" spans="4:5" x14ac:dyDescent="0.35">
      <c r="E744" s="217"/>
    </row>
    <row r="745" spans="4:5" x14ac:dyDescent="0.35">
      <c r="E745" s="217"/>
    </row>
    <row r="746" spans="4:5" x14ac:dyDescent="0.35">
      <c r="E746" s="217"/>
    </row>
    <row r="747" spans="4:5" x14ac:dyDescent="0.35">
      <c r="E747" s="217"/>
    </row>
    <row r="748" spans="4:5" x14ac:dyDescent="0.35">
      <c r="E748" s="217"/>
    </row>
    <row r="749" spans="4:5" x14ac:dyDescent="0.35">
      <c r="E749" s="217"/>
    </row>
    <row r="750" spans="4:5" x14ac:dyDescent="0.35">
      <c r="E750" s="217"/>
    </row>
    <row r="751" spans="4:5" x14ac:dyDescent="0.35">
      <c r="E751" s="217"/>
    </row>
    <row r="752" spans="4:5" x14ac:dyDescent="0.35">
      <c r="E752" s="217"/>
    </row>
    <row r="753" spans="5:5" x14ac:dyDescent="0.35">
      <c r="E753" s="217"/>
    </row>
    <row r="754" spans="5:5" x14ac:dyDescent="0.35">
      <c r="E754" s="217"/>
    </row>
    <row r="755" spans="5:5" x14ac:dyDescent="0.35">
      <c r="E755" s="217"/>
    </row>
    <row r="756" spans="5:5" x14ac:dyDescent="0.35">
      <c r="E756" s="217"/>
    </row>
    <row r="757" spans="5:5" x14ac:dyDescent="0.35">
      <c r="E757" s="217"/>
    </row>
    <row r="758" spans="5:5" x14ac:dyDescent="0.35">
      <c r="E758" s="217"/>
    </row>
    <row r="759" spans="5:5" x14ac:dyDescent="0.35">
      <c r="E759" s="217"/>
    </row>
    <row r="760" spans="5:5" x14ac:dyDescent="0.35">
      <c r="E760" s="217"/>
    </row>
    <row r="761" spans="5:5" x14ac:dyDescent="0.35">
      <c r="E761" s="217"/>
    </row>
    <row r="762" spans="5:5" x14ac:dyDescent="0.35">
      <c r="E762" s="217"/>
    </row>
    <row r="763" spans="5:5" x14ac:dyDescent="0.35">
      <c r="E763" s="217"/>
    </row>
    <row r="764" spans="5:5" x14ac:dyDescent="0.35">
      <c r="E764" s="217"/>
    </row>
  </sheetData>
  <mergeCells count="3">
    <mergeCell ref="A1:E1"/>
    <mergeCell ref="G1:K1"/>
    <mergeCell ref="M1:R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8E4D2-C998-4641-AD93-91E37DE16A45}">
  <sheetPr>
    <tabColor theme="6" tint="0.39997558519241921"/>
  </sheetPr>
  <dimension ref="A1:H40"/>
  <sheetViews>
    <sheetView workbookViewId="0">
      <selection sqref="A1:G1048576"/>
    </sheetView>
  </sheetViews>
  <sheetFormatPr defaultRowHeight="14.5" x14ac:dyDescent="0.35"/>
  <cols>
    <col min="1" max="1" width="13.36328125" customWidth="1"/>
    <col min="2" max="2" width="14" bestFit="1" customWidth="1"/>
    <col min="3" max="3" width="11" customWidth="1"/>
    <col min="6" max="6" width="11.81640625" bestFit="1" customWidth="1"/>
    <col min="7" max="7" width="16.54296875" customWidth="1"/>
  </cols>
  <sheetData>
    <row r="1" spans="1:8" ht="18.5" x14ac:dyDescent="0.45">
      <c r="A1" s="289" t="s">
        <v>1877</v>
      </c>
      <c r="B1" s="289"/>
      <c r="C1" s="289"/>
      <c r="D1" s="289"/>
      <c r="E1" s="289"/>
      <c r="F1" s="289"/>
    </row>
    <row r="3" spans="1:8" x14ac:dyDescent="0.35">
      <c r="A3" s="290" t="s">
        <v>1878</v>
      </c>
    </row>
    <row r="5" spans="1:8" ht="15" thickBot="1" x14ac:dyDescent="0.4">
      <c r="A5" s="291" t="s">
        <v>76</v>
      </c>
      <c r="B5" s="291" t="s">
        <v>1736</v>
      </c>
      <c r="C5" s="291" t="s">
        <v>1879</v>
      </c>
      <c r="F5" s="292" t="s">
        <v>1736</v>
      </c>
      <c r="G5" s="293" t="s">
        <v>1880</v>
      </c>
    </row>
    <row r="6" spans="1:8" x14ac:dyDescent="0.35">
      <c r="A6" t="s">
        <v>1881</v>
      </c>
      <c r="B6" t="s">
        <v>1880</v>
      </c>
      <c r="C6" s="294">
        <v>44196</v>
      </c>
    </row>
    <row r="7" spans="1:8" x14ac:dyDescent="0.35">
      <c r="A7" t="s">
        <v>1881</v>
      </c>
      <c r="B7" t="s">
        <v>1882</v>
      </c>
      <c r="C7" s="294">
        <v>20898</v>
      </c>
      <c r="F7" s="295" t="str" cm="1">
        <f t="array" ref="F7:H9">_xlfn._xlws.FILTER(A6:C20,B6:B20=G5,"Not found")</f>
        <v>Utility</v>
      </c>
      <c r="G7" t="str">
        <v>North America</v>
      </c>
      <c r="H7">
        <v>44196</v>
      </c>
    </row>
    <row r="8" spans="1:8" x14ac:dyDescent="0.35">
      <c r="A8" t="s">
        <v>1881</v>
      </c>
      <c r="B8" t="s">
        <v>1883</v>
      </c>
      <c r="C8" s="294">
        <v>46994</v>
      </c>
      <c r="F8" t="str">
        <v>Productivity</v>
      </c>
      <c r="G8" t="str">
        <v>North America</v>
      </c>
      <c r="H8">
        <v>34155</v>
      </c>
    </row>
    <row r="9" spans="1:8" x14ac:dyDescent="0.35">
      <c r="A9" t="s">
        <v>1881</v>
      </c>
      <c r="B9" t="s">
        <v>1884</v>
      </c>
      <c r="C9" s="294">
        <v>43695</v>
      </c>
      <c r="F9" t="str">
        <v>Game</v>
      </c>
      <c r="G9" t="str">
        <v>North America</v>
      </c>
      <c r="H9">
        <v>44675</v>
      </c>
    </row>
    <row r="10" spans="1:8" x14ac:dyDescent="0.35">
      <c r="A10" t="s">
        <v>1881</v>
      </c>
      <c r="B10" t="s">
        <v>1885</v>
      </c>
      <c r="C10" s="294">
        <v>34196</v>
      </c>
    </row>
    <row r="11" spans="1:8" ht="15" thickBot="1" x14ac:dyDescent="0.4">
      <c r="A11" t="s">
        <v>1886</v>
      </c>
      <c r="B11" t="s">
        <v>1880</v>
      </c>
      <c r="C11" s="294">
        <v>34155</v>
      </c>
      <c r="E11" s="292"/>
      <c r="F11" s="296" t="s">
        <v>1887</v>
      </c>
      <c r="G11" s="297">
        <v>45000</v>
      </c>
    </row>
    <row r="12" spans="1:8" x14ac:dyDescent="0.35">
      <c r="A12" t="s">
        <v>1886</v>
      </c>
      <c r="B12" t="s">
        <v>1882</v>
      </c>
      <c r="C12" s="294">
        <v>24396</v>
      </c>
    </row>
    <row r="13" spans="1:8" x14ac:dyDescent="0.35">
      <c r="A13" t="s">
        <v>1886</v>
      </c>
      <c r="B13" t="s">
        <v>1883</v>
      </c>
      <c r="C13" s="294">
        <v>29276</v>
      </c>
      <c r="F13" s="295" t="str" cm="1">
        <f t="array" ref="F13:H16">_xlfn._xlws.FILTER(A6:C20,C6:C20&gt;G11,"No data")</f>
        <v>Utility</v>
      </c>
      <c r="G13" t="str">
        <v>Asia</v>
      </c>
      <c r="H13">
        <v>46994</v>
      </c>
    </row>
    <row r="14" spans="1:8" x14ac:dyDescent="0.35">
      <c r="A14" t="s">
        <v>1886</v>
      </c>
      <c r="B14" t="s">
        <v>1884</v>
      </c>
      <c r="C14" s="294">
        <v>45540</v>
      </c>
      <c r="F14" t="str">
        <v>Productivity</v>
      </c>
      <c r="G14" t="str">
        <v>Europe</v>
      </c>
      <c r="H14">
        <v>45540</v>
      </c>
    </row>
    <row r="15" spans="1:8" x14ac:dyDescent="0.35">
      <c r="A15" t="s">
        <v>1886</v>
      </c>
      <c r="B15" t="s">
        <v>1885</v>
      </c>
      <c r="C15" s="294">
        <v>29277</v>
      </c>
      <c r="F15" t="str">
        <v>Game</v>
      </c>
      <c r="G15" t="str">
        <v>Europe</v>
      </c>
      <c r="H15">
        <v>46336</v>
      </c>
    </row>
    <row r="16" spans="1:8" x14ac:dyDescent="0.35">
      <c r="A16" t="s">
        <v>1888</v>
      </c>
      <c r="B16" t="s">
        <v>1880</v>
      </c>
      <c r="C16" s="294">
        <v>44675</v>
      </c>
      <c r="F16" t="str">
        <v>Game</v>
      </c>
      <c r="G16" t="str">
        <v>Australia</v>
      </c>
      <c r="H16">
        <v>49656</v>
      </c>
    </row>
    <row r="17" spans="1:8" x14ac:dyDescent="0.35">
      <c r="A17" t="s">
        <v>1888</v>
      </c>
      <c r="B17" t="s">
        <v>1882</v>
      </c>
      <c r="C17" s="294">
        <v>42569</v>
      </c>
    </row>
    <row r="18" spans="1:8" x14ac:dyDescent="0.35">
      <c r="A18" t="s">
        <v>1888</v>
      </c>
      <c r="B18" t="s">
        <v>1883</v>
      </c>
      <c r="C18" s="294">
        <v>43784</v>
      </c>
    </row>
    <row r="19" spans="1:8" x14ac:dyDescent="0.35">
      <c r="A19" t="s">
        <v>1888</v>
      </c>
      <c r="B19" t="s">
        <v>1884</v>
      </c>
      <c r="C19" s="294">
        <v>46336</v>
      </c>
    </row>
    <row r="20" spans="1:8" x14ac:dyDescent="0.35">
      <c r="A20" t="s">
        <v>1888</v>
      </c>
      <c r="B20" t="s">
        <v>1885</v>
      </c>
      <c r="C20" s="294">
        <v>49656</v>
      </c>
    </row>
    <row r="23" spans="1:8" x14ac:dyDescent="0.35">
      <c r="A23" s="298" t="s">
        <v>1889</v>
      </c>
      <c r="B23" s="298"/>
      <c r="C23" s="298"/>
      <c r="F23" s="299"/>
      <c r="G23" s="299"/>
    </row>
    <row r="25" spans="1:8" x14ac:dyDescent="0.35">
      <c r="A25" s="300" t="s">
        <v>76</v>
      </c>
      <c r="B25" s="300" t="s">
        <v>1736</v>
      </c>
      <c r="C25" s="300" t="s">
        <v>1879</v>
      </c>
      <c r="F25" s="301" t="s">
        <v>1736</v>
      </c>
      <c r="G25" s="293" t="s">
        <v>1883</v>
      </c>
    </row>
    <row r="26" spans="1:8" x14ac:dyDescent="0.35">
      <c r="A26" t="s">
        <v>1881</v>
      </c>
      <c r="B26" t="s">
        <v>1880</v>
      </c>
      <c r="C26" s="294">
        <v>44196</v>
      </c>
    </row>
    <row r="27" spans="1:8" x14ac:dyDescent="0.35">
      <c r="A27" t="s">
        <v>1881</v>
      </c>
      <c r="B27" t="s">
        <v>1882</v>
      </c>
      <c r="C27" s="294">
        <v>20898</v>
      </c>
      <c r="F27" s="295" t="str" cm="1">
        <f t="array" ref="F27:H29">_xlfn._xlws.FILTER(TableDiv2[],TableDiv2[Region]=G25,"not found")</f>
        <v>Utility</v>
      </c>
      <c r="G27" t="str">
        <v>Asia</v>
      </c>
      <c r="H27">
        <v>46994</v>
      </c>
    </row>
    <row r="28" spans="1:8" x14ac:dyDescent="0.35">
      <c r="A28" t="s">
        <v>1881</v>
      </c>
      <c r="B28" t="s">
        <v>1883</v>
      </c>
      <c r="C28" s="294">
        <v>46994</v>
      </c>
      <c r="F28" t="str">
        <v>Productivity</v>
      </c>
      <c r="G28" t="str">
        <v>Asia</v>
      </c>
      <c r="H28">
        <v>29276</v>
      </c>
    </row>
    <row r="29" spans="1:8" x14ac:dyDescent="0.35">
      <c r="A29" t="s">
        <v>1881</v>
      </c>
      <c r="B29" t="s">
        <v>1884</v>
      </c>
      <c r="C29" s="294">
        <v>43695</v>
      </c>
      <c r="F29" t="str">
        <v>Game</v>
      </c>
      <c r="G29" t="str">
        <v>Asia</v>
      </c>
      <c r="H29">
        <v>43784</v>
      </c>
    </row>
    <row r="30" spans="1:8" x14ac:dyDescent="0.35">
      <c r="A30" t="s">
        <v>1881</v>
      </c>
      <c r="B30" t="s">
        <v>1885</v>
      </c>
      <c r="C30" s="294">
        <v>34196</v>
      </c>
    </row>
    <row r="31" spans="1:8" x14ac:dyDescent="0.35">
      <c r="A31" t="s">
        <v>1886</v>
      </c>
      <c r="B31" t="s">
        <v>1880</v>
      </c>
      <c r="C31" s="294">
        <v>34155</v>
      </c>
    </row>
    <row r="32" spans="1:8" x14ac:dyDescent="0.35">
      <c r="A32" t="s">
        <v>1886</v>
      </c>
      <c r="B32" t="s">
        <v>1882</v>
      </c>
      <c r="C32" s="294">
        <v>24396</v>
      </c>
    </row>
    <row r="33" spans="1:8" x14ac:dyDescent="0.35">
      <c r="A33" t="s">
        <v>1886</v>
      </c>
      <c r="B33" t="s">
        <v>1883</v>
      </c>
      <c r="C33" s="294">
        <v>29276</v>
      </c>
      <c r="F33" s="301" t="s">
        <v>76</v>
      </c>
      <c r="G33" s="302" t="s">
        <v>1888</v>
      </c>
    </row>
    <row r="34" spans="1:8" x14ac:dyDescent="0.35">
      <c r="A34" t="s">
        <v>1886</v>
      </c>
      <c r="B34" t="s">
        <v>1884</v>
      </c>
      <c r="C34" s="294">
        <v>45540</v>
      </c>
      <c r="F34" s="301" t="s">
        <v>1736</v>
      </c>
      <c r="G34" s="293" t="s">
        <v>1884</v>
      </c>
    </row>
    <row r="35" spans="1:8" x14ac:dyDescent="0.35">
      <c r="A35" t="s">
        <v>1886</v>
      </c>
      <c r="B35" t="s">
        <v>1885</v>
      </c>
      <c r="C35" s="294">
        <v>29277</v>
      </c>
    </row>
    <row r="36" spans="1:8" x14ac:dyDescent="0.35">
      <c r="A36" t="s">
        <v>1888</v>
      </c>
      <c r="B36" t="s">
        <v>1880</v>
      </c>
      <c r="C36" s="294">
        <v>44675</v>
      </c>
      <c r="F36" s="295" t="str" cm="1">
        <f t="array" ref="F36:H36">_xlfn._xlws.FILTER(TableDiv2[],(TableDiv2[Division]=G33)*(TableDiv2[Region]=G34),"Not found")</f>
        <v>Game</v>
      </c>
      <c r="G36" t="str">
        <v>Europe</v>
      </c>
      <c r="H36">
        <v>46336</v>
      </c>
    </row>
    <row r="37" spans="1:8" x14ac:dyDescent="0.35">
      <c r="A37" t="s">
        <v>1888</v>
      </c>
      <c r="B37" t="s">
        <v>1882</v>
      </c>
      <c r="C37" s="294">
        <v>42569</v>
      </c>
    </row>
    <row r="38" spans="1:8" x14ac:dyDescent="0.35">
      <c r="A38" t="s">
        <v>1888</v>
      </c>
      <c r="B38" t="s">
        <v>1883</v>
      </c>
      <c r="C38" s="294">
        <v>43784</v>
      </c>
    </row>
    <row r="39" spans="1:8" x14ac:dyDescent="0.35">
      <c r="A39" t="s">
        <v>1888</v>
      </c>
      <c r="B39" t="s">
        <v>1884</v>
      </c>
      <c r="C39" s="294">
        <v>46336</v>
      </c>
    </row>
    <row r="40" spans="1:8" x14ac:dyDescent="0.35">
      <c r="A40" t="s">
        <v>1888</v>
      </c>
      <c r="B40" t="s">
        <v>1885</v>
      </c>
      <c r="C40" s="294">
        <v>49656</v>
      </c>
    </row>
  </sheetData>
  <mergeCells count="1">
    <mergeCell ref="A23:C23"/>
  </mergeCells>
  <dataValidations count="1">
    <dataValidation type="list" allowBlank="1" showInputMessage="1" showErrorMessage="1" sqref="G5 G25 G34" xr:uid="{F5C58F69-B008-4ECF-B0EF-4EC3BD1FB3B9}">
      <formula1>$B$6:$B$10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4F3C9-FFB0-4A71-AEAF-45223C3B02BD}">
  <sheetPr>
    <tabColor theme="4"/>
  </sheetPr>
  <dimension ref="A2:F22"/>
  <sheetViews>
    <sheetView tabSelected="1" zoomScale="120" zoomScaleNormal="120" workbookViewId="0">
      <selection activeCell="G13" sqref="G13"/>
    </sheetView>
  </sheetViews>
  <sheetFormatPr defaultRowHeight="14.5" x14ac:dyDescent="0.35"/>
  <cols>
    <col min="1" max="6" width="10.36328125" style="154" customWidth="1"/>
  </cols>
  <sheetData>
    <row r="2" spans="1:6" x14ac:dyDescent="0.35">
      <c r="C2" s="155" t="s">
        <v>1723</v>
      </c>
      <c r="D2" s="156"/>
      <c r="E2" s="156"/>
      <c r="F2" s="156"/>
    </row>
    <row r="4" spans="1:6" ht="18" x14ac:dyDescent="0.4">
      <c r="A4" s="252" t="s">
        <v>894</v>
      </c>
      <c r="B4" s="252"/>
      <c r="C4" s="252"/>
      <c r="D4" s="252"/>
      <c r="E4" s="252"/>
      <c r="F4" s="252"/>
    </row>
    <row r="5" spans="1:6" ht="15.5" x14ac:dyDescent="0.35">
      <c r="A5" s="253" t="s">
        <v>898</v>
      </c>
      <c r="B5" s="253"/>
      <c r="C5" s="253"/>
      <c r="D5" s="253"/>
      <c r="E5" s="253"/>
      <c r="F5" s="253"/>
    </row>
    <row r="6" spans="1:6" x14ac:dyDescent="0.35">
      <c r="A6" s="157" t="s">
        <v>4</v>
      </c>
      <c r="B6" s="157" t="s">
        <v>5</v>
      </c>
      <c r="C6" s="157" t="s">
        <v>6</v>
      </c>
      <c r="D6" s="157" t="s">
        <v>7</v>
      </c>
      <c r="E6" s="157" t="s">
        <v>1724</v>
      </c>
      <c r="F6" s="157"/>
    </row>
    <row r="7" spans="1:6" x14ac:dyDescent="0.35">
      <c r="A7" s="158">
        <v>16090</v>
      </c>
      <c r="B7" s="158">
        <v>14825</v>
      </c>
      <c r="C7" s="158">
        <v>16682</v>
      </c>
      <c r="D7" s="158">
        <v>19295</v>
      </c>
      <c r="E7" s="159">
        <v>-12980</v>
      </c>
    </row>
    <row r="9" spans="1:6" ht="15.5" x14ac:dyDescent="0.35">
      <c r="A9" s="253" t="s">
        <v>907</v>
      </c>
      <c r="B9" s="253"/>
      <c r="C9" s="253"/>
      <c r="D9" s="253"/>
      <c r="E9" s="253"/>
      <c r="F9" s="253"/>
    </row>
    <row r="10" spans="1:6" x14ac:dyDescent="0.35">
      <c r="A10" s="157" t="s">
        <v>4</v>
      </c>
      <c r="B10" s="157" t="s">
        <v>5</v>
      </c>
      <c r="C10" s="157" t="s">
        <v>6</v>
      </c>
      <c r="D10" s="157" t="s">
        <v>7</v>
      </c>
      <c r="E10" s="157" t="s">
        <v>1724</v>
      </c>
      <c r="F10" s="157"/>
    </row>
    <row r="11" spans="1:6" x14ac:dyDescent="0.35">
      <c r="A11" s="158">
        <v>14598</v>
      </c>
      <c r="B11" s="158">
        <v>15698</v>
      </c>
      <c r="C11" s="158">
        <v>18456</v>
      </c>
      <c r="D11" s="158">
        <v>12395</v>
      </c>
      <c r="E11" s="159">
        <v>-11321</v>
      </c>
    </row>
    <row r="13" spans="1:6" ht="15.5" x14ac:dyDescent="0.35">
      <c r="A13" s="253" t="s">
        <v>909</v>
      </c>
      <c r="B13" s="253"/>
      <c r="C13" s="253"/>
      <c r="D13" s="253"/>
      <c r="E13" s="253"/>
      <c r="F13" s="253"/>
    </row>
    <row r="14" spans="1:6" x14ac:dyDescent="0.35">
      <c r="A14" s="157" t="s">
        <v>4</v>
      </c>
      <c r="B14" s="157" t="s">
        <v>5</v>
      </c>
      <c r="C14" s="157" t="s">
        <v>6</v>
      </c>
      <c r="D14" s="157" t="s">
        <v>7</v>
      </c>
      <c r="E14" s="157" t="s">
        <v>1724</v>
      </c>
      <c r="F14" s="157"/>
    </row>
    <row r="15" spans="1:6" x14ac:dyDescent="0.35">
      <c r="A15" s="158">
        <v>10569</v>
      </c>
      <c r="B15" s="158">
        <v>11469</v>
      </c>
      <c r="C15" s="158">
        <v>12489</v>
      </c>
      <c r="D15" s="158">
        <v>10369</v>
      </c>
      <c r="E15" s="159">
        <v>-14600</v>
      </c>
    </row>
    <row r="17" spans="1:5" ht="15.5" x14ac:dyDescent="0.35">
      <c r="A17" s="173" t="s">
        <v>1725</v>
      </c>
    </row>
    <row r="19" spans="1:5" x14ac:dyDescent="0.35">
      <c r="A19" s="160" t="s">
        <v>1726</v>
      </c>
      <c r="B19" s="254" t="s">
        <v>1727</v>
      </c>
      <c r="C19" s="254"/>
      <c r="D19" s="254"/>
      <c r="E19" s="254"/>
    </row>
    <row r="20" spans="1:5" x14ac:dyDescent="0.35">
      <c r="A20" s="170" t="s">
        <v>1728</v>
      </c>
      <c r="B20" s="161"/>
      <c r="C20" s="162"/>
      <c r="D20" s="162"/>
      <c r="E20" s="163"/>
    </row>
    <row r="21" spans="1:5" x14ac:dyDescent="0.35">
      <c r="A21" s="171" t="s">
        <v>1729</v>
      </c>
      <c r="B21" s="164"/>
      <c r="C21" s="165"/>
      <c r="D21" s="165"/>
      <c r="E21" s="166"/>
    </row>
    <row r="22" spans="1:5" x14ac:dyDescent="0.35">
      <c r="A22" s="172" t="s">
        <v>1730</v>
      </c>
      <c r="B22" s="167"/>
      <c r="C22" s="168"/>
      <c r="D22" s="168"/>
      <c r="E22" s="169"/>
    </row>
  </sheetData>
  <mergeCells count="5">
    <mergeCell ref="A4:F4"/>
    <mergeCell ref="A5:F5"/>
    <mergeCell ref="A9:F9"/>
    <mergeCell ref="A13:F13"/>
    <mergeCell ref="B19:E19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Z1000"/>
  <sheetViews>
    <sheetView workbookViewId="0"/>
  </sheetViews>
  <sheetFormatPr defaultColWidth="14.453125" defaultRowHeight="15" customHeight="1" x14ac:dyDescent="0.35"/>
  <cols>
    <col min="1" max="1" width="16.08984375" customWidth="1"/>
    <col min="2" max="2" width="8.08984375" customWidth="1"/>
    <col min="3" max="3" width="11.08984375" customWidth="1"/>
    <col min="4" max="4" width="10.81640625" customWidth="1"/>
    <col min="5" max="5" width="7.453125" customWidth="1"/>
    <col min="6" max="7" width="6.81640625" customWidth="1"/>
    <col min="8" max="8" width="7.81640625" customWidth="1"/>
    <col min="9" max="9" width="9.453125" customWidth="1"/>
    <col min="10" max="10" width="9.81640625" customWidth="1"/>
    <col min="11" max="11" width="46.81640625" customWidth="1"/>
    <col min="12" max="26" width="19.81640625" customWidth="1"/>
  </cols>
  <sheetData>
    <row r="1" spans="1:26" ht="14.25" customHeight="1" x14ac:dyDescent="0.35">
      <c r="A1" s="90" t="s">
        <v>892</v>
      </c>
      <c r="B1" s="91" t="s">
        <v>106</v>
      </c>
      <c r="C1" s="92" t="s">
        <v>107</v>
      </c>
      <c r="D1" s="93" t="s">
        <v>108</v>
      </c>
      <c r="E1" s="94" t="s">
        <v>109</v>
      </c>
      <c r="F1" s="94" t="s">
        <v>929</v>
      </c>
      <c r="G1" s="94" t="s">
        <v>930</v>
      </c>
      <c r="H1" s="92" t="s">
        <v>111</v>
      </c>
      <c r="I1" s="95" t="s">
        <v>931</v>
      </c>
      <c r="J1" s="91" t="s">
        <v>115</v>
      </c>
      <c r="K1" s="129" t="s">
        <v>932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 x14ac:dyDescent="0.35">
      <c r="A2" s="60" t="s">
        <v>933</v>
      </c>
      <c r="B2" s="86" t="s">
        <v>104</v>
      </c>
      <c r="C2" s="60" t="s">
        <v>934</v>
      </c>
      <c r="D2" s="87">
        <v>37249</v>
      </c>
      <c r="E2" s="88">
        <f t="shared" ref="E2:E256" ca="1" si="0">DATEDIF(D2,TODAY(),"Y")</f>
        <v>23</v>
      </c>
      <c r="F2" s="88">
        <f ca="1">DATEDIF(D2,TODAY(),"M")</f>
        <v>278</v>
      </c>
      <c r="G2" s="88">
        <f ca="1">DATEDIF(D2,TODAY(),"D")</f>
        <v>8470</v>
      </c>
      <c r="H2" s="88" t="s">
        <v>119</v>
      </c>
      <c r="I2" s="88">
        <v>60981</v>
      </c>
      <c r="J2" s="86">
        <v>1</v>
      </c>
      <c r="K2" s="88" t="str">
        <f t="shared" ref="K2:K256" si="1">IF(J2&gt;=4,3000,"")</f>
        <v/>
      </c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25" customHeight="1" x14ac:dyDescent="0.35">
      <c r="A3" s="60" t="s">
        <v>935</v>
      </c>
      <c r="B3" s="86" t="s">
        <v>104</v>
      </c>
      <c r="C3" s="60" t="s">
        <v>934</v>
      </c>
      <c r="D3" s="87">
        <v>41673</v>
      </c>
      <c r="E3" s="88">
        <f t="shared" ca="1" si="0"/>
        <v>11</v>
      </c>
      <c r="F3" s="88"/>
      <c r="G3" s="88"/>
      <c r="H3" s="88" t="s">
        <v>121</v>
      </c>
      <c r="I3" s="88">
        <v>60915</v>
      </c>
      <c r="J3" s="86">
        <v>4</v>
      </c>
      <c r="K3" s="88">
        <f t="shared" si="1"/>
        <v>3000</v>
      </c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 x14ac:dyDescent="0.35">
      <c r="A4" s="60" t="s">
        <v>936</v>
      </c>
      <c r="B4" s="86" t="s">
        <v>104</v>
      </c>
      <c r="C4" s="60" t="s">
        <v>934</v>
      </c>
      <c r="D4" s="87">
        <v>40225</v>
      </c>
      <c r="E4" s="88">
        <f t="shared" ca="1" si="0"/>
        <v>15</v>
      </c>
      <c r="F4" s="88"/>
      <c r="G4" s="88"/>
      <c r="H4" s="88"/>
      <c r="I4" s="88">
        <v>97071</v>
      </c>
      <c r="J4" s="86">
        <v>5</v>
      </c>
      <c r="K4" s="88">
        <f t="shared" si="1"/>
        <v>3000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 x14ac:dyDescent="0.35">
      <c r="A5" s="60" t="s">
        <v>937</v>
      </c>
      <c r="B5" s="86" t="s">
        <v>125</v>
      </c>
      <c r="C5" s="60" t="s">
        <v>934</v>
      </c>
      <c r="D5" s="87">
        <v>42229</v>
      </c>
      <c r="E5" s="88">
        <f t="shared" ca="1" si="0"/>
        <v>9</v>
      </c>
      <c r="F5" s="88"/>
      <c r="G5" s="88"/>
      <c r="H5" s="88"/>
      <c r="I5" s="88">
        <v>115421</v>
      </c>
      <c r="J5" s="86">
        <v>3</v>
      </c>
      <c r="K5" s="88" t="str">
        <f t="shared" si="1"/>
        <v/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 x14ac:dyDescent="0.35">
      <c r="A6" s="60" t="s">
        <v>938</v>
      </c>
      <c r="B6" s="86" t="s">
        <v>127</v>
      </c>
      <c r="C6" s="60" t="s">
        <v>934</v>
      </c>
      <c r="D6" s="87">
        <v>40525</v>
      </c>
      <c r="E6" s="88">
        <f t="shared" ca="1" si="0"/>
        <v>14</v>
      </c>
      <c r="F6" s="88"/>
      <c r="G6" s="88"/>
      <c r="H6" s="88" t="s">
        <v>128</v>
      </c>
      <c r="I6" s="88">
        <v>115547</v>
      </c>
      <c r="J6" s="86">
        <v>4</v>
      </c>
      <c r="K6" s="88">
        <f t="shared" si="1"/>
        <v>3000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 x14ac:dyDescent="0.35">
      <c r="A7" s="60" t="s">
        <v>939</v>
      </c>
      <c r="B7" s="86" t="s">
        <v>101</v>
      </c>
      <c r="C7" s="60" t="s">
        <v>940</v>
      </c>
      <c r="D7" s="87">
        <v>39829</v>
      </c>
      <c r="E7" s="88">
        <f t="shared" ca="1" si="0"/>
        <v>16</v>
      </c>
      <c r="F7" s="88"/>
      <c r="G7" s="88"/>
      <c r="H7" s="88" t="s">
        <v>119</v>
      </c>
      <c r="I7" s="88">
        <v>69212</v>
      </c>
      <c r="J7" s="86">
        <v>2</v>
      </c>
      <c r="K7" s="88" t="str">
        <f t="shared" si="1"/>
        <v/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 x14ac:dyDescent="0.35">
      <c r="A8" s="60" t="s">
        <v>941</v>
      </c>
      <c r="B8" s="86" t="s">
        <v>125</v>
      </c>
      <c r="C8" s="60" t="s">
        <v>940</v>
      </c>
      <c r="D8" s="87">
        <v>37295</v>
      </c>
      <c r="E8" s="88">
        <f t="shared" ca="1" si="0"/>
        <v>23</v>
      </c>
      <c r="F8" s="88"/>
      <c r="G8" s="88"/>
      <c r="H8" s="88" t="s">
        <v>119</v>
      </c>
      <c r="I8" s="88">
        <v>120198</v>
      </c>
      <c r="J8" s="86">
        <v>1</v>
      </c>
      <c r="K8" s="88" t="str">
        <f t="shared" si="1"/>
        <v/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 x14ac:dyDescent="0.35">
      <c r="A9" s="60" t="s">
        <v>942</v>
      </c>
      <c r="B9" s="86" t="s">
        <v>134</v>
      </c>
      <c r="C9" s="60" t="s">
        <v>940</v>
      </c>
      <c r="D9" s="87">
        <v>40267</v>
      </c>
      <c r="E9" s="88">
        <f t="shared" ca="1" si="0"/>
        <v>14</v>
      </c>
      <c r="F9" s="88"/>
      <c r="G9" s="88"/>
      <c r="H9" s="88"/>
      <c r="I9" s="88">
        <v>107635</v>
      </c>
      <c r="J9" s="86">
        <v>5</v>
      </c>
      <c r="K9" s="88">
        <f t="shared" si="1"/>
        <v>3000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 x14ac:dyDescent="0.35">
      <c r="A10" s="60" t="s">
        <v>943</v>
      </c>
      <c r="B10" s="86" t="s">
        <v>101</v>
      </c>
      <c r="C10" s="60" t="s">
        <v>940</v>
      </c>
      <c r="D10" s="87">
        <v>37338</v>
      </c>
      <c r="E10" s="88">
        <f t="shared" ca="1" si="0"/>
        <v>22</v>
      </c>
      <c r="F10" s="88"/>
      <c r="G10" s="88"/>
      <c r="H10" s="88" t="s">
        <v>119</v>
      </c>
      <c r="I10" s="88">
        <v>113020</v>
      </c>
      <c r="J10" s="86">
        <v>1</v>
      </c>
      <c r="K10" s="88" t="str">
        <f t="shared" si="1"/>
        <v/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 x14ac:dyDescent="0.35">
      <c r="A11" s="60" t="s">
        <v>944</v>
      </c>
      <c r="B11" s="86" t="s">
        <v>125</v>
      </c>
      <c r="C11" s="60" t="s">
        <v>940</v>
      </c>
      <c r="D11" s="87">
        <v>38482</v>
      </c>
      <c r="E11" s="88">
        <f t="shared" ca="1" si="0"/>
        <v>19</v>
      </c>
      <c r="F11" s="88"/>
      <c r="G11" s="88"/>
      <c r="H11" s="88" t="s">
        <v>119</v>
      </c>
      <c r="I11" s="88">
        <v>82341</v>
      </c>
      <c r="J11" s="86">
        <v>4</v>
      </c>
      <c r="K11" s="88">
        <f t="shared" si="1"/>
        <v>3000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 x14ac:dyDescent="0.35">
      <c r="A12" s="60" t="s">
        <v>945</v>
      </c>
      <c r="B12" s="86" t="s">
        <v>134</v>
      </c>
      <c r="C12" s="60" t="s">
        <v>940</v>
      </c>
      <c r="D12" s="87">
        <v>38860</v>
      </c>
      <c r="E12" s="88">
        <f t="shared" ca="1" si="0"/>
        <v>18</v>
      </c>
      <c r="F12" s="88"/>
      <c r="G12" s="88"/>
      <c r="H12" s="88" t="s">
        <v>139</v>
      </c>
      <c r="I12" s="88">
        <v>98598</v>
      </c>
      <c r="J12" s="86">
        <v>3</v>
      </c>
      <c r="K12" s="88" t="str">
        <f t="shared" si="1"/>
        <v/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 x14ac:dyDescent="0.35">
      <c r="A13" s="60" t="s">
        <v>946</v>
      </c>
      <c r="B13" s="86" t="s">
        <v>134</v>
      </c>
      <c r="C13" s="60" t="s">
        <v>940</v>
      </c>
      <c r="D13" s="87">
        <v>39220</v>
      </c>
      <c r="E13" s="88">
        <f t="shared" ca="1" si="0"/>
        <v>17</v>
      </c>
      <c r="F13" s="88"/>
      <c r="G13" s="88"/>
      <c r="H13" s="88" t="s">
        <v>119</v>
      </c>
      <c r="I13" s="88">
        <v>46350</v>
      </c>
      <c r="J13" s="86">
        <v>4</v>
      </c>
      <c r="K13" s="88">
        <f t="shared" si="1"/>
        <v>3000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 x14ac:dyDescent="0.35">
      <c r="A14" s="60" t="s">
        <v>947</v>
      </c>
      <c r="B14" s="86" t="s">
        <v>134</v>
      </c>
      <c r="C14" s="60" t="s">
        <v>940</v>
      </c>
      <c r="D14" s="87">
        <v>41857</v>
      </c>
      <c r="E14" s="88">
        <f t="shared" ca="1" si="0"/>
        <v>10</v>
      </c>
      <c r="F14" s="88"/>
      <c r="G14" s="88"/>
      <c r="H14" s="88" t="s">
        <v>121</v>
      </c>
      <c r="I14" s="88">
        <v>61076</v>
      </c>
      <c r="J14" s="86">
        <v>1</v>
      </c>
      <c r="K14" s="88" t="str">
        <f t="shared" si="1"/>
        <v/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 x14ac:dyDescent="0.35">
      <c r="A15" s="60" t="s">
        <v>948</v>
      </c>
      <c r="B15" s="86" t="s">
        <v>101</v>
      </c>
      <c r="C15" s="60" t="s">
        <v>940</v>
      </c>
      <c r="D15" s="87">
        <v>42214</v>
      </c>
      <c r="E15" s="88">
        <f t="shared" ca="1" si="0"/>
        <v>9</v>
      </c>
      <c r="F15" s="88"/>
      <c r="G15" s="88"/>
      <c r="H15" s="88" t="s">
        <v>119</v>
      </c>
      <c r="I15" s="88">
        <v>107968</v>
      </c>
      <c r="J15" s="86">
        <v>5</v>
      </c>
      <c r="K15" s="88">
        <f t="shared" si="1"/>
        <v>3000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 x14ac:dyDescent="0.35">
      <c r="A16" s="60" t="s">
        <v>949</v>
      </c>
      <c r="B16" s="86" t="s">
        <v>127</v>
      </c>
      <c r="C16" s="60" t="s">
        <v>940</v>
      </c>
      <c r="D16" s="87">
        <v>37842</v>
      </c>
      <c r="E16" s="88">
        <f t="shared" ca="1" si="0"/>
        <v>21</v>
      </c>
      <c r="F16" s="88"/>
      <c r="G16" s="88"/>
      <c r="H16" s="88" t="s">
        <v>139</v>
      </c>
      <c r="I16" s="88">
        <v>102146</v>
      </c>
      <c r="J16" s="86">
        <v>4</v>
      </c>
      <c r="K16" s="88">
        <f t="shared" si="1"/>
        <v>3000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 x14ac:dyDescent="0.35">
      <c r="A17" s="60" t="s">
        <v>950</v>
      </c>
      <c r="B17" s="86" t="s">
        <v>102</v>
      </c>
      <c r="C17" s="60" t="s">
        <v>940</v>
      </c>
      <c r="D17" s="87">
        <v>41865</v>
      </c>
      <c r="E17" s="88">
        <f t="shared" ca="1" si="0"/>
        <v>10</v>
      </c>
      <c r="F17" s="88"/>
      <c r="G17" s="88"/>
      <c r="H17" s="88" t="s">
        <v>119</v>
      </c>
      <c r="I17" s="88">
        <v>46009</v>
      </c>
      <c r="J17" s="86">
        <v>3</v>
      </c>
      <c r="K17" s="88" t="str">
        <f t="shared" si="1"/>
        <v/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 x14ac:dyDescent="0.35">
      <c r="A18" s="60" t="s">
        <v>951</v>
      </c>
      <c r="B18" s="86" t="s">
        <v>104</v>
      </c>
      <c r="C18" s="60" t="s">
        <v>940</v>
      </c>
      <c r="D18" s="87">
        <v>37855</v>
      </c>
      <c r="E18" s="88">
        <f t="shared" ca="1" si="0"/>
        <v>21</v>
      </c>
      <c r="F18" s="88"/>
      <c r="G18" s="88"/>
      <c r="H18" s="88"/>
      <c r="I18" s="88">
        <v>53399</v>
      </c>
      <c r="J18" s="86">
        <v>3</v>
      </c>
      <c r="K18" s="88" t="str">
        <f t="shared" si="1"/>
        <v/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 x14ac:dyDescent="0.35">
      <c r="A19" s="60" t="s">
        <v>952</v>
      </c>
      <c r="B19" s="86" t="s">
        <v>104</v>
      </c>
      <c r="C19" s="60" t="s">
        <v>940</v>
      </c>
      <c r="D19" s="87">
        <v>40782</v>
      </c>
      <c r="E19" s="88">
        <f t="shared" ca="1" si="0"/>
        <v>13</v>
      </c>
      <c r="F19" s="88"/>
      <c r="G19" s="88"/>
      <c r="H19" s="88" t="s">
        <v>139</v>
      </c>
      <c r="I19" s="88">
        <v>45419</v>
      </c>
      <c r="J19" s="86">
        <v>5</v>
      </c>
      <c r="K19" s="88">
        <f t="shared" si="1"/>
        <v>3000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 x14ac:dyDescent="0.35">
      <c r="A20" s="60" t="s">
        <v>953</v>
      </c>
      <c r="B20" s="86" t="s">
        <v>102</v>
      </c>
      <c r="C20" s="60" t="s">
        <v>940</v>
      </c>
      <c r="D20" s="87">
        <v>40107</v>
      </c>
      <c r="E20" s="88">
        <f t="shared" ca="1" si="0"/>
        <v>15</v>
      </c>
      <c r="F20" s="88"/>
      <c r="G20" s="88"/>
      <c r="H20" s="88" t="s">
        <v>149</v>
      </c>
      <c r="I20" s="88">
        <v>69038</v>
      </c>
      <c r="J20" s="86">
        <v>2</v>
      </c>
      <c r="K20" s="88" t="str">
        <f t="shared" si="1"/>
        <v/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 x14ac:dyDescent="0.35">
      <c r="A21" s="60" t="s">
        <v>954</v>
      </c>
      <c r="B21" s="86" t="s">
        <v>104</v>
      </c>
      <c r="C21" s="60" t="s">
        <v>940</v>
      </c>
      <c r="D21" s="87">
        <v>41204</v>
      </c>
      <c r="E21" s="88">
        <f t="shared" ca="1" si="0"/>
        <v>12</v>
      </c>
      <c r="F21" s="88"/>
      <c r="G21" s="88"/>
      <c r="H21" s="88"/>
      <c r="I21" s="88">
        <v>46163</v>
      </c>
      <c r="J21" s="86">
        <v>4</v>
      </c>
      <c r="K21" s="88">
        <f t="shared" si="1"/>
        <v>3000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 x14ac:dyDescent="0.35">
      <c r="A22" s="60" t="s">
        <v>955</v>
      </c>
      <c r="B22" s="86" t="s">
        <v>125</v>
      </c>
      <c r="C22" s="60" t="s">
        <v>940</v>
      </c>
      <c r="D22" s="87">
        <v>37221</v>
      </c>
      <c r="E22" s="88">
        <f t="shared" ca="1" si="0"/>
        <v>23</v>
      </c>
      <c r="F22" s="88"/>
      <c r="G22" s="88"/>
      <c r="H22" s="88" t="s">
        <v>149</v>
      </c>
      <c r="I22" s="88">
        <v>70990</v>
      </c>
      <c r="J22" s="86">
        <v>5</v>
      </c>
      <c r="K22" s="88">
        <f t="shared" si="1"/>
        <v>3000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 x14ac:dyDescent="0.35">
      <c r="A23" s="60" t="s">
        <v>956</v>
      </c>
      <c r="B23" s="86" t="s">
        <v>127</v>
      </c>
      <c r="C23" s="60" t="s">
        <v>940</v>
      </c>
      <c r="D23" s="87">
        <v>40147</v>
      </c>
      <c r="E23" s="88">
        <f t="shared" ca="1" si="0"/>
        <v>15</v>
      </c>
      <c r="F23" s="88"/>
      <c r="G23" s="88"/>
      <c r="H23" s="88" t="s">
        <v>128</v>
      </c>
      <c r="I23" s="88">
        <v>45315</v>
      </c>
      <c r="J23" s="86">
        <v>3</v>
      </c>
      <c r="K23" s="88" t="str">
        <f t="shared" si="1"/>
        <v/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 x14ac:dyDescent="0.35">
      <c r="A24" s="60" t="s">
        <v>957</v>
      </c>
      <c r="B24" s="86" t="s">
        <v>134</v>
      </c>
      <c r="C24" s="60" t="s">
        <v>958</v>
      </c>
      <c r="D24" s="87">
        <v>39824</v>
      </c>
      <c r="E24" s="88">
        <f t="shared" ca="1" si="0"/>
        <v>16</v>
      </c>
      <c r="F24" s="88"/>
      <c r="G24" s="88"/>
      <c r="H24" s="88" t="s">
        <v>149</v>
      </c>
      <c r="I24" s="88">
        <v>102687</v>
      </c>
      <c r="J24" s="86">
        <v>2</v>
      </c>
      <c r="K24" s="88" t="str">
        <f t="shared" si="1"/>
        <v/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 x14ac:dyDescent="0.35">
      <c r="A25" s="60" t="s">
        <v>959</v>
      </c>
      <c r="B25" s="86" t="s">
        <v>104</v>
      </c>
      <c r="C25" s="60" t="s">
        <v>958</v>
      </c>
      <c r="D25" s="87">
        <v>37971</v>
      </c>
      <c r="E25" s="88">
        <f t="shared" ca="1" si="0"/>
        <v>21</v>
      </c>
      <c r="F25" s="88"/>
      <c r="G25" s="88"/>
      <c r="H25" s="88" t="s">
        <v>149</v>
      </c>
      <c r="I25" s="88">
        <v>121213</v>
      </c>
      <c r="J25" s="86">
        <v>3</v>
      </c>
      <c r="K25" s="88" t="str">
        <f t="shared" si="1"/>
        <v/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 x14ac:dyDescent="0.35">
      <c r="A26" s="60" t="s">
        <v>960</v>
      </c>
      <c r="B26" s="86" t="s">
        <v>101</v>
      </c>
      <c r="C26" s="60" t="s">
        <v>958</v>
      </c>
      <c r="D26" s="87">
        <v>37292</v>
      </c>
      <c r="E26" s="88">
        <f t="shared" ca="1" si="0"/>
        <v>23</v>
      </c>
      <c r="F26" s="88"/>
      <c r="G26" s="88"/>
      <c r="H26" s="88" t="s">
        <v>139</v>
      </c>
      <c r="I26" s="88">
        <v>74666</v>
      </c>
      <c r="J26" s="86">
        <v>1</v>
      </c>
      <c r="K26" s="88" t="str">
        <f t="shared" si="1"/>
        <v/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 x14ac:dyDescent="0.35">
      <c r="A27" s="60" t="s">
        <v>961</v>
      </c>
      <c r="B27" s="86" t="s">
        <v>125</v>
      </c>
      <c r="C27" s="60" t="s">
        <v>958</v>
      </c>
      <c r="D27" s="87">
        <v>39129</v>
      </c>
      <c r="E27" s="88">
        <f t="shared" ca="1" si="0"/>
        <v>18</v>
      </c>
      <c r="F27" s="88"/>
      <c r="G27" s="88"/>
      <c r="H27" s="88" t="s">
        <v>119</v>
      </c>
      <c r="I27" s="88">
        <v>90032</v>
      </c>
      <c r="J27" s="86">
        <v>1</v>
      </c>
      <c r="K27" s="88" t="str">
        <f t="shared" si="1"/>
        <v/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 x14ac:dyDescent="0.35">
      <c r="A28" s="60" t="s">
        <v>962</v>
      </c>
      <c r="B28" s="86" t="s">
        <v>104</v>
      </c>
      <c r="C28" s="60" t="s">
        <v>958</v>
      </c>
      <c r="D28" s="87">
        <v>37697</v>
      </c>
      <c r="E28" s="88">
        <f t="shared" ca="1" si="0"/>
        <v>21</v>
      </c>
      <c r="F28" s="88"/>
      <c r="G28" s="88"/>
      <c r="H28" s="88" t="s">
        <v>128</v>
      </c>
      <c r="I28" s="88">
        <v>43469</v>
      </c>
      <c r="J28" s="86">
        <v>1</v>
      </c>
      <c r="K28" s="88" t="str">
        <f t="shared" si="1"/>
        <v/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 x14ac:dyDescent="0.35">
      <c r="A29" s="60" t="s">
        <v>963</v>
      </c>
      <c r="B29" s="86" t="s">
        <v>104</v>
      </c>
      <c r="C29" s="60" t="s">
        <v>958</v>
      </c>
      <c r="D29" s="87">
        <v>39929</v>
      </c>
      <c r="E29" s="88">
        <f t="shared" ca="1" si="0"/>
        <v>15</v>
      </c>
      <c r="F29" s="88"/>
      <c r="G29" s="88"/>
      <c r="H29" s="88" t="s">
        <v>119</v>
      </c>
      <c r="I29" s="88">
        <v>68870</v>
      </c>
      <c r="J29" s="86">
        <v>1</v>
      </c>
      <c r="K29" s="88" t="str">
        <f t="shared" si="1"/>
        <v/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 x14ac:dyDescent="0.35">
      <c r="A30" s="60" t="s">
        <v>964</v>
      </c>
      <c r="B30" s="86" t="s">
        <v>134</v>
      </c>
      <c r="C30" s="60" t="s">
        <v>958</v>
      </c>
      <c r="D30" s="87">
        <v>40039</v>
      </c>
      <c r="E30" s="88">
        <f t="shared" ca="1" si="0"/>
        <v>15</v>
      </c>
      <c r="F30" s="88"/>
      <c r="G30" s="88"/>
      <c r="H30" s="88"/>
      <c r="I30" s="88">
        <v>113141</v>
      </c>
      <c r="J30" s="86">
        <v>4</v>
      </c>
      <c r="K30" s="88">
        <f t="shared" si="1"/>
        <v>3000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 x14ac:dyDescent="0.35">
      <c r="A31" s="60" t="s">
        <v>965</v>
      </c>
      <c r="B31" s="86" t="s">
        <v>104</v>
      </c>
      <c r="C31" s="60" t="s">
        <v>958</v>
      </c>
      <c r="D31" s="87">
        <v>41184</v>
      </c>
      <c r="E31" s="88">
        <f t="shared" ca="1" si="0"/>
        <v>12</v>
      </c>
      <c r="F31" s="88"/>
      <c r="G31" s="88"/>
      <c r="H31" s="88" t="s">
        <v>121</v>
      </c>
      <c r="I31" s="88">
        <v>104719</v>
      </c>
      <c r="J31" s="86">
        <v>3</v>
      </c>
      <c r="K31" s="88" t="str">
        <f t="shared" si="1"/>
        <v/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 x14ac:dyDescent="0.35">
      <c r="A32" s="60" t="s">
        <v>966</v>
      </c>
      <c r="B32" s="86" t="s">
        <v>104</v>
      </c>
      <c r="C32" s="60" t="s">
        <v>958</v>
      </c>
      <c r="D32" s="87">
        <v>41934</v>
      </c>
      <c r="E32" s="88">
        <f t="shared" ca="1" si="0"/>
        <v>10</v>
      </c>
      <c r="F32" s="88"/>
      <c r="G32" s="88"/>
      <c r="H32" s="88" t="s">
        <v>121</v>
      </c>
      <c r="I32" s="88">
        <v>61443</v>
      </c>
      <c r="J32" s="86">
        <v>2</v>
      </c>
      <c r="K32" s="88" t="str">
        <f t="shared" si="1"/>
        <v/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 x14ac:dyDescent="0.35">
      <c r="A33" s="60" t="s">
        <v>967</v>
      </c>
      <c r="B33" s="86" t="s">
        <v>101</v>
      </c>
      <c r="C33" s="60" t="s">
        <v>958</v>
      </c>
      <c r="D33" s="87">
        <v>40492</v>
      </c>
      <c r="E33" s="88">
        <f t="shared" ca="1" si="0"/>
        <v>14</v>
      </c>
      <c r="F33" s="88"/>
      <c r="G33" s="88"/>
      <c r="H33" s="88" t="s">
        <v>119</v>
      </c>
      <c r="I33" s="88">
        <v>115351</v>
      </c>
      <c r="J33" s="86">
        <v>1</v>
      </c>
      <c r="K33" s="88" t="str">
        <f t="shared" si="1"/>
        <v/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 x14ac:dyDescent="0.35">
      <c r="A34" s="60" t="s">
        <v>968</v>
      </c>
      <c r="B34" s="86" t="s">
        <v>101</v>
      </c>
      <c r="C34" s="60" t="s">
        <v>958</v>
      </c>
      <c r="D34" s="87">
        <v>42096</v>
      </c>
      <c r="E34" s="88">
        <f t="shared" ca="1" si="0"/>
        <v>9</v>
      </c>
      <c r="F34" s="88"/>
      <c r="G34" s="88"/>
      <c r="H34" s="88" t="s">
        <v>119</v>
      </c>
      <c r="I34" s="88">
        <v>71321</v>
      </c>
      <c r="J34" s="86">
        <v>3</v>
      </c>
      <c r="K34" s="88" t="str">
        <f t="shared" si="1"/>
        <v/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 x14ac:dyDescent="0.35">
      <c r="A35" s="60" t="s">
        <v>969</v>
      </c>
      <c r="B35" s="86" t="s">
        <v>102</v>
      </c>
      <c r="C35" s="60" t="s">
        <v>958</v>
      </c>
      <c r="D35" s="87">
        <v>41586</v>
      </c>
      <c r="E35" s="88">
        <f t="shared" ca="1" si="0"/>
        <v>11</v>
      </c>
      <c r="F35" s="88"/>
      <c r="G35" s="88"/>
      <c r="H35" s="88"/>
      <c r="I35" s="88">
        <v>124798</v>
      </c>
      <c r="J35" s="86">
        <v>2</v>
      </c>
      <c r="K35" s="88" t="str">
        <f t="shared" si="1"/>
        <v/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 x14ac:dyDescent="0.35">
      <c r="A36" s="60" t="s">
        <v>970</v>
      </c>
      <c r="B36" s="86" t="s">
        <v>101</v>
      </c>
      <c r="C36" s="60" t="s">
        <v>958</v>
      </c>
      <c r="D36" s="87">
        <v>40495</v>
      </c>
      <c r="E36" s="88">
        <f t="shared" ca="1" si="0"/>
        <v>14</v>
      </c>
      <c r="F36" s="88"/>
      <c r="G36" s="88"/>
      <c r="H36" s="88" t="s">
        <v>128</v>
      </c>
      <c r="I36" s="88">
        <v>96545</v>
      </c>
      <c r="J36" s="86">
        <v>3</v>
      </c>
      <c r="K36" s="88" t="str">
        <f t="shared" si="1"/>
        <v/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 x14ac:dyDescent="0.35">
      <c r="A37" s="60" t="s">
        <v>971</v>
      </c>
      <c r="B37" s="86" t="s">
        <v>134</v>
      </c>
      <c r="C37" s="60" t="s">
        <v>958</v>
      </c>
      <c r="D37" s="87">
        <v>41230</v>
      </c>
      <c r="E37" s="88">
        <f t="shared" ca="1" si="0"/>
        <v>12</v>
      </c>
      <c r="F37" s="88"/>
      <c r="G37" s="88"/>
      <c r="H37" s="88" t="s">
        <v>149</v>
      </c>
      <c r="I37" s="88">
        <v>98833</v>
      </c>
      <c r="J37" s="86">
        <v>1</v>
      </c>
      <c r="K37" s="88" t="str">
        <f t="shared" si="1"/>
        <v/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 x14ac:dyDescent="0.35">
      <c r="A38" s="60" t="s">
        <v>972</v>
      </c>
      <c r="B38" s="86" t="s">
        <v>101</v>
      </c>
      <c r="C38" s="60" t="s">
        <v>973</v>
      </c>
      <c r="D38" s="87">
        <v>42003</v>
      </c>
      <c r="E38" s="88">
        <f t="shared" ca="1" si="0"/>
        <v>10</v>
      </c>
      <c r="F38" s="88"/>
      <c r="G38" s="88"/>
      <c r="H38" s="88"/>
      <c r="I38" s="88">
        <v>124698</v>
      </c>
      <c r="J38" s="86">
        <v>3</v>
      </c>
      <c r="K38" s="88" t="str">
        <f t="shared" si="1"/>
        <v/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 x14ac:dyDescent="0.35">
      <c r="A39" s="60" t="s">
        <v>974</v>
      </c>
      <c r="B39" s="86" t="s">
        <v>104</v>
      </c>
      <c r="C39" s="60" t="s">
        <v>973</v>
      </c>
      <c r="D39" s="87">
        <v>40172</v>
      </c>
      <c r="E39" s="88">
        <f t="shared" ca="1" si="0"/>
        <v>15</v>
      </c>
      <c r="F39" s="88"/>
      <c r="G39" s="88"/>
      <c r="H39" s="88"/>
      <c r="I39" s="88">
        <v>106453</v>
      </c>
      <c r="J39" s="86">
        <v>4</v>
      </c>
      <c r="K39" s="88">
        <f t="shared" si="1"/>
        <v>3000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 x14ac:dyDescent="0.35">
      <c r="A40" s="60" t="s">
        <v>975</v>
      </c>
      <c r="B40" s="86" t="s">
        <v>134</v>
      </c>
      <c r="C40" s="60" t="s">
        <v>973</v>
      </c>
      <c r="D40" s="87">
        <v>41278</v>
      </c>
      <c r="E40" s="88">
        <f t="shared" ca="1" si="0"/>
        <v>12</v>
      </c>
      <c r="F40" s="88"/>
      <c r="G40" s="88"/>
      <c r="H40" s="88" t="s">
        <v>128</v>
      </c>
      <c r="I40" s="88">
        <v>88169</v>
      </c>
      <c r="J40" s="86">
        <v>5</v>
      </c>
      <c r="K40" s="88">
        <f t="shared" si="1"/>
        <v>3000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 x14ac:dyDescent="0.35">
      <c r="A41" s="60" t="s">
        <v>976</v>
      </c>
      <c r="B41" s="86" t="s">
        <v>127</v>
      </c>
      <c r="C41" s="60" t="s">
        <v>973</v>
      </c>
      <c r="D41" s="87">
        <v>37974</v>
      </c>
      <c r="E41" s="88">
        <f t="shared" ca="1" si="0"/>
        <v>21</v>
      </c>
      <c r="F41" s="88"/>
      <c r="G41" s="88"/>
      <c r="H41" s="88" t="s">
        <v>119</v>
      </c>
      <c r="I41" s="88">
        <v>83157</v>
      </c>
      <c r="J41" s="86">
        <v>3</v>
      </c>
      <c r="K41" s="88" t="str">
        <f t="shared" si="1"/>
        <v/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 x14ac:dyDescent="0.35">
      <c r="A42" s="60" t="s">
        <v>977</v>
      </c>
      <c r="B42" s="86" t="s">
        <v>102</v>
      </c>
      <c r="C42" s="60" t="s">
        <v>973</v>
      </c>
      <c r="D42" s="87">
        <v>41311</v>
      </c>
      <c r="E42" s="88">
        <f t="shared" ca="1" si="0"/>
        <v>12</v>
      </c>
      <c r="F42" s="88"/>
      <c r="G42" s="88"/>
      <c r="H42" s="88"/>
      <c r="I42" s="88">
        <v>71963</v>
      </c>
      <c r="J42" s="86">
        <v>2</v>
      </c>
      <c r="K42" s="88" t="str">
        <f t="shared" si="1"/>
        <v/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 x14ac:dyDescent="0.35">
      <c r="A43" s="60" t="s">
        <v>978</v>
      </c>
      <c r="B43" s="86" t="s">
        <v>101</v>
      </c>
      <c r="C43" s="60" t="s">
        <v>973</v>
      </c>
      <c r="D43" s="87">
        <v>36907</v>
      </c>
      <c r="E43" s="88">
        <f t="shared" ca="1" si="0"/>
        <v>24</v>
      </c>
      <c r="F43" s="88"/>
      <c r="G43" s="88"/>
      <c r="H43" s="88" t="s">
        <v>119</v>
      </c>
      <c r="I43" s="88">
        <v>84121</v>
      </c>
      <c r="J43" s="86">
        <v>3</v>
      </c>
      <c r="K43" s="88" t="str">
        <f t="shared" si="1"/>
        <v/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 x14ac:dyDescent="0.35">
      <c r="A44" s="60" t="s">
        <v>979</v>
      </c>
      <c r="B44" s="86" t="s">
        <v>134</v>
      </c>
      <c r="C44" s="60" t="s">
        <v>973</v>
      </c>
      <c r="D44" s="87">
        <v>36920</v>
      </c>
      <c r="E44" s="88">
        <f t="shared" ca="1" si="0"/>
        <v>24</v>
      </c>
      <c r="F44" s="88"/>
      <c r="G44" s="88"/>
      <c r="H44" s="88" t="s">
        <v>139</v>
      </c>
      <c r="I44" s="88">
        <v>73059</v>
      </c>
      <c r="J44" s="86">
        <v>4</v>
      </c>
      <c r="K44" s="88">
        <f t="shared" si="1"/>
        <v>3000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 x14ac:dyDescent="0.35">
      <c r="A45" s="60" t="s">
        <v>980</v>
      </c>
      <c r="B45" s="86" t="s">
        <v>134</v>
      </c>
      <c r="C45" s="60" t="s">
        <v>973</v>
      </c>
      <c r="D45" s="87">
        <v>36926</v>
      </c>
      <c r="E45" s="88">
        <f t="shared" ca="1" si="0"/>
        <v>24</v>
      </c>
      <c r="F45" s="88"/>
      <c r="G45" s="88"/>
      <c r="H45" s="88"/>
      <c r="I45" s="88">
        <v>115255</v>
      </c>
      <c r="J45" s="86">
        <v>5</v>
      </c>
      <c r="K45" s="88">
        <f t="shared" si="1"/>
        <v>3000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 x14ac:dyDescent="0.35">
      <c r="A46" s="60" t="s">
        <v>981</v>
      </c>
      <c r="B46" s="86" t="s">
        <v>125</v>
      </c>
      <c r="C46" s="60" t="s">
        <v>973</v>
      </c>
      <c r="D46" s="87">
        <v>41653</v>
      </c>
      <c r="E46" s="88">
        <f t="shared" ca="1" si="0"/>
        <v>11</v>
      </c>
      <c r="F46" s="88"/>
      <c r="G46" s="88"/>
      <c r="H46" s="88" t="s">
        <v>139</v>
      </c>
      <c r="I46" s="88">
        <v>75259</v>
      </c>
      <c r="J46" s="86">
        <v>2</v>
      </c>
      <c r="K46" s="88" t="str">
        <f t="shared" si="1"/>
        <v/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 x14ac:dyDescent="0.35">
      <c r="A47" s="60" t="s">
        <v>982</v>
      </c>
      <c r="B47" s="86" t="s">
        <v>101</v>
      </c>
      <c r="C47" s="60" t="s">
        <v>973</v>
      </c>
      <c r="D47" s="87">
        <v>41674</v>
      </c>
      <c r="E47" s="88">
        <f t="shared" ca="1" si="0"/>
        <v>11</v>
      </c>
      <c r="F47" s="88"/>
      <c r="G47" s="88"/>
      <c r="H47" s="88" t="s">
        <v>128</v>
      </c>
      <c r="I47" s="88">
        <v>104597</v>
      </c>
      <c r="J47" s="86">
        <v>5</v>
      </c>
      <c r="K47" s="88">
        <f t="shared" si="1"/>
        <v>3000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 x14ac:dyDescent="0.35">
      <c r="A48" s="60" t="s">
        <v>983</v>
      </c>
      <c r="B48" s="86" t="s">
        <v>125</v>
      </c>
      <c r="C48" s="60" t="s">
        <v>973</v>
      </c>
      <c r="D48" s="87">
        <v>42061</v>
      </c>
      <c r="E48" s="88">
        <f t="shared" ca="1" si="0"/>
        <v>10</v>
      </c>
      <c r="F48" s="88"/>
      <c r="G48" s="88"/>
      <c r="H48" s="88"/>
      <c r="I48" s="88">
        <v>124141</v>
      </c>
      <c r="J48" s="86">
        <v>1</v>
      </c>
      <c r="K48" s="88" t="str">
        <f t="shared" si="1"/>
        <v/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 x14ac:dyDescent="0.35">
      <c r="A49" s="60" t="s">
        <v>984</v>
      </c>
      <c r="B49" s="86" t="s">
        <v>134</v>
      </c>
      <c r="C49" s="60" t="s">
        <v>973</v>
      </c>
      <c r="D49" s="87">
        <v>39870</v>
      </c>
      <c r="E49" s="88">
        <f t="shared" ca="1" si="0"/>
        <v>16</v>
      </c>
      <c r="F49" s="88"/>
      <c r="G49" s="88"/>
      <c r="H49" s="88"/>
      <c r="I49" s="88">
        <v>119465</v>
      </c>
      <c r="J49" s="86">
        <v>5</v>
      </c>
      <c r="K49" s="88">
        <f t="shared" si="1"/>
        <v>3000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 x14ac:dyDescent="0.35">
      <c r="A50" s="60" t="s">
        <v>985</v>
      </c>
      <c r="B50" s="86" t="s">
        <v>104</v>
      </c>
      <c r="C50" s="60" t="s">
        <v>973</v>
      </c>
      <c r="D50" s="87">
        <v>39882</v>
      </c>
      <c r="E50" s="88">
        <f t="shared" ca="1" si="0"/>
        <v>15</v>
      </c>
      <c r="F50" s="88"/>
      <c r="G50" s="88"/>
      <c r="H50" s="88" t="s">
        <v>128</v>
      </c>
      <c r="I50" s="88">
        <v>51489</v>
      </c>
      <c r="J50" s="86">
        <v>4</v>
      </c>
      <c r="K50" s="88">
        <f t="shared" si="1"/>
        <v>3000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 x14ac:dyDescent="0.35">
      <c r="A51" s="60" t="s">
        <v>986</v>
      </c>
      <c r="B51" s="86" t="s">
        <v>101</v>
      </c>
      <c r="C51" s="60" t="s">
        <v>973</v>
      </c>
      <c r="D51" s="87">
        <v>37680</v>
      </c>
      <c r="E51" s="88">
        <f t="shared" ca="1" si="0"/>
        <v>22</v>
      </c>
      <c r="F51" s="88"/>
      <c r="G51" s="88"/>
      <c r="H51" s="88"/>
      <c r="I51" s="88">
        <v>46075</v>
      </c>
      <c r="J51" s="86">
        <v>3</v>
      </c>
      <c r="K51" s="88" t="str">
        <f t="shared" si="1"/>
        <v/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 x14ac:dyDescent="0.35">
      <c r="A52" s="60" t="s">
        <v>987</v>
      </c>
      <c r="B52" s="86" t="s">
        <v>104</v>
      </c>
      <c r="C52" s="60" t="s">
        <v>973</v>
      </c>
      <c r="D52" s="87">
        <v>41731</v>
      </c>
      <c r="E52" s="88">
        <f t="shared" ca="1" si="0"/>
        <v>10</v>
      </c>
      <c r="F52" s="88"/>
      <c r="G52" s="88"/>
      <c r="H52" s="88" t="s">
        <v>139</v>
      </c>
      <c r="I52" s="88">
        <v>102833</v>
      </c>
      <c r="J52" s="86">
        <v>2</v>
      </c>
      <c r="K52" s="88" t="str">
        <f t="shared" si="1"/>
        <v/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 x14ac:dyDescent="0.35">
      <c r="A53" s="60" t="s">
        <v>988</v>
      </c>
      <c r="B53" s="86" t="s">
        <v>104</v>
      </c>
      <c r="C53" s="60" t="s">
        <v>973</v>
      </c>
      <c r="D53" s="87">
        <v>41351</v>
      </c>
      <c r="E53" s="88">
        <f t="shared" ca="1" si="0"/>
        <v>11</v>
      </c>
      <c r="F53" s="88"/>
      <c r="G53" s="88"/>
      <c r="H53" s="88"/>
      <c r="I53" s="88">
        <v>65490</v>
      </c>
      <c r="J53" s="86">
        <v>2</v>
      </c>
      <c r="K53" s="88" t="str">
        <f t="shared" si="1"/>
        <v/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 x14ac:dyDescent="0.35">
      <c r="A54" s="60" t="s">
        <v>989</v>
      </c>
      <c r="B54" s="86" t="s">
        <v>134</v>
      </c>
      <c r="C54" s="60" t="s">
        <v>973</v>
      </c>
      <c r="D54" s="87">
        <v>36980</v>
      </c>
      <c r="E54" s="88">
        <f t="shared" ca="1" si="0"/>
        <v>23</v>
      </c>
      <c r="F54" s="88"/>
      <c r="G54" s="88"/>
      <c r="H54" s="88"/>
      <c r="I54" s="88">
        <v>109822</v>
      </c>
      <c r="J54" s="86">
        <v>3</v>
      </c>
      <c r="K54" s="88" t="str">
        <f t="shared" si="1"/>
        <v/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 x14ac:dyDescent="0.35">
      <c r="A55" s="60" t="s">
        <v>990</v>
      </c>
      <c r="B55" s="86" t="s">
        <v>101</v>
      </c>
      <c r="C55" s="60" t="s">
        <v>973</v>
      </c>
      <c r="D55" s="87">
        <v>38086</v>
      </c>
      <c r="E55" s="88">
        <f t="shared" ca="1" si="0"/>
        <v>20</v>
      </c>
      <c r="F55" s="88"/>
      <c r="G55" s="88"/>
      <c r="H55" s="88" t="s">
        <v>119</v>
      </c>
      <c r="I55" s="88">
        <v>93149</v>
      </c>
      <c r="J55" s="86">
        <v>4</v>
      </c>
      <c r="K55" s="88">
        <f t="shared" si="1"/>
        <v>3000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 x14ac:dyDescent="0.35">
      <c r="A56" s="60" t="s">
        <v>991</v>
      </c>
      <c r="B56" s="86" t="s">
        <v>101</v>
      </c>
      <c r="C56" s="60" t="s">
        <v>973</v>
      </c>
      <c r="D56" s="87">
        <v>38426</v>
      </c>
      <c r="E56" s="88">
        <f t="shared" ca="1" si="0"/>
        <v>19</v>
      </c>
      <c r="F56" s="88"/>
      <c r="G56" s="88"/>
      <c r="H56" s="88" t="s">
        <v>121</v>
      </c>
      <c r="I56" s="88">
        <v>79729</v>
      </c>
      <c r="J56" s="86">
        <v>3</v>
      </c>
      <c r="K56" s="88" t="str">
        <f t="shared" si="1"/>
        <v/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 x14ac:dyDescent="0.35">
      <c r="A57" s="60" t="s">
        <v>992</v>
      </c>
      <c r="B57" s="86" t="s">
        <v>102</v>
      </c>
      <c r="C57" s="60" t="s">
        <v>973</v>
      </c>
      <c r="D57" s="87">
        <v>41000</v>
      </c>
      <c r="E57" s="88">
        <f t="shared" ca="1" si="0"/>
        <v>12</v>
      </c>
      <c r="F57" s="88"/>
      <c r="G57" s="88"/>
      <c r="H57" s="88"/>
      <c r="I57" s="88">
        <v>54814</v>
      </c>
      <c r="J57" s="86">
        <v>3</v>
      </c>
      <c r="K57" s="88" t="str">
        <f t="shared" si="1"/>
        <v/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 x14ac:dyDescent="0.35">
      <c r="A58" s="60" t="s">
        <v>993</v>
      </c>
      <c r="B58" s="86" t="s">
        <v>134</v>
      </c>
      <c r="C58" s="60" t="s">
        <v>973</v>
      </c>
      <c r="D58" s="87">
        <v>41352</v>
      </c>
      <c r="E58" s="88">
        <f t="shared" ca="1" si="0"/>
        <v>11</v>
      </c>
      <c r="F58" s="88"/>
      <c r="G58" s="88"/>
      <c r="H58" s="88" t="s">
        <v>121</v>
      </c>
      <c r="I58" s="88">
        <v>96191</v>
      </c>
      <c r="J58" s="86">
        <v>1</v>
      </c>
      <c r="K58" s="88" t="str">
        <f t="shared" si="1"/>
        <v/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 x14ac:dyDescent="0.35">
      <c r="A59" s="60" t="s">
        <v>994</v>
      </c>
      <c r="B59" s="86" t="s">
        <v>104</v>
      </c>
      <c r="C59" s="60" t="s">
        <v>973</v>
      </c>
      <c r="D59" s="87">
        <v>41370</v>
      </c>
      <c r="E59" s="88">
        <f t="shared" ca="1" si="0"/>
        <v>11</v>
      </c>
      <c r="F59" s="88"/>
      <c r="G59" s="88"/>
      <c r="H59" s="88" t="s">
        <v>119</v>
      </c>
      <c r="I59" s="88">
        <v>112396</v>
      </c>
      <c r="J59" s="86">
        <v>1</v>
      </c>
      <c r="K59" s="88" t="str">
        <f t="shared" si="1"/>
        <v/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 x14ac:dyDescent="0.35">
      <c r="A60" s="60" t="s">
        <v>995</v>
      </c>
      <c r="B60" s="86" t="s">
        <v>101</v>
      </c>
      <c r="C60" s="60" t="s">
        <v>973</v>
      </c>
      <c r="D60" s="87">
        <v>42129</v>
      </c>
      <c r="E60" s="88">
        <f t="shared" ca="1" si="0"/>
        <v>9</v>
      </c>
      <c r="F60" s="88"/>
      <c r="G60" s="88"/>
      <c r="H60" s="88" t="s">
        <v>121</v>
      </c>
      <c r="I60" s="88">
        <v>118240</v>
      </c>
      <c r="J60" s="86">
        <v>3</v>
      </c>
      <c r="K60" s="88" t="str">
        <f t="shared" si="1"/>
        <v/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 x14ac:dyDescent="0.35">
      <c r="A61" s="60" t="s">
        <v>996</v>
      </c>
      <c r="B61" s="86" t="s">
        <v>101</v>
      </c>
      <c r="C61" s="60" t="s">
        <v>973</v>
      </c>
      <c r="D61" s="87">
        <v>40666</v>
      </c>
      <c r="E61" s="88">
        <f t="shared" ca="1" si="0"/>
        <v>13</v>
      </c>
      <c r="F61" s="88"/>
      <c r="G61" s="88"/>
      <c r="H61" s="88" t="s">
        <v>121</v>
      </c>
      <c r="I61" s="88">
        <v>114408</v>
      </c>
      <c r="J61" s="86">
        <v>5</v>
      </c>
      <c r="K61" s="88">
        <f t="shared" si="1"/>
        <v>3000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 x14ac:dyDescent="0.35">
      <c r="A62" s="60" t="s">
        <v>997</v>
      </c>
      <c r="B62" s="86" t="s">
        <v>134</v>
      </c>
      <c r="C62" s="60" t="s">
        <v>973</v>
      </c>
      <c r="D62" s="87">
        <v>40293</v>
      </c>
      <c r="E62" s="88">
        <f t="shared" ca="1" si="0"/>
        <v>14</v>
      </c>
      <c r="F62" s="88"/>
      <c r="G62" s="88"/>
      <c r="H62" s="88" t="s">
        <v>119</v>
      </c>
      <c r="I62" s="88">
        <v>104133</v>
      </c>
      <c r="J62" s="86">
        <v>5</v>
      </c>
      <c r="K62" s="88">
        <f t="shared" si="1"/>
        <v>3000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 x14ac:dyDescent="0.35">
      <c r="A63" s="60" t="s">
        <v>998</v>
      </c>
      <c r="B63" s="86" t="s">
        <v>125</v>
      </c>
      <c r="C63" s="60" t="s">
        <v>973</v>
      </c>
      <c r="D63" s="87">
        <v>41388</v>
      </c>
      <c r="E63" s="88">
        <f t="shared" ca="1" si="0"/>
        <v>11</v>
      </c>
      <c r="F63" s="88"/>
      <c r="G63" s="88"/>
      <c r="H63" s="88" t="s">
        <v>139</v>
      </c>
      <c r="I63" s="88">
        <v>99457</v>
      </c>
      <c r="J63" s="86">
        <v>5</v>
      </c>
      <c r="K63" s="88">
        <f t="shared" si="1"/>
        <v>3000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 x14ac:dyDescent="0.35">
      <c r="A64" s="60" t="s">
        <v>999</v>
      </c>
      <c r="B64" s="86" t="s">
        <v>101</v>
      </c>
      <c r="C64" s="60" t="s">
        <v>973</v>
      </c>
      <c r="D64" s="87">
        <v>41398</v>
      </c>
      <c r="E64" s="88">
        <f t="shared" ca="1" si="0"/>
        <v>11</v>
      </c>
      <c r="F64" s="88"/>
      <c r="G64" s="88"/>
      <c r="H64" s="88" t="s">
        <v>128</v>
      </c>
      <c r="I64" s="88">
        <v>49254</v>
      </c>
      <c r="J64" s="86">
        <v>3</v>
      </c>
      <c r="K64" s="88" t="str">
        <f t="shared" si="1"/>
        <v/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 x14ac:dyDescent="0.35">
      <c r="A65" s="60" t="s">
        <v>1000</v>
      </c>
      <c r="B65" s="86" t="s">
        <v>101</v>
      </c>
      <c r="C65" s="60" t="s">
        <v>973</v>
      </c>
      <c r="D65" s="87">
        <v>39934</v>
      </c>
      <c r="E65" s="88">
        <f t="shared" ca="1" si="0"/>
        <v>15</v>
      </c>
      <c r="F65" s="88"/>
      <c r="G65" s="88"/>
      <c r="H65" s="88"/>
      <c r="I65" s="88">
        <v>126756</v>
      </c>
      <c r="J65" s="86">
        <v>2</v>
      </c>
      <c r="K65" s="88" t="str">
        <f t="shared" si="1"/>
        <v/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 x14ac:dyDescent="0.35">
      <c r="A66" s="60" t="s">
        <v>1001</v>
      </c>
      <c r="B66" s="86" t="s">
        <v>127</v>
      </c>
      <c r="C66" s="60" t="s">
        <v>973</v>
      </c>
      <c r="D66" s="87">
        <v>37018</v>
      </c>
      <c r="E66" s="88">
        <f t="shared" ca="1" si="0"/>
        <v>23</v>
      </c>
      <c r="F66" s="88"/>
      <c r="G66" s="88"/>
      <c r="H66" s="88"/>
      <c r="I66" s="88">
        <v>115133</v>
      </c>
      <c r="J66" s="86">
        <v>5</v>
      </c>
      <c r="K66" s="88">
        <f t="shared" si="1"/>
        <v>3000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 x14ac:dyDescent="0.35">
      <c r="A67" s="60" t="s">
        <v>1002</v>
      </c>
      <c r="B67" s="86" t="s">
        <v>101</v>
      </c>
      <c r="C67" s="60" t="s">
        <v>973</v>
      </c>
      <c r="D67" s="87">
        <v>38096</v>
      </c>
      <c r="E67" s="88">
        <f t="shared" ca="1" si="0"/>
        <v>20</v>
      </c>
      <c r="F67" s="88"/>
      <c r="G67" s="88"/>
      <c r="H67" s="88" t="s">
        <v>149</v>
      </c>
      <c r="I67" s="88">
        <v>101108</v>
      </c>
      <c r="J67" s="86">
        <v>4</v>
      </c>
      <c r="K67" s="88">
        <f t="shared" si="1"/>
        <v>3000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 x14ac:dyDescent="0.35">
      <c r="A68" s="60" t="s">
        <v>1003</v>
      </c>
      <c r="B68" s="86" t="s">
        <v>101</v>
      </c>
      <c r="C68" s="60" t="s">
        <v>973</v>
      </c>
      <c r="D68" s="87">
        <v>41037</v>
      </c>
      <c r="E68" s="88">
        <f t="shared" ca="1" si="0"/>
        <v>12</v>
      </c>
      <c r="F68" s="88"/>
      <c r="G68" s="88"/>
      <c r="H68" s="88"/>
      <c r="I68" s="88">
        <v>62211</v>
      </c>
      <c r="J68" s="86">
        <v>5</v>
      </c>
      <c r="K68" s="88">
        <f t="shared" si="1"/>
        <v>3000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 x14ac:dyDescent="0.35">
      <c r="A69" s="60" t="s">
        <v>1004</v>
      </c>
      <c r="B69" s="86" t="s">
        <v>104</v>
      </c>
      <c r="C69" s="60" t="s">
        <v>973</v>
      </c>
      <c r="D69" s="87">
        <v>37043</v>
      </c>
      <c r="E69" s="88">
        <f t="shared" ca="1" si="0"/>
        <v>23</v>
      </c>
      <c r="F69" s="88"/>
      <c r="G69" s="88"/>
      <c r="H69" s="88" t="s">
        <v>128</v>
      </c>
      <c r="I69" s="88">
        <v>70796</v>
      </c>
      <c r="J69" s="86">
        <v>4</v>
      </c>
      <c r="K69" s="88">
        <f t="shared" si="1"/>
        <v>3000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 x14ac:dyDescent="0.35">
      <c r="A70" s="60" t="s">
        <v>1005</v>
      </c>
      <c r="B70" s="86" t="s">
        <v>101</v>
      </c>
      <c r="C70" s="60" t="s">
        <v>973</v>
      </c>
      <c r="D70" s="87">
        <v>38863</v>
      </c>
      <c r="E70" s="88">
        <f t="shared" ca="1" si="0"/>
        <v>18</v>
      </c>
      <c r="F70" s="88"/>
      <c r="G70" s="88"/>
      <c r="H70" s="88" t="s">
        <v>149</v>
      </c>
      <c r="I70" s="88">
        <v>67727</v>
      </c>
      <c r="J70" s="86">
        <v>4</v>
      </c>
      <c r="K70" s="88">
        <f t="shared" si="1"/>
        <v>3000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 x14ac:dyDescent="0.35">
      <c r="A71" s="60" t="s">
        <v>1006</v>
      </c>
      <c r="B71" s="86" t="s">
        <v>104</v>
      </c>
      <c r="C71" s="60" t="s">
        <v>973</v>
      </c>
      <c r="D71" s="87">
        <v>42169</v>
      </c>
      <c r="E71" s="88">
        <f t="shared" ca="1" si="0"/>
        <v>9</v>
      </c>
      <c r="F71" s="88"/>
      <c r="G71" s="88"/>
      <c r="H71" s="88" t="s">
        <v>119</v>
      </c>
      <c r="I71" s="88">
        <v>109199</v>
      </c>
      <c r="J71" s="86">
        <v>2</v>
      </c>
      <c r="K71" s="88" t="str">
        <f t="shared" si="1"/>
        <v/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 x14ac:dyDescent="0.35">
      <c r="A72" s="60" t="s">
        <v>1007</v>
      </c>
      <c r="B72" s="86" t="s">
        <v>134</v>
      </c>
      <c r="C72" s="60" t="s">
        <v>973</v>
      </c>
      <c r="D72" s="87">
        <v>40357</v>
      </c>
      <c r="E72" s="88">
        <f t="shared" ca="1" si="0"/>
        <v>14</v>
      </c>
      <c r="F72" s="88"/>
      <c r="G72" s="88"/>
      <c r="H72" s="88" t="s">
        <v>119</v>
      </c>
      <c r="I72" s="88">
        <v>119300</v>
      </c>
      <c r="J72" s="86">
        <v>3</v>
      </c>
      <c r="K72" s="88" t="str">
        <f t="shared" si="1"/>
        <v/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 x14ac:dyDescent="0.35">
      <c r="A73" s="60" t="s">
        <v>1008</v>
      </c>
      <c r="B73" s="86" t="s">
        <v>101</v>
      </c>
      <c r="C73" s="60" t="s">
        <v>973</v>
      </c>
      <c r="D73" s="87">
        <v>41446</v>
      </c>
      <c r="E73" s="88">
        <f t="shared" ca="1" si="0"/>
        <v>11</v>
      </c>
      <c r="F73" s="88"/>
      <c r="G73" s="88"/>
      <c r="H73" s="88"/>
      <c r="I73" s="88">
        <v>124619</v>
      </c>
      <c r="J73" s="86">
        <v>5</v>
      </c>
      <c r="K73" s="88">
        <f t="shared" si="1"/>
        <v>3000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 x14ac:dyDescent="0.35">
      <c r="A74" s="60" t="s">
        <v>1009</v>
      </c>
      <c r="B74" s="86" t="s">
        <v>101</v>
      </c>
      <c r="C74" s="60" t="s">
        <v>973</v>
      </c>
      <c r="D74" s="87">
        <v>41855</v>
      </c>
      <c r="E74" s="88">
        <f t="shared" ca="1" si="0"/>
        <v>10</v>
      </c>
      <c r="F74" s="88"/>
      <c r="G74" s="88"/>
      <c r="H74" s="88" t="s">
        <v>121</v>
      </c>
      <c r="I74" s="88">
        <v>62470</v>
      </c>
      <c r="J74" s="86">
        <v>3</v>
      </c>
      <c r="K74" s="88" t="str">
        <f t="shared" si="1"/>
        <v/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 x14ac:dyDescent="0.35">
      <c r="A75" s="60" t="s">
        <v>1010</v>
      </c>
      <c r="B75" s="86" t="s">
        <v>101</v>
      </c>
      <c r="C75" s="60" t="s">
        <v>973</v>
      </c>
      <c r="D75" s="87">
        <v>40740</v>
      </c>
      <c r="E75" s="88">
        <f t="shared" ca="1" si="0"/>
        <v>13</v>
      </c>
      <c r="F75" s="88"/>
      <c r="G75" s="88"/>
      <c r="H75" s="88" t="s">
        <v>139</v>
      </c>
      <c r="I75" s="88">
        <v>53191</v>
      </c>
      <c r="J75" s="86">
        <v>4</v>
      </c>
      <c r="K75" s="88">
        <f t="shared" si="1"/>
        <v>3000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 x14ac:dyDescent="0.35">
      <c r="A76" s="60" t="s">
        <v>1011</v>
      </c>
      <c r="B76" s="86" t="s">
        <v>104</v>
      </c>
      <c r="C76" s="60" t="s">
        <v>973</v>
      </c>
      <c r="D76" s="87">
        <v>40032</v>
      </c>
      <c r="E76" s="88">
        <f t="shared" ca="1" si="0"/>
        <v>15</v>
      </c>
      <c r="F76" s="88"/>
      <c r="G76" s="88"/>
      <c r="H76" s="88" t="s">
        <v>119</v>
      </c>
      <c r="I76" s="88">
        <v>45299</v>
      </c>
      <c r="J76" s="86">
        <v>4</v>
      </c>
      <c r="K76" s="88">
        <f t="shared" si="1"/>
        <v>3000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 x14ac:dyDescent="0.35">
      <c r="A77" s="60" t="s">
        <v>1012</v>
      </c>
      <c r="B77" s="86" t="s">
        <v>102</v>
      </c>
      <c r="C77" s="60" t="s">
        <v>973</v>
      </c>
      <c r="D77" s="87">
        <v>37116</v>
      </c>
      <c r="E77" s="88">
        <f t="shared" ca="1" si="0"/>
        <v>23</v>
      </c>
      <c r="F77" s="88"/>
      <c r="G77" s="88"/>
      <c r="H77" s="88"/>
      <c r="I77" s="88">
        <v>118113</v>
      </c>
      <c r="J77" s="86">
        <v>3</v>
      </c>
      <c r="K77" s="88" t="str">
        <f t="shared" si="1"/>
        <v/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 x14ac:dyDescent="0.35">
      <c r="A78" s="60" t="s">
        <v>1013</v>
      </c>
      <c r="B78" s="86" t="s">
        <v>104</v>
      </c>
      <c r="C78" s="60" t="s">
        <v>973</v>
      </c>
      <c r="D78" s="87">
        <v>37137</v>
      </c>
      <c r="E78" s="88">
        <f t="shared" ca="1" si="0"/>
        <v>23</v>
      </c>
      <c r="F78" s="88"/>
      <c r="G78" s="88"/>
      <c r="H78" s="88"/>
      <c r="I78" s="88">
        <v>112624</v>
      </c>
      <c r="J78" s="86">
        <v>5</v>
      </c>
      <c r="K78" s="88">
        <f t="shared" si="1"/>
        <v>3000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 x14ac:dyDescent="0.35">
      <c r="A79" s="60" t="s">
        <v>1014</v>
      </c>
      <c r="B79" s="86" t="s">
        <v>104</v>
      </c>
      <c r="C79" s="60" t="s">
        <v>973</v>
      </c>
      <c r="D79" s="87">
        <v>40048</v>
      </c>
      <c r="E79" s="88">
        <f t="shared" ca="1" si="0"/>
        <v>15</v>
      </c>
      <c r="F79" s="88"/>
      <c r="G79" s="88"/>
      <c r="H79" s="88"/>
      <c r="I79" s="88">
        <v>105125</v>
      </c>
      <c r="J79" s="86">
        <v>3</v>
      </c>
      <c r="K79" s="88" t="str">
        <f t="shared" si="1"/>
        <v/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 x14ac:dyDescent="0.35">
      <c r="A80" s="60" t="s">
        <v>1015</v>
      </c>
      <c r="B80" s="86" t="s">
        <v>134</v>
      </c>
      <c r="C80" s="60" t="s">
        <v>973</v>
      </c>
      <c r="D80" s="87">
        <v>41163</v>
      </c>
      <c r="E80" s="88">
        <f t="shared" ca="1" si="0"/>
        <v>12</v>
      </c>
      <c r="F80" s="88"/>
      <c r="G80" s="88"/>
      <c r="H80" s="88" t="s">
        <v>119</v>
      </c>
      <c r="I80" s="88">
        <v>51385</v>
      </c>
      <c r="J80" s="86">
        <v>5</v>
      </c>
      <c r="K80" s="88">
        <f t="shared" si="1"/>
        <v>3000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 x14ac:dyDescent="0.35">
      <c r="A81" s="60" t="s">
        <v>1016</v>
      </c>
      <c r="B81" s="86" t="s">
        <v>134</v>
      </c>
      <c r="C81" s="60" t="s">
        <v>973</v>
      </c>
      <c r="D81" s="87">
        <v>41910</v>
      </c>
      <c r="E81" s="88">
        <f t="shared" ca="1" si="0"/>
        <v>10</v>
      </c>
      <c r="F81" s="88"/>
      <c r="G81" s="88"/>
      <c r="H81" s="88" t="s">
        <v>149</v>
      </c>
      <c r="I81" s="88">
        <v>82217</v>
      </c>
      <c r="J81" s="86">
        <v>4</v>
      </c>
      <c r="K81" s="88">
        <f t="shared" si="1"/>
        <v>3000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 x14ac:dyDescent="0.35">
      <c r="A82" s="60" t="s">
        <v>1017</v>
      </c>
      <c r="B82" s="86" t="s">
        <v>101</v>
      </c>
      <c r="C82" s="60" t="s">
        <v>973</v>
      </c>
      <c r="D82" s="87">
        <v>42278</v>
      </c>
      <c r="E82" s="88">
        <f t="shared" ca="1" si="0"/>
        <v>9</v>
      </c>
      <c r="F82" s="88"/>
      <c r="G82" s="88"/>
      <c r="H82" s="88" t="s">
        <v>149</v>
      </c>
      <c r="I82" s="88">
        <v>95620</v>
      </c>
      <c r="J82" s="86">
        <v>4</v>
      </c>
      <c r="K82" s="88">
        <f t="shared" si="1"/>
        <v>3000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 x14ac:dyDescent="0.35">
      <c r="A83" s="60" t="s">
        <v>1018</v>
      </c>
      <c r="B83" s="86" t="s">
        <v>127</v>
      </c>
      <c r="C83" s="60" t="s">
        <v>973</v>
      </c>
      <c r="D83" s="87">
        <v>40457</v>
      </c>
      <c r="E83" s="88">
        <f t="shared" ca="1" si="0"/>
        <v>14</v>
      </c>
      <c r="F83" s="88"/>
      <c r="G83" s="88"/>
      <c r="H83" s="88" t="s">
        <v>119</v>
      </c>
      <c r="I83" s="88">
        <v>47514</v>
      </c>
      <c r="J83" s="86">
        <v>5</v>
      </c>
      <c r="K83" s="88">
        <f t="shared" si="1"/>
        <v>3000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 x14ac:dyDescent="0.35">
      <c r="A84" s="60" t="s">
        <v>1019</v>
      </c>
      <c r="B84" s="86" t="s">
        <v>104</v>
      </c>
      <c r="C84" s="60" t="s">
        <v>973</v>
      </c>
      <c r="D84" s="87">
        <v>37165</v>
      </c>
      <c r="E84" s="88">
        <f t="shared" ca="1" si="0"/>
        <v>23</v>
      </c>
      <c r="F84" s="88"/>
      <c r="G84" s="88"/>
      <c r="H84" s="88"/>
      <c r="I84" s="88">
        <v>105647</v>
      </c>
      <c r="J84" s="86">
        <v>1</v>
      </c>
      <c r="K84" s="88" t="str">
        <f t="shared" si="1"/>
        <v/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 x14ac:dyDescent="0.35">
      <c r="A85" s="60" t="s">
        <v>1020</v>
      </c>
      <c r="B85" s="86" t="s">
        <v>134</v>
      </c>
      <c r="C85" s="60" t="s">
        <v>973</v>
      </c>
      <c r="D85" s="87">
        <v>38254</v>
      </c>
      <c r="E85" s="88">
        <f t="shared" ca="1" si="0"/>
        <v>20</v>
      </c>
      <c r="F85" s="88"/>
      <c r="G85" s="88"/>
      <c r="H85" s="88" t="s">
        <v>128</v>
      </c>
      <c r="I85" s="88">
        <v>125512</v>
      </c>
      <c r="J85" s="86">
        <v>2</v>
      </c>
      <c r="K85" s="88" t="str">
        <f t="shared" si="1"/>
        <v/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 x14ac:dyDescent="0.35">
      <c r="A86" s="60" t="s">
        <v>1021</v>
      </c>
      <c r="B86" s="86" t="s">
        <v>101</v>
      </c>
      <c r="C86" s="60" t="s">
        <v>973</v>
      </c>
      <c r="D86" s="87">
        <v>40843</v>
      </c>
      <c r="E86" s="88">
        <f t="shared" ca="1" si="0"/>
        <v>13</v>
      </c>
      <c r="F86" s="88"/>
      <c r="G86" s="88"/>
      <c r="H86" s="88"/>
      <c r="I86" s="88">
        <v>45315</v>
      </c>
      <c r="J86" s="86">
        <v>3</v>
      </c>
      <c r="K86" s="88" t="str">
        <f t="shared" si="1"/>
        <v/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 x14ac:dyDescent="0.35">
      <c r="A87" s="60" t="s">
        <v>1022</v>
      </c>
      <c r="B87" s="86" t="s">
        <v>104</v>
      </c>
      <c r="C87" s="60" t="s">
        <v>973</v>
      </c>
      <c r="D87" s="87">
        <v>37548</v>
      </c>
      <c r="E87" s="88">
        <f t="shared" ca="1" si="0"/>
        <v>22</v>
      </c>
      <c r="F87" s="88"/>
      <c r="G87" s="88"/>
      <c r="H87" s="88"/>
      <c r="I87" s="88">
        <v>52224</v>
      </c>
      <c r="J87" s="86">
        <v>3</v>
      </c>
      <c r="K87" s="88" t="str">
        <f t="shared" si="1"/>
        <v/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 x14ac:dyDescent="0.35">
      <c r="A88" s="60" t="s">
        <v>1023</v>
      </c>
      <c r="B88" s="86" t="s">
        <v>104</v>
      </c>
      <c r="C88" s="60" t="s">
        <v>973</v>
      </c>
      <c r="D88" s="87">
        <v>37565</v>
      </c>
      <c r="E88" s="88">
        <f t="shared" ca="1" si="0"/>
        <v>22</v>
      </c>
      <c r="F88" s="88"/>
      <c r="G88" s="88"/>
      <c r="H88" s="88"/>
      <c r="I88" s="88">
        <v>110399</v>
      </c>
      <c r="J88" s="86">
        <v>5</v>
      </c>
      <c r="K88" s="88">
        <f t="shared" si="1"/>
        <v>3000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 x14ac:dyDescent="0.35">
      <c r="A89" s="60" t="s">
        <v>1024</v>
      </c>
      <c r="B89" s="86" t="s">
        <v>104</v>
      </c>
      <c r="C89" s="60" t="s">
        <v>973</v>
      </c>
      <c r="D89" s="87">
        <v>40118</v>
      </c>
      <c r="E89" s="88">
        <f t="shared" ca="1" si="0"/>
        <v>15</v>
      </c>
      <c r="F89" s="88"/>
      <c r="G89" s="88"/>
      <c r="H89" s="88"/>
      <c r="I89" s="88">
        <v>88499</v>
      </c>
      <c r="J89" s="86">
        <v>4</v>
      </c>
      <c r="K89" s="88">
        <f t="shared" si="1"/>
        <v>3000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 x14ac:dyDescent="0.35">
      <c r="A90" s="60" t="s">
        <v>1025</v>
      </c>
      <c r="B90" s="86" t="s">
        <v>134</v>
      </c>
      <c r="C90" s="60" t="s">
        <v>973</v>
      </c>
      <c r="D90" s="87">
        <v>41579</v>
      </c>
      <c r="E90" s="88">
        <f t="shared" ca="1" si="0"/>
        <v>11</v>
      </c>
      <c r="F90" s="88"/>
      <c r="G90" s="88"/>
      <c r="H90" s="88" t="s">
        <v>128</v>
      </c>
      <c r="I90" s="88">
        <v>104499</v>
      </c>
      <c r="J90" s="86">
        <v>3</v>
      </c>
      <c r="K90" s="88" t="str">
        <f t="shared" si="1"/>
        <v/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 x14ac:dyDescent="0.35">
      <c r="A91" s="60" t="s">
        <v>1026</v>
      </c>
      <c r="B91" s="86" t="s">
        <v>134</v>
      </c>
      <c r="C91" s="60" t="s">
        <v>973</v>
      </c>
      <c r="D91" s="87">
        <v>40881</v>
      </c>
      <c r="E91" s="88">
        <f t="shared" ca="1" si="0"/>
        <v>13</v>
      </c>
      <c r="F91" s="88"/>
      <c r="G91" s="88"/>
      <c r="H91" s="88"/>
      <c r="I91" s="88">
        <v>108152</v>
      </c>
      <c r="J91" s="86">
        <v>1</v>
      </c>
      <c r="K91" s="88" t="str">
        <f t="shared" si="1"/>
        <v/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 x14ac:dyDescent="0.35">
      <c r="A92" s="60" t="s">
        <v>1027</v>
      </c>
      <c r="B92" s="86" t="s">
        <v>134</v>
      </c>
      <c r="C92" s="60" t="s">
        <v>973</v>
      </c>
      <c r="D92" s="87">
        <v>41958</v>
      </c>
      <c r="E92" s="88">
        <f t="shared" ca="1" si="0"/>
        <v>10</v>
      </c>
      <c r="F92" s="88"/>
      <c r="G92" s="88"/>
      <c r="H92" s="88" t="s">
        <v>121</v>
      </c>
      <c r="I92" s="88">
        <v>126555</v>
      </c>
      <c r="J92" s="86">
        <v>5</v>
      </c>
      <c r="K92" s="88">
        <f t="shared" si="1"/>
        <v>3000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 x14ac:dyDescent="0.35">
      <c r="A93" s="60" t="s">
        <v>1028</v>
      </c>
      <c r="B93" s="86" t="s">
        <v>101</v>
      </c>
      <c r="C93" s="60" t="s">
        <v>973</v>
      </c>
      <c r="D93" s="87">
        <v>37584</v>
      </c>
      <c r="E93" s="88">
        <f t="shared" ca="1" si="0"/>
        <v>22</v>
      </c>
      <c r="F93" s="88"/>
      <c r="G93" s="88"/>
      <c r="H93" s="88" t="s">
        <v>149</v>
      </c>
      <c r="I93" s="88">
        <v>57059</v>
      </c>
      <c r="J93" s="86">
        <v>1</v>
      </c>
      <c r="K93" s="88" t="str">
        <f t="shared" si="1"/>
        <v/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 x14ac:dyDescent="0.35">
      <c r="A94" s="60" t="s">
        <v>1029</v>
      </c>
      <c r="B94" s="86" t="s">
        <v>134</v>
      </c>
      <c r="C94" s="60" t="s">
        <v>973</v>
      </c>
      <c r="D94" s="87">
        <v>38319</v>
      </c>
      <c r="E94" s="88">
        <f t="shared" ca="1" si="0"/>
        <v>20</v>
      </c>
      <c r="F94" s="88"/>
      <c r="G94" s="88"/>
      <c r="H94" s="88" t="s">
        <v>119</v>
      </c>
      <c r="I94" s="88">
        <v>123803</v>
      </c>
      <c r="J94" s="86">
        <v>5</v>
      </c>
      <c r="K94" s="88">
        <f t="shared" si="1"/>
        <v>3000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 x14ac:dyDescent="0.35">
      <c r="A95" s="60" t="s">
        <v>1030</v>
      </c>
      <c r="B95" s="86" t="s">
        <v>104</v>
      </c>
      <c r="C95" s="60" t="s">
        <v>973</v>
      </c>
      <c r="D95" s="87">
        <v>39038</v>
      </c>
      <c r="E95" s="88">
        <f t="shared" ca="1" si="0"/>
        <v>18</v>
      </c>
      <c r="F95" s="88"/>
      <c r="G95" s="88"/>
      <c r="H95" s="88" t="s">
        <v>119</v>
      </c>
      <c r="I95" s="88">
        <v>85917</v>
      </c>
      <c r="J95" s="86">
        <v>5</v>
      </c>
      <c r="K95" s="88">
        <f t="shared" si="1"/>
        <v>3000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 x14ac:dyDescent="0.35">
      <c r="A96" s="60" t="s">
        <v>1031</v>
      </c>
      <c r="B96" s="86" t="s">
        <v>127</v>
      </c>
      <c r="C96" s="60" t="s">
        <v>973</v>
      </c>
      <c r="D96" s="87">
        <v>40880</v>
      </c>
      <c r="E96" s="88">
        <f t="shared" ca="1" si="0"/>
        <v>13</v>
      </c>
      <c r="F96" s="88"/>
      <c r="G96" s="88"/>
      <c r="H96" s="88" t="s">
        <v>139</v>
      </c>
      <c r="I96" s="88">
        <v>53330</v>
      </c>
      <c r="J96" s="86">
        <v>3</v>
      </c>
      <c r="K96" s="88" t="str">
        <f t="shared" si="1"/>
        <v/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 x14ac:dyDescent="0.35">
      <c r="A97" s="60" t="s">
        <v>1032</v>
      </c>
      <c r="B97" s="86" t="s">
        <v>134</v>
      </c>
      <c r="C97" s="60" t="s">
        <v>229</v>
      </c>
      <c r="D97" s="87">
        <v>40570</v>
      </c>
      <c r="E97" s="88">
        <f t="shared" ca="1" si="0"/>
        <v>14</v>
      </c>
      <c r="F97" s="88"/>
      <c r="G97" s="88"/>
      <c r="H97" s="88" t="s">
        <v>119</v>
      </c>
      <c r="I97" s="88">
        <v>73102</v>
      </c>
      <c r="J97" s="86">
        <v>4</v>
      </c>
      <c r="K97" s="88">
        <f t="shared" si="1"/>
        <v>3000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 x14ac:dyDescent="0.35">
      <c r="A98" s="60" t="s">
        <v>1033</v>
      </c>
      <c r="B98" s="86" t="s">
        <v>101</v>
      </c>
      <c r="C98" s="60" t="s">
        <v>229</v>
      </c>
      <c r="D98" s="87">
        <v>39833</v>
      </c>
      <c r="E98" s="88">
        <f t="shared" ca="1" si="0"/>
        <v>16</v>
      </c>
      <c r="F98" s="88"/>
      <c r="G98" s="88"/>
      <c r="H98" s="88"/>
      <c r="I98" s="88">
        <v>112538</v>
      </c>
      <c r="J98" s="86">
        <v>2</v>
      </c>
      <c r="K98" s="88" t="str">
        <f t="shared" si="1"/>
        <v/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 x14ac:dyDescent="0.35">
      <c r="A99" s="60" t="s">
        <v>1034</v>
      </c>
      <c r="B99" s="86" t="s">
        <v>134</v>
      </c>
      <c r="C99" s="60" t="s">
        <v>229</v>
      </c>
      <c r="D99" s="87">
        <v>40607</v>
      </c>
      <c r="E99" s="88">
        <f t="shared" ca="1" si="0"/>
        <v>13</v>
      </c>
      <c r="F99" s="88"/>
      <c r="G99" s="88"/>
      <c r="H99" s="88"/>
      <c r="I99" s="88">
        <v>43819</v>
      </c>
      <c r="J99" s="86">
        <v>4</v>
      </c>
      <c r="K99" s="88">
        <f t="shared" si="1"/>
        <v>3000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 x14ac:dyDescent="0.35">
      <c r="A100" s="60" t="s">
        <v>1035</v>
      </c>
      <c r="B100" s="86" t="s">
        <v>101</v>
      </c>
      <c r="C100" s="60" t="s">
        <v>229</v>
      </c>
      <c r="D100" s="87">
        <v>41331</v>
      </c>
      <c r="E100" s="88">
        <f t="shared" ca="1" si="0"/>
        <v>12</v>
      </c>
      <c r="F100" s="88"/>
      <c r="G100" s="88"/>
      <c r="H100" s="88"/>
      <c r="I100" s="88">
        <v>85139</v>
      </c>
      <c r="J100" s="86">
        <v>5</v>
      </c>
      <c r="K100" s="88">
        <f t="shared" si="1"/>
        <v>3000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 x14ac:dyDescent="0.35">
      <c r="A101" s="60" t="s">
        <v>1036</v>
      </c>
      <c r="B101" s="86" t="s">
        <v>101</v>
      </c>
      <c r="C101" s="60" t="s">
        <v>229</v>
      </c>
      <c r="D101" s="87">
        <v>41001</v>
      </c>
      <c r="E101" s="88">
        <f t="shared" ca="1" si="0"/>
        <v>12</v>
      </c>
      <c r="F101" s="88"/>
      <c r="G101" s="88"/>
      <c r="H101" s="88" t="s">
        <v>119</v>
      </c>
      <c r="I101" s="88">
        <v>82680</v>
      </c>
      <c r="J101" s="86">
        <v>3</v>
      </c>
      <c r="K101" s="88" t="str">
        <f t="shared" si="1"/>
        <v/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 x14ac:dyDescent="0.35">
      <c r="A102" s="60" t="s">
        <v>1037</v>
      </c>
      <c r="B102" s="86" t="s">
        <v>101</v>
      </c>
      <c r="C102" s="60" t="s">
        <v>229</v>
      </c>
      <c r="D102" s="87">
        <v>38961</v>
      </c>
      <c r="E102" s="88">
        <f t="shared" ca="1" si="0"/>
        <v>18</v>
      </c>
      <c r="F102" s="88"/>
      <c r="G102" s="88"/>
      <c r="H102" s="88" t="s">
        <v>119</v>
      </c>
      <c r="I102" s="88">
        <v>103259</v>
      </c>
      <c r="J102" s="86">
        <v>1</v>
      </c>
      <c r="K102" s="88" t="str">
        <f t="shared" si="1"/>
        <v/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 x14ac:dyDescent="0.35">
      <c r="A103" s="60" t="s">
        <v>1038</v>
      </c>
      <c r="B103" s="86" t="s">
        <v>102</v>
      </c>
      <c r="C103" s="60" t="s">
        <v>229</v>
      </c>
      <c r="D103" s="87">
        <v>40466</v>
      </c>
      <c r="E103" s="88">
        <f t="shared" ca="1" si="0"/>
        <v>14</v>
      </c>
      <c r="F103" s="88"/>
      <c r="G103" s="88"/>
      <c r="H103" s="88" t="s">
        <v>119</v>
      </c>
      <c r="I103" s="88">
        <v>71073</v>
      </c>
      <c r="J103" s="86">
        <v>4</v>
      </c>
      <c r="K103" s="88">
        <f t="shared" si="1"/>
        <v>3000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 x14ac:dyDescent="0.35">
      <c r="A104" s="60" t="s">
        <v>1039</v>
      </c>
      <c r="B104" s="86" t="s">
        <v>125</v>
      </c>
      <c r="C104" s="60" t="s">
        <v>229</v>
      </c>
      <c r="D104" s="87">
        <v>41583</v>
      </c>
      <c r="E104" s="88">
        <f t="shared" ca="1" si="0"/>
        <v>11</v>
      </c>
      <c r="F104" s="88"/>
      <c r="G104" s="88"/>
      <c r="H104" s="88" t="s">
        <v>149</v>
      </c>
      <c r="I104" s="88">
        <v>70153</v>
      </c>
      <c r="J104" s="86">
        <v>2</v>
      </c>
      <c r="K104" s="88" t="str">
        <f t="shared" si="1"/>
        <v/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 x14ac:dyDescent="0.35">
      <c r="A105" s="60" t="s">
        <v>1040</v>
      </c>
      <c r="B105" s="86" t="s">
        <v>134</v>
      </c>
      <c r="C105" s="60" t="s">
        <v>238</v>
      </c>
      <c r="D105" s="87">
        <v>39814</v>
      </c>
      <c r="E105" s="88">
        <f t="shared" ca="1" si="0"/>
        <v>16</v>
      </c>
      <c r="F105" s="88"/>
      <c r="G105" s="88"/>
      <c r="H105" s="88" t="s">
        <v>149</v>
      </c>
      <c r="I105" s="88">
        <v>53099</v>
      </c>
      <c r="J105" s="86">
        <v>3</v>
      </c>
      <c r="K105" s="88" t="str">
        <f t="shared" si="1"/>
        <v/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 x14ac:dyDescent="0.35">
      <c r="A106" s="60" t="s">
        <v>1041</v>
      </c>
      <c r="B106" s="86" t="s">
        <v>102</v>
      </c>
      <c r="C106" s="60" t="s">
        <v>238</v>
      </c>
      <c r="D106" s="87">
        <v>37260</v>
      </c>
      <c r="E106" s="88">
        <f t="shared" ca="1" si="0"/>
        <v>23</v>
      </c>
      <c r="F106" s="88"/>
      <c r="G106" s="88"/>
      <c r="H106" s="88" t="s">
        <v>149</v>
      </c>
      <c r="I106" s="88">
        <v>52560</v>
      </c>
      <c r="J106" s="86">
        <v>5</v>
      </c>
      <c r="K106" s="88">
        <f t="shared" si="1"/>
        <v>3000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 x14ac:dyDescent="0.35">
      <c r="A107" s="60" t="s">
        <v>1042</v>
      </c>
      <c r="B107" s="86" t="s">
        <v>101</v>
      </c>
      <c r="C107" s="60" t="s">
        <v>238</v>
      </c>
      <c r="D107" s="87">
        <v>41650</v>
      </c>
      <c r="E107" s="88">
        <f t="shared" ca="1" si="0"/>
        <v>11</v>
      </c>
      <c r="F107" s="88"/>
      <c r="G107" s="88"/>
      <c r="H107" s="88" t="s">
        <v>149</v>
      </c>
      <c r="I107" s="88">
        <v>46834</v>
      </c>
      <c r="J107" s="86">
        <v>4</v>
      </c>
      <c r="K107" s="88">
        <f t="shared" si="1"/>
        <v>3000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 x14ac:dyDescent="0.35">
      <c r="A108" s="60" t="s">
        <v>1043</v>
      </c>
      <c r="B108" s="86" t="s">
        <v>127</v>
      </c>
      <c r="C108" s="60" t="s">
        <v>238</v>
      </c>
      <c r="D108" s="87">
        <v>39879</v>
      </c>
      <c r="E108" s="88">
        <f t="shared" ca="1" si="0"/>
        <v>15</v>
      </c>
      <c r="F108" s="88"/>
      <c r="G108" s="88"/>
      <c r="H108" s="88" t="s">
        <v>128</v>
      </c>
      <c r="I108" s="88">
        <v>97652</v>
      </c>
      <c r="J108" s="86">
        <v>1</v>
      </c>
      <c r="K108" s="88" t="str">
        <f t="shared" si="1"/>
        <v/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 x14ac:dyDescent="0.35">
      <c r="A109" s="60" t="s">
        <v>1044</v>
      </c>
      <c r="B109" s="86" t="s">
        <v>134</v>
      </c>
      <c r="C109" s="60" t="s">
        <v>238</v>
      </c>
      <c r="D109" s="87">
        <v>37327</v>
      </c>
      <c r="E109" s="88">
        <f t="shared" ca="1" si="0"/>
        <v>22</v>
      </c>
      <c r="F109" s="88"/>
      <c r="G109" s="88"/>
      <c r="H109" s="88" t="s">
        <v>119</v>
      </c>
      <c r="I109" s="88">
        <v>44377</v>
      </c>
      <c r="J109" s="86">
        <v>2</v>
      </c>
      <c r="K109" s="88" t="str">
        <f t="shared" si="1"/>
        <v/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 x14ac:dyDescent="0.35">
      <c r="A110" s="60" t="s">
        <v>1045</v>
      </c>
      <c r="B110" s="86" t="s">
        <v>101</v>
      </c>
      <c r="C110" s="60" t="s">
        <v>238</v>
      </c>
      <c r="D110" s="87">
        <v>40225</v>
      </c>
      <c r="E110" s="88">
        <f t="shared" ca="1" si="0"/>
        <v>15</v>
      </c>
      <c r="F110" s="88"/>
      <c r="G110" s="88"/>
      <c r="H110" s="88" t="s">
        <v>149</v>
      </c>
      <c r="I110" s="88">
        <v>84107</v>
      </c>
      <c r="J110" s="86">
        <v>5</v>
      </c>
      <c r="K110" s="88">
        <f t="shared" si="1"/>
        <v>3000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 x14ac:dyDescent="0.35">
      <c r="A111" s="60" t="s">
        <v>1046</v>
      </c>
      <c r="B111" s="86" t="s">
        <v>134</v>
      </c>
      <c r="C111" s="60" t="s">
        <v>238</v>
      </c>
      <c r="D111" s="87">
        <v>41391</v>
      </c>
      <c r="E111" s="88">
        <f t="shared" ca="1" si="0"/>
        <v>11</v>
      </c>
      <c r="F111" s="88"/>
      <c r="G111" s="88"/>
      <c r="H111" s="88"/>
      <c r="I111" s="88">
        <v>64749</v>
      </c>
      <c r="J111" s="86">
        <v>4</v>
      </c>
      <c r="K111" s="88">
        <f t="shared" si="1"/>
        <v>3000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 x14ac:dyDescent="0.35">
      <c r="A112" s="60" t="s">
        <v>1047</v>
      </c>
      <c r="B112" s="86" t="s">
        <v>101</v>
      </c>
      <c r="C112" s="60" t="s">
        <v>238</v>
      </c>
      <c r="D112" s="87">
        <v>40724</v>
      </c>
      <c r="E112" s="88">
        <f t="shared" ca="1" si="0"/>
        <v>13</v>
      </c>
      <c r="F112" s="88"/>
      <c r="G112" s="88"/>
      <c r="H112" s="88" t="s">
        <v>149</v>
      </c>
      <c r="I112" s="88">
        <v>96101</v>
      </c>
      <c r="J112" s="86">
        <v>1</v>
      </c>
      <c r="K112" s="88" t="str">
        <f t="shared" si="1"/>
        <v/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 x14ac:dyDescent="0.35">
      <c r="A113" s="60" t="s">
        <v>1048</v>
      </c>
      <c r="B113" s="86" t="s">
        <v>134</v>
      </c>
      <c r="C113" s="60" t="s">
        <v>238</v>
      </c>
      <c r="D113" s="87">
        <v>41594</v>
      </c>
      <c r="E113" s="88">
        <f t="shared" ca="1" si="0"/>
        <v>11</v>
      </c>
      <c r="F113" s="88"/>
      <c r="G113" s="88"/>
      <c r="H113" s="88" t="s">
        <v>149</v>
      </c>
      <c r="I113" s="88">
        <v>60275</v>
      </c>
      <c r="J113" s="86">
        <v>1</v>
      </c>
      <c r="K113" s="88" t="str">
        <f t="shared" si="1"/>
        <v/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 x14ac:dyDescent="0.35">
      <c r="A114" s="60" t="s">
        <v>1049</v>
      </c>
      <c r="B114" s="86" t="s">
        <v>125</v>
      </c>
      <c r="C114" s="60" t="s">
        <v>248</v>
      </c>
      <c r="D114" s="87">
        <v>41628</v>
      </c>
      <c r="E114" s="88">
        <f t="shared" ca="1" si="0"/>
        <v>11</v>
      </c>
      <c r="F114" s="88"/>
      <c r="G114" s="88"/>
      <c r="H114" s="88"/>
      <c r="I114" s="88">
        <v>65190</v>
      </c>
      <c r="J114" s="86">
        <v>2</v>
      </c>
      <c r="K114" s="88" t="str">
        <f t="shared" si="1"/>
        <v/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 x14ac:dyDescent="0.35">
      <c r="A115" s="60" t="s">
        <v>1050</v>
      </c>
      <c r="B115" s="86" t="s">
        <v>134</v>
      </c>
      <c r="C115" s="60" t="s">
        <v>248</v>
      </c>
      <c r="D115" s="87">
        <v>41996</v>
      </c>
      <c r="E115" s="88">
        <f t="shared" ca="1" si="0"/>
        <v>10</v>
      </c>
      <c r="F115" s="88"/>
      <c r="G115" s="88"/>
      <c r="H115" s="88" t="s">
        <v>128</v>
      </c>
      <c r="I115" s="88">
        <v>121677</v>
      </c>
      <c r="J115" s="86">
        <v>5</v>
      </c>
      <c r="K115" s="88">
        <f t="shared" si="1"/>
        <v>3000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 x14ac:dyDescent="0.35">
      <c r="A116" s="60" t="s">
        <v>1051</v>
      </c>
      <c r="B116" s="86" t="s">
        <v>101</v>
      </c>
      <c r="C116" s="60" t="s">
        <v>248</v>
      </c>
      <c r="D116" s="87">
        <v>40185</v>
      </c>
      <c r="E116" s="88">
        <f t="shared" ca="1" si="0"/>
        <v>15</v>
      </c>
      <c r="F116" s="88"/>
      <c r="G116" s="88"/>
      <c r="H116" s="88" t="s">
        <v>139</v>
      </c>
      <c r="I116" s="88">
        <v>54749</v>
      </c>
      <c r="J116" s="86">
        <v>4</v>
      </c>
      <c r="K116" s="88">
        <f t="shared" si="1"/>
        <v>3000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 x14ac:dyDescent="0.35">
      <c r="A117" s="60" t="s">
        <v>1052</v>
      </c>
      <c r="B117" s="86" t="s">
        <v>125</v>
      </c>
      <c r="C117" s="60" t="s">
        <v>248</v>
      </c>
      <c r="D117" s="87">
        <v>37254</v>
      </c>
      <c r="E117" s="88">
        <f t="shared" ca="1" si="0"/>
        <v>23</v>
      </c>
      <c r="F117" s="88"/>
      <c r="G117" s="88"/>
      <c r="H117" s="88"/>
      <c r="I117" s="88">
        <v>74258</v>
      </c>
      <c r="J117" s="86">
        <v>5</v>
      </c>
      <c r="K117" s="88">
        <f t="shared" si="1"/>
        <v>3000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 x14ac:dyDescent="0.35">
      <c r="A118" s="60" t="s">
        <v>1053</v>
      </c>
      <c r="B118" s="86" t="s">
        <v>127</v>
      </c>
      <c r="C118" s="60" t="s">
        <v>248</v>
      </c>
      <c r="D118" s="87">
        <v>39852</v>
      </c>
      <c r="E118" s="88">
        <f t="shared" ca="1" si="0"/>
        <v>16</v>
      </c>
      <c r="F118" s="88"/>
      <c r="G118" s="88"/>
      <c r="H118" s="88" t="s">
        <v>119</v>
      </c>
      <c r="I118" s="88">
        <v>108255</v>
      </c>
      <c r="J118" s="86">
        <v>4</v>
      </c>
      <c r="K118" s="88">
        <f t="shared" si="1"/>
        <v>3000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 x14ac:dyDescent="0.35">
      <c r="A119" s="60" t="s">
        <v>1054</v>
      </c>
      <c r="B119" s="86" t="s">
        <v>102</v>
      </c>
      <c r="C119" s="60" t="s">
        <v>248</v>
      </c>
      <c r="D119" s="87">
        <v>38745</v>
      </c>
      <c r="E119" s="88">
        <f t="shared" ca="1" si="0"/>
        <v>19</v>
      </c>
      <c r="F119" s="88"/>
      <c r="G119" s="88"/>
      <c r="H119" s="88"/>
      <c r="I119" s="88">
        <v>121550</v>
      </c>
      <c r="J119" s="86">
        <v>2</v>
      </c>
      <c r="K119" s="88" t="str">
        <f t="shared" si="1"/>
        <v/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 x14ac:dyDescent="0.35">
      <c r="A120" s="60" t="s">
        <v>1055</v>
      </c>
      <c r="B120" s="86" t="s">
        <v>104</v>
      </c>
      <c r="C120" s="60" t="s">
        <v>248</v>
      </c>
      <c r="D120" s="87">
        <v>41341</v>
      </c>
      <c r="E120" s="88">
        <f t="shared" ca="1" si="0"/>
        <v>11</v>
      </c>
      <c r="F120" s="88"/>
      <c r="G120" s="88"/>
      <c r="H120" s="88"/>
      <c r="I120" s="88">
        <v>105911</v>
      </c>
      <c r="J120" s="86">
        <v>2</v>
      </c>
      <c r="K120" s="88" t="str">
        <f t="shared" si="1"/>
        <v/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 x14ac:dyDescent="0.35">
      <c r="A121" s="60" t="s">
        <v>1056</v>
      </c>
      <c r="B121" s="86" t="s">
        <v>101</v>
      </c>
      <c r="C121" s="60" t="s">
        <v>248</v>
      </c>
      <c r="D121" s="87">
        <v>37347</v>
      </c>
      <c r="E121" s="88">
        <f t="shared" ca="1" si="0"/>
        <v>22</v>
      </c>
      <c r="F121" s="88"/>
      <c r="G121" s="88"/>
      <c r="H121" s="88" t="s">
        <v>149</v>
      </c>
      <c r="I121" s="88">
        <v>42552</v>
      </c>
      <c r="J121" s="86">
        <v>1</v>
      </c>
      <c r="K121" s="88" t="str">
        <f t="shared" si="1"/>
        <v/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 x14ac:dyDescent="0.35">
      <c r="A122" s="60" t="s">
        <v>1057</v>
      </c>
      <c r="B122" s="86" t="s">
        <v>134</v>
      </c>
      <c r="C122" s="60" t="s">
        <v>248</v>
      </c>
      <c r="D122" s="87">
        <v>37037</v>
      </c>
      <c r="E122" s="88">
        <f t="shared" ca="1" si="0"/>
        <v>23</v>
      </c>
      <c r="F122" s="88"/>
      <c r="G122" s="88"/>
      <c r="H122" s="88"/>
      <c r="I122" s="88">
        <v>103026</v>
      </c>
      <c r="J122" s="86">
        <v>3</v>
      </c>
      <c r="K122" s="88" t="str">
        <f t="shared" si="1"/>
        <v/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 x14ac:dyDescent="0.35">
      <c r="A123" s="60" t="s">
        <v>1058</v>
      </c>
      <c r="B123" s="86" t="s">
        <v>104</v>
      </c>
      <c r="C123" s="60" t="s">
        <v>248</v>
      </c>
      <c r="D123" s="87">
        <v>41830</v>
      </c>
      <c r="E123" s="88">
        <f t="shared" ca="1" si="0"/>
        <v>10</v>
      </c>
      <c r="F123" s="88"/>
      <c r="G123" s="88"/>
      <c r="H123" s="88" t="s">
        <v>149</v>
      </c>
      <c r="I123" s="88">
        <v>57534</v>
      </c>
      <c r="J123" s="86">
        <v>5</v>
      </c>
      <c r="K123" s="88">
        <f t="shared" si="1"/>
        <v>3000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 x14ac:dyDescent="0.35">
      <c r="A124" s="60" t="s">
        <v>1059</v>
      </c>
      <c r="B124" s="86" t="s">
        <v>127</v>
      </c>
      <c r="C124" s="60" t="s">
        <v>248</v>
      </c>
      <c r="D124" s="87">
        <v>37420</v>
      </c>
      <c r="E124" s="88">
        <f t="shared" ca="1" si="0"/>
        <v>22</v>
      </c>
      <c r="F124" s="88"/>
      <c r="G124" s="88"/>
      <c r="H124" s="88"/>
      <c r="I124" s="88">
        <v>72104</v>
      </c>
      <c r="J124" s="86">
        <v>4</v>
      </c>
      <c r="K124" s="88">
        <f t="shared" si="1"/>
        <v>3000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 x14ac:dyDescent="0.35">
      <c r="A125" s="60" t="s">
        <v>1060</v>
      </c>
      <c r="B125" s="86" t="s">
        <v>134</v>
      </c>
      <c r="C125" s="60" t="s">
        <v>248</v>
      </c>
      <c r="D125" s="87">
        <v>37435</v>
      </c>
      <c r="E125" s="88">
        <f t="shared" ca="1" si="0"/>
        <v>22</v>
      </c>
      <c r="F125" s="88"/>
      <c r="G125" s="88"/>
      <c r="H125" s="88" t="s">
        <v>139</v>
      </c>
      <c r="I125" s="88">
        <v>64206</v>
      </c>
      <c r="J125" s="86">
        <v>1</v>
      </c>
      <c r="K125" s="88" t="str">
        <f t="shared" si="1"/>
        <v/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 x14ac:dyDescent="0.35">
      <c r="A126" s="60" t="s">
        <v>1061</v>
      </c>
      <c r="B126" s="86" t="s">
        <v>101</v>
      </c>
      <c r="C126" s="60" t="s">
        <v>248</v>
      </c>
      <c r="D126" s="87">
        <v>42206</v>
      </c>
      <c r="E126" s="88">
        <f t="shared" ca="1" si="0"/>
        <v>9</v>
      </c>
      <c r="F126" s="88"/>
      <c r="G126" s="88"/>
      <c r="H126" s="88" t="s">
        <v>149</v>
      </c>
      <c r="I126" s="88">
        <v>73650</v>
      </c>
      <c r="J126" s="86">
        <v>4</v>
      </c>
      <c r="K126" s="88">
        <f t="shared" si="1"/>
        <v>3000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 x14ac:dyDescent="0.35">
      <c r="A127" s="60" t="s">
        <v>1062</v>
      </c>
      <c r="B127" s="86" t="s">
        <v>101</v>
      </c>
      <c r="C127" s="60" t="s">
        <v>248</v>
      </c>
      <c r="D127" s="87">
        <v>40038</v>
      </c>
      <c r="E127" s="88">
        <f t="shared" ca="1" si="0"/>
        <v>15</v>
      </c>
      <c r="F127" s="88"/>
      <c r="G127" s="88"/>
      <c r="H127" s="88"/>
      <c r="I127" s="88">
        <v>67318</v>
      </c>
      <c r="J127" s="86">
        <v>2</v>
      </c>
      <c r="K127" s="88" t="str">
        <f t="shared" si="1"/>
        <v/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 x14ac:dyDescent="0.35">
      <c r="A128" s="60" t="s">
        <v>1063</v>
      </c>
      <c r="B128" s="86" t="s">
        <v>134</v>
      </c>
      <c r="C128" s="60" t="s">
        <v>248</v>
      </c>
      <c r="D128" s="87">
        <v>38191</v>
      </c>
      <c r="E128" s="88">
        <f t="shared" ca="1" si="0"/>
        <v>20</v>
      </c>
      <c r="F128" s="88"/>
      <c r="G128" s="88"/>
      <c r="H128" s="88" t="s">
        <v>128</v>
      </c>
      <c r="I128" s="88">
        <v>76680</v>
      </c>
      <c r="J128" s="86">
        <v>4</v>
      </c>
      <c r="K128" s="88">
        <f t="shared" si="1"/>
        <v>3000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 x14ac:dyDescent="0.35">
      <c r="A129" s="60" t="s">
        <v>1064</v>
      </c>
      <c r="B129" s="86" t="s">
        <v>134</v>
      </c>
      <c r="C129" s="60" t="s">
        <v>248</v>
      </c>
      <c r="D129" s="87">
        <v>37155</v>
      </c>
      <c r="E129" s="88">
        <f t="shared" ca="1" si="0"/>
        <v>23</v>
      </c>
      <c r="F129" s="88"/>
      <c r="G129" s="88"/>
      <c r="H129" s="88" t="s">
        <v>149</v>
      </c>
      <c r="I129" s="88">
        <v>120696</v>
      </c>
      <c r="J129" s="86">
        <v>1</v>
      </c>
      <c r="K129" s="88" t="str">
        <f t="shared" si="1"/>
        <v/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 x14ac:dyDescent="0.35">
      <c r="A130" s="60" t="s">
        <v>1065</v>
      </c>
      <c r="B130" s="86" t="s">
        <v>101</v>
      </c>
      <c r="C130" s="60" t="s">
        <v>248</v>
      </c>
      <c r="D130" s="87">
        <v>40836</v>
      </c>
      <c r="E130" s="88">
        <f t="shared" ca="1" si="0"/>
        <v>13</v>
      </c>
      <c r="F130" s="88"/>
      <c r="G130" s="88"/>
      <c r="H130" s="88"/>
      <c r="I130" s="88">
        <v>114645</v>
      </c>
      <c r="J130" s="86">
        <v>5</v>
      </c>
      <c r="K130" s="88">
        <f t="shared" si="1"/>
        <v>3000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 x14ac:dyDescent="0.35">
      <c r="A131" s="60" t="s">
        <v>1066</v>
      </c>
      <c r="B131" s="86" t="s">
        <v>134</v>
      </c>
      <c r="C131" s="60" t="s">
        <v>248</v>
      </c>
      <c r="D131" s="87">
        <v>40102</v>
      </c>
      <c r="E131" s="88">
        <f t="shared" ca="1" si="0"/>
        <v>15</v>
      </c>
      <c r="F131" s="88"/>
      <c r="G131" s="88"/>
      <c r="H131" s="88"/>
      <c r="I131" s="88">
        <v>50730</v>
      </c>
      <c r="J131" s="86">
        <v>1</v>
      </c>
      <c r="K131" s="88" t="str">
        <f t="shared" si="1"/>
        <v/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 x14ac:dyDescent="0.35">
      <c r="A132" s="60" t="s">
        <v>1067</v>
      </c>
      <c r="B132" s="86" t="s">
        <v>127</v>
      </c>
      <c r="C132" s="60" t="s">
        <v>248</v>
      </c>
      <c r="D132" s="87">
        <v>38690</v>
      </c>
      <c r="E132" s="88">
        <f t="shared" ca="1" si="0"/>
        <v>19</v>
      </c>
      <c r="F132" s="88"/>
      <c r="G132" s="88"/>
      <c r="H132" s="88" t="s">
        <v>128</v>
      </c>
      <c r="I132" s="88">
        <v>99842</v>
      </c>
      <c r="J132" s="86">
        <v>1</v>
      </c>
      <c r="K132" s="88" t="str">
        <f t="shared" si="1"/>
        <v/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 x14ac:dyDescent="0.35">
      <c r="A133" s="60" t="s">
        <v>1068</v>
      </c>
      <c r="B133" s="86" t="s">
        <v>104</v>
      </c>
      <c r="C133" s="60" t="s">
        <v>268</v>
      </c>
      <c r="D133" s="87">
        <v>37647</v>
      </c>
      <c r="E133" s="88">
        <f t="shared" ca="1" si="0"/>
        <v>22</v>
      </c>
      <c r="F133" s="88"/>
      <c r="G133" s="88"/>
      <c r="H133" s="88" t="s">
        <v>149</v>
      </c>
      <c r="I133" s="88">
        <v>51343</v>
      </c>
      <c r="J133" s="86">
        <v>5</v>
      </c>
      <c r="K133" s="88">
        <f t="shared" si="1"/>
        <v>3000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 x14ac:dyDescent="0.35">
      <c r="A134" s="60" t="s">
        <v>1069</v>
      </c>
      <c r="B134" s="86" t="s">
        <v>101</v>
      </c>
      <c r="C134" s="60" t="s">
        <v>268</v>
      </c>
      <c r="D134" s="87">
        <v>40701</v>
      </c>
      <c r="E134" s="88">
        <f t="shared" ca="1" si="0"/>
        <v>13</v>
      </c>
      <c r="F134" s="88"/>
      <c r="G134" s="88"/>
      <c r="H134" s="88"/>
      <c r="I134" s="88">
        <v>104771</v>
      </c>
      <c r="J134" s="86">
        <v>2</v>
      </c>
      <c r="K134" s="88" t="str">
        <f t="shared" si="1"/>
        <v/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 x14ac:dyDescent="0.35">
      <c r="A135" s="60" t="s">
        <v>1070</v>
      </c>
      <c r="B135" s="86" t="s">
        <v>101</v>
      </c>
      <c r="C135" s="60" t="s">
        <v>268</v>
      </c>
      <c r="D135" s="87">
        <v>40761</v>
      </c>
      <c r="E135" s="88">
        <f t="shared" ca="1" si="0"/>
        <v>13</v>
      </c>
      <c r="F135" s="88"/>
      <c r="G135" s="88"/>
      <c r="H135" s="88" t="s">
        <v>119</v>
      </c>
      <c r="I135" s="88">
        <v>51746</v>
      </c>
      <c r="J135" s="86">
        <v>5</v>
      </c>
      <c r="K135" s="88">
        <f t="shared" si="1"/>
        <v>3000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 x14ac:dyDescent="0.35">
      <c r="A136" s="60" t="s">
        <v>1071</v>
      </c>
      <c r="B136" s="86" t="s">
        <v>104</v>
      </c>
      <c r="C136" s="60" t="s">
        <v>268</v>
      </c>
      <c r="D136" s="87">
        <v>41478</v>
      </c>
      <c r="E136" s="88">
        <f t="shared" ca="1" si="0"/>
        <v>11</v>
      </c>
      <c r="F136" s="88"/>
      <c r="G136" s="88"/>
      <c r="H136" s="88" t="s">
        <v>149</v>
      </c>
      <c r="I136" s="88">
        <v>46397</v>
      </c>
      <c r="J136" s="86">
        <v>2</v>
      </c>
      <c r="K136" s="88" t="str">
        <f t="shared" si="1"/>
        <v/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 x14ac:dyDescent="0.35">
      <c r="A137" s="60" t="s">
        <v>1072</v>
      </c>
      <c r="B137" s="86" t="s">
        <v>134</v>
      </c>
      <c r="C137" s="60" t="s">
        <v>268</v>
      </c>
      <c r="D137" s="87">
        <v>41520</v>
      </c>
      <c r="E137" s="88">
        <f t="shared" ca="1" si="0"/>
        <v>11</v>
      </c>
      <c r="F137" s="88"/>
      <c r="G137" s="88"/>
      <c r="H137" s="88" t="s">
        <v>119</v>
      </c>
      <c r="I137" s="88">
        <v>52674</v>
      </c>
      <c r="J137" s="86">
        <v>2</v>
      </c>
      <c r="K137" s="88" t="str">
        <f t="shared" si="1"/>
        <v/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 x14ac:dyDescent="0.35">
      <c r="A138" s="60" t="s">
        <v>1073</v>
      </c>
      <c r="B138" s="86" t="s">
        <v>101</v>
      </c>
      <c r="C138" s="60" t="s">
        <v>274</v>
      </c>
      <c r="D138" s="87">
        <v>41262</v>
      </c>
      <c r="E138" s="88">
        <f t="shared" ca="1" si="0"/>
        <v>12</v>
      </c>
      <c r="F138" s="88"/>
      <c r="G138" s="88"/>
      <c r="H138" s="88" t="s">
        <v>139</v>
      </c>
      <c r="I138" s="88">
        <v>117958</v>
      </c>
      <c r="J138" s="86">
        <v>3</v>
      </c>
      <c r="K138" s="88" t="str">
        <f t="shared" si="1"/>
        <v/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 x14ac:dyDescent="0.35">
      <c r="A139" s="60" t="s">
        <v>1074</v>
      </c>
      <c r="B139" s="86" t="s">
        <v>134</v>
      </c>
      <c r="C139" s="60" t="s">
        <v>274</v>
      </c>
      <c r="D139" s="87">
        <v>41276</v>
      </c>
      <c r="E139" s="88">
        <f t="shared" ca="1" si="0"/>
        <v>12</v>
      </c>
      <c r="F139" s="88"/>
      <c r="G139" s="88"/>
      <c r="H139" s="88" t="s">
        <v>139</v>
      </c>
      <c r="I139" s="88">
        <v>55593</v>
      </c>
      <c r="J139" s="86">
        <v>3</v>
      </c>
      <c r="K139" s="88" t="str">
        <f t="shared" si="1"/>
        <v/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 x14ac:dyDescent="0.35">
      <c r="A140" s="60" t="s">
        <v>1075</v>
      </c>
      <c r="B140" s="86" t="s">
        <v>101</v>
      </c>
      <c r="C140" s="60" t="s">
        <v>274</v>
      </c>
      <c r="D140" s="87">
        <v>38719</v>
      </c>
      <c r="E140" s="88">
        <f t="shared" ca="1" si="0"/>
        <v>19</v>
      </c>
      <c r="F140" s="88"/>
      <c r="G140" s="88"/>
      <c r="H140" s="88"/>
      <c r="I140" s="88">
        <v>46993</v>
      </c>
      <c r="J140" s="86">
        <v>5</v>
      </c>
      <c r="K140" s="88">
        <f t="shared" si="1"/>
        <v>3000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 x14ac:dyDescent="0.35">
      <c r="A141" s="60" t="s">
        <v>1076</v>
      </c>
      <c r="B141" s="86" t="s">
        <v>101</v>
      </c>
      <c r="C141" s="60" t="s">
        <v>274</v>
      </c>
      <c r="D141" s="87">
        <v>40216</v>
      </c>
      <c r="E141" s="88">
        <f t="shared" ca="1" si="0"/>
        <v>15</v>
      </c>
      <c r="F141" s="88"/>
      <c r="G141" s="88"/>
      <c r="H141" s="88" t="s">
        <v>128</v>
      </c>
      <c r="I141" s="88">
        <v>91950</v>
      </c>
      <c r="J141" s="86">
        <v>4</v>
      </c>
      <c r="K141" s="88">
        <f t="shared" si="1"/>
        <v>3000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 x14ac:dyDescent="0.35">
      <c r="A142" s="60" t="s">
        <v>1077</v>
      </c>
      <c r="B142" s="86" t="s">
        <v>134</v>
      </c>
      <c r="C142" s="60" t="s">
        <v>274</v>
      </c>
      <c r="D142" s="87">
        <v>38366</v>
      </c>
      <c r="E142" s="88">
        <f t="shared" ca="1" si="0"/>
        <v>20</v>
      </c>
      <c r="F142" s="88"/>
      <c r="G142" s="88"/>
      <c r="H142" s="88" t="s">
        <v>119</v>
      </c>
      <c r="I142" s="88">
        <v>96410</v>
      </c>
      <c r="J142" s="86">
        <v>3</v>
      </c>
      <c r="K142" s="88" t="str">
        <f t="shared" si="1"/>
        <v/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 x14ac:dyDescent="0.35">
      <c r="A143" s="60" t="s">
        <v>1078</v>
      </c>
      <c r="B143" s="86" t="s">
        <v>101</v>
      </c>
      <c r="C143" s="60" t="s">
        <v>274</v>
      </c>
      <c r="D143" s="87">
        <v>39831</v>
      </c>
      <c r="E143" s="88">
        <f t="shared" ca="1" si="0"/>
        <v>16</v>
      </c>
      <c r="F143" s="88"/>
      <c r="G143" s="88"/>
      <c r="H143" s="88" t="s">
        <v>119</v>
      </c>
      <c r="I143" s="88">
        <v>103347</v>
      </c>
      <c r="J143" s="86">
        <v>4</v>
      </c>
      <c r="K143" s="88">
        <f t="shared" si="1"/>
        <v>3000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 x14ac:dyDescent="0.35">
      <c r="A144" s="60" t="s">
        <v>1079</v>
      </c>
      <c r="B144" s="86" t="s">
        <v>134</v>
      </c>
      <c r="C144" s="60" t="s">
        <v>274</v>
      </c>
      <c r="D144" s="87">
        <v>41314</v>
      </c>
      <c r="E144" s="88">
        <f t="shared" ca="1" si="0"/>
        <v>12</v>
      </c>
      <c r="F144" s="88"/>
      <c r="G144" s="88"/>
      <c r="H144" s="88"/>
      <c r="I144" s="88">
        <v>118046</v>
      </c>
      <c r="J144" s="86">
        <v>4</v>
      </c>
      <c r="K144" s="88">
        <f t="shared" si="1"/>
        <v>3000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 x14ac:dyDescent="0.35">
      <c r="A145" s="60" t="s">
        <v>1080</v>
      </c>
      <c r="B145" s="86" t="s">
        <v>104</v>
      </c>
      <c r="C145" s="60" t="s">
        <v>274</v>
      </c>
      <c r="D145" s="87">
        <v>40222</v>
      </c>
      <c r="E145" s="88">
        <f t="shared" ca="1" si="0"/>
        <v>15</v>
      </c>
      <c r="F145" s="88"/>
      <c r="G145" s="88"/>
      <c r="H145" s="88"/>
      <c r="I145" s="88">
        <v>50029</v>
      </c>
      <c r="J145" s="86">
        <v>5</v>
      </c>
      <c r="K145" s="88">
        <f t="shared" si="1"/>
        <v>3000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 x14ac:dyDescent="0.35">
      <c r="A146" s="60" t="s">
        <v>1081</v>
      </c>
      <c r="B146" s="86" t="s">
        <v>134</v>
      </c>
      <c r="C146" s="60" t="s">
        <v>274</v>
      </c>
      <c r="D146" s="87">
        <v>40232</v>
      </c>
      <c r="E146" s="88">
        <f t="shared" ca="1" si="0"/>
        <v>15</v>
      </c>
      <c r="F146" s="88"/>
      <c r="G146" s="88"/>
      <c r="H146" s="88"/>
      <c r="I146" s="88">
        <v>63297</v>
      </c>
      <c r="J146" s="86">
        <v>4</v>
      </c>
      <c r="K146" s="88">
        <f t="shared" si="1"/>
        <v>3000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 x14ac:dyDescent="0.35">
      <c r="A147" s="60" t="s">
        <v>1082</v>
      </c>
      <c r="B147" s="86" t="s">
        <v>101</v>
      </c>
      <c r="C147" s="60" t="s">
        <v>274</v>
      </c>
      <c r="D147" s="87">
        <v>39866</v>
      </c>
      <c r="E147" s="88">
        <f t="shared" ca="1" si="0"/>
        <v>16</v>
      </c>
      <c r="F147" s="88"/>
      <c r="G147" s="88"/>
      <c r="H147" s="88" t="s">
        <v>149</v>
      </c>
      <c r="I147" s="88">
        <v>93380</v>
      </c>
      <c r="J147" s="86">
        <v>5</v>
      </c>
      <c r="K147" s="88">
        <f t="shared" si="1"/>
        <v>3000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 x14ac:dyDescent="0.35">
      <c r="A148" s="60" t="s">
        <v>1083</v>
      </c>
      <c r="B148" s="86" t="s">
        <v>134</v>
      </c>
      <c r="C148" s="60" t="s">
        <v>274</v>
      </c>
      <c r="D148" s="87">
        <v>40971</v>
      </c>
      <c r="E148" s="88">
        <f t="shared" ca="1" si="0"/>
        <v>13</v>
      </c>
      <c r="F148" s="88"/>
      <c r="G148" s="88"/>
      <c r="H148" s="88"/>
      <c r="I148" s="88">
        <v>100478</v>
      </c>
      <c r="J148" s="86">
        <v>3</v>
      </c>
      <c r="K148" s="88" t="str">
        <f t="shared" si="1"/>
        <v/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 x14ac:dyDescent="0.35">
      <c r="A149" s="60" t="s">
        <v>1084</v>
      </c>
      <c r="B149" s="86" t="s">
        <v>127</v>
      </c>
      <c r="C149" s="60" t="s">
        <v>274</v>
      </c>
      <c r="D149" s="87">
        <v>41337</v>
      </c>
      <c r="E149" s="88">
        <f t="shared" ca="1" si="0"/>
        <v>11</v>
      </c>
      <c r="F149" s="88"/>
      <c r="G149" s="88"/>
      <c r="H149" s="88"/>
      <c r="I149" s="88">
        <v>96780</v>
      </c>
      <c r="J149" s="86">
        <v>3</v>
      </c>
      <c r="K149" s="88" t="str">
        <f t="shared" si="1"/>
        <v/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 x14ac:dyDescent="0.35">
      <c r="A150" s="60" t="s">
        <v>1085</v>
      </c>
      <c r="B150" s="86" t="s">
        <v>104</v>
      </c>
      <c r="C150" s="60" t="s">
        <v>274</v>
      </c>
      <c r="D150" s="87">
        <v>42092</v>
      </c>
      <c r="E150" s="88">
        <f t="shared" ca="1" si="0"/>
        <v>9</v>
      </c>
      <c r="F150" s="88"/>
      <c r="G150" s="88"/>
      <c r="H150" s="88" t="s">
        <v>119</v>
      </c>
      <c r="I150" s="88">
        <v>51487</v>
      </c>
      <c r="J150" s="86">
        <v>4</v>
      </c>
      <c r="K150" s="88">
        <f t="shared" si="1"/>
        <v>3000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 x14ac:dyDescent="0.35">
      <c r="A151" s="60" t="s">
        <v>1086</v>
      </c>
      <c r="B151" s="86" t="s">
        <v>101</v>
      </c>
      <c r="C151" s="60" t="s">
        <v>274</v>
      </c>
      <c r="D151" s="87">
        <v>40277</v>
      </c>
      <c r="E151" s="88">
        <f t="shared" ca="1" si="0"/>
        <v>14</v>
      </c>
      <c r="F151" s="88"/>
      <c r="G151" s="88"/>
      <c r="H151" s="88" t="s">
        <v>119</v>
      </c>
      <c r="I151" s="88">
        <v>44692</v>
      </c>
      <c r="J151" s="86">
        <v>1</v>
      </c>
      <c r="K151" s="88" t="str">
        <f t="shared" si="1"/>
        <v/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 x14ac:dyDescent="0.35">
      <c r="A152" s="60" t="s">
        <v>1087</v>
      </c>
      <c r="B152" s="86" t="s">
        <v>102</v>
      </c>
      <c r="C152" s="60" t="s">
        <v>274</v>
      </c>
      <c r="D152" s="87">
        <v>37341</v>
      </c>
      <c r="E152" s="88">
        <f t="shared" ca="1" si="0"/>
        <v>22</v>
      </c>
      <c r="F152" s="88"/>
      <c r="G152" s="88"/>
      <c r="H152" s="88"/>
      <c r="I152" s="88">
        <v>114029</v>
      </c>
      <c r="J152" s="86">
        <v>4</v>
      </c>
      <c r="K152" s="88">
        <f t="shared" si="1"/>
        <v>3000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 x14ac:dyDescent="0.35">
      <c r="A153" s="60" t="s">
        <v>1088</v>
      </c>
      <c r="B153" s="86" t="s">
        <v>104</v>
      </c>
      <c r="C153" s="60" t="s">
        <v>274</v>
      </c>
      <c r="D153" s="87">
        <v>37721</v>
      </c>
      <c r="E153" s="88">
        <f t="shared" ca="1" si="0"/>
        <v>21</v>
      </c>
      <c r="F153" s="88"/>
      <c r="G153" s="88"/>
      <c r="H153" s="88" t="s">
        <v>149</v>
      </c>
      <c r="I153" s="88">
        <v>101481</v>
      </c>
      <c r="J153" s="86">
        <v>2</v>
      </c>
      <c r="K153" s="88" t="str">
        <f t="shared" si="1"/>
        <v/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 x14ac:dyDescent="0.35">
      <c r="A154" s="60" t="s">
        <v>1089</v>
      </c>
      <c r="B154" s="86" t="s">
        <v>101</v>
      </c>
      <c r="C154" s="60" t="s">
        <v>274</v>
      </c>
      <c r="D154" s="87">
        <v>41377</v>
      </c>
      <c r="E154" s="88">
        <f t="shared" ca="1" si="0"/>
        <v>11</v>
      </c>
      <c r="F154" s="88"/>
      <c r="G154" s="88"/>
      <c r="H154" s="88" t="s">
        <v>139</v>
      </c>
      <c r="I154" s="88">
        <v>113877</v>
      </c>
      <c r="J154" s="86">
        <v>2</v>
      </c>
      <c r="K154" s="88" t="str">
        <f t="shared" si="1"/>
        <v/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 x14ac:dyDescent="0.35">
      <c r="A155" s="60" t="s">
        <v>1090</v>
      </c>
      <c r="B155" s="86" t="s">
        <v>134</v>
      </c>
      <c r="C155" s="60" t="s">
        <v>274</v>
      </c>
      <c r="D155" s="87">
        <v>37017</v>
      </c>
      <c r="E155" s="88">
        <f t="shared" ca="1" si="0"/>
        <v>23</v>
      </c>
      <c r="F155" s="88"/>
      <c r="G155" s="88"/>
      <c r="H155" s="88"/>
      <c r="I155" s="88">
        <v>75226</v>
      </c>
      <c r="J155" s="86">
        <v>5</v>
      </c>
      <c r="K155" s="88">
        <f t="shared" si="1"/>
        <v>3000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 x14ac:dyDescent="0.35">
      <c r="A156" s="60" t="s">
        <v>1091</v>
      </c>
      <c r="B156" s="86" t="s">
        <v>101</v>
      </c>
      <c r="C156" s="60" t="s">
        <v>274</v>
      </c>
      <c r="D156" s="87">
        <v>39213</v>
      </c>
      <c r="E156" s="88">
        <f t="shared" ca="1" si="0"/>
        <v>17</v>
      </c>
      <c r="F156" s="88"/>
      <c r="G156" s="88"/>
      <c r="H156" s="88" t="s">
        <v>128</v>
      </c>
      <c r="I156" s="88">
        <v>62791</v>
      </c>
      <c r="J156" s="86">
        <v>1</v>
      </c>
      <c r="K156" s="88" t="str">
        <f t="shared" si="1"/>
        <v/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 x14ac:dyDescent="0.35">
      <c r="A157" s="60" t="s">
        <v>1092</v>
      </c>
      <c r="B157" s="86" t="s">
        <v>134</v>
      </c>
      <c r="C157" s="60" t="s">
        <v>274</v>
      </c>
      <c r="D157" s="87">
        <v>41788</v>
      </c>
      <c r="E157" s="88">
        <f t="shared" ca="1" si="0"/>
        <v>10</v>
      </c>
      <c r="F157" s="88"/>
      <c r="G157" s="88"/>
      <c r="H157" s="88" t="s">
        <v>149</v>
      </c>
      <c r="I157" s="88">
        <v>86093</v>
      </c>
      <c r="J157" s="86">
        <v>2</v>
      </c>
      <c r="K157" s="88" t="str">
        <f t="shared" si="1"/>
        <v/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 x14ac:dyDescent="0.35">
      <c r="A158" s="60" t="s">
        <v>1093</v>
      </c>
      <c r="B158" s="86" t="s">
        <v>134</v>
      </c>
      <c r="C158" s="60" t="s">
        <v>274</v>
      </c>
      <c r="D158" s="87">
        <v>39970</v>
      </c>
      <c r="E158" s="88">
        <f t="shared" ca="1" si="0"/>
        <v>15</v>
      </c>
      <c r="F158" s="88"/>
      <c r="G158" s="88"/>
      <c r="H158" s="88" t="s">
        <v>149</v>
      </c>
      <c r="I158" s="88">
        <v>49871</v>
      </c>
      <c r="J158" s="86">
        <v>1</v>
      </c>
      <c r="K158" s="88" t="str">
        <f t="shared" si="1"/>
        <v/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 x14ac:dyDescent="0.35">
      <c r="A159" s="60" t="s">
        <v>1094</v>
      </c>
      <c r="B159" s="86" t="s">
        <v>102</v>
      </c>
      <c r="C159" s="60" t="s">
        <v>274</v>
      </c>
      <c r="D159" s="87">
        <v>40732</v>
      </c>
      <c r="E159" s="88">
        <f t="shared" ca="1" si="0"/>
        <v>13</v>
      </c>
      <c r="F159" s="88"/>
      <c r="G159" s="88"/>
      <c r="H159" s="88" t="s">
        <v>139</v>
      </c>
      <c r="I159" s="88">
        <v>80928</v>
      </c>
      <c r="J159" s="86">
        <v>4</v>
      </c>
      <c r="K159" s="88">
        <f t="shared" si="1"/>
        <v>3000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 x14ac:dyDescent="0.35">
      <c r="A160" s="60" t="s">
        <v>1095</v>
      </c>
      <c r="B160" s="86" t="s">
        <v>101</v>
      </c>
      <c r="C160" s="60" t="s">
        <v>274</v>
      </c>
      <c r="D160" s="87">
        <v>41807</v>
      </c>
      <c r="E160" s="88">
        <f t="shared" ca="1" si="0"/>
        <v>10</v>
      </c>
      <c r="F160" s="88"/>
      <c r="G160" s="88"/>
      <c r="H160" s="88"/>
      <c r="I160" s="88">
        <v>90371</v>
      </c>
      <c r="J160" s="86">
        <v>2</v>
      </c>
      <c r="K160" s="88" t="str">
        <f t="shared" si="1"/>
        <v/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 x14ac:dyDescent="0.35">
      <c r="A161" s="60" t="s">
        <v>1096</v>
      </c>
      <c r="B161" s="86" t="s">
        <v>104</v>
      </c>
      <c r="C161" s="60" t="s">
        <v>274</v>
      </c>
      <c r="D161" s="87">
        <v>40352</v>
      </c>
      <c r="E161" s="88">
        <f t="shared" ca="1" si="0"/>
        <v>14</v>
      </c>
      <c r="F161" s="88"/>
      <c r="G161" s="88"/>
      <c r="H161" s="88"/>
      <c r="I161" s="88">
        <v>59013</v>
      </c>
      <c r="J161" s="86">
        <v>2</v>
      </c>
      <c r="K161" s="88" t="str">
        <f t="shared" si="1"/>
        <v/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 x14ac:dyDescent="0.35">
      <c r="A162" s="60" t="s">
        <v>1097</v>
      </c>
      <c r="B162" s="86" t="s">
        <v>101</v>
      </c>
      <c r="C162" s="60" t="s">
        <v>274</v>
      </c>
      <c r="D162" s="87">
        <v>41444</v>
      </c>
      <c r="E162" s="88">
        <f t="shared" ca="1" si="0"/>
        <v>11</v>
      </c>
      <c r="F162" s="88"/>
      <c r="G162" s="88"/>
      <c r="H162" s="88" t="s">
        <v>119</v>
      </c>
      <c r="I162" s="88">
        <v>76509</v>
      </c>
      <c r="J162" s="86">
        <v>5</v>
      </c>
      <c r="K162" s="88">
        <f t="shared" si="1"/>
        <v>3000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 x14ac:dyDescent="0.35">
      <c r="A163" s="60" t="s">
        <v>1098</v>
      </c>
      <c r="B163" s="86" t="s">
        <v>125</v>
      </c>
      <c r="C163" s="60" t="s">
        <v>274</v>
      </c>
      <c r="D163" s="87">
        <v>37067</v>
      </c>
      <c r="E163" s="88">
        <f t="shared" ca="1" si="0"/>
        <v>23</v>
      </c>
      <c r="F163" s="88"/>
      <c r="G163" s="88"/>
      <c r="H163" s="88" t="s">
        <v>121</v>
      </c>
      <c r="I163" s="88">
        <v>116386</v>
      </c>
      <c r="J163" s="86">
        <v>5</v>
      </c>
      <c r="K163" s="88">
        <f t="shared" si="1"/>
        <v>3000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 x14ac:dyDescent="0.35">
      <c r="A164" s="60" t="s">
        <v>1099</v>
      </c>
      <c r="B164" s="86" t="s">
        <v>101</v>
      </c>
      <c r="C164" s="60" t="s">
        <v>274</v>
      </c>
      <c r="D164" s="87">
        <v>40373</v>
      </c>
      <c r="E164" s="88">
        <f t="shared" ca="1" si="0"/>
        <v>14</v>
      </c>
      <c r="F164" s="88"/>
      <c r="G164" s="88"/>
      <c r="H164" s="88"/>
      <c r="I164" s="88">
        <v>69384</v>
      </c>
      <c r="J164" s="86">
        <v>5</v>
      </c>
      <c r="K164" s="88">
        <f t="shared" si="1"/>
        <v>3000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 x14ac:dyDescent="0.35">
      <c r="A165" s="60" t="s">
        <v>1100</v>
      </c>
      <c r="B165" s="86" t="s">
        <v>125</v>
      </c>
      <c r="C165" s="60" t="s">
        <v>274</v>
      </c>
      <c r="D165" s="87">
        <v>41132</v>
      </c>
      <c r="E165" s="88">
        <f t="shared" ca="1" si="0"/>
        <v>12</v>
      </c>
      <c r="F165" s="88"/>
      <c r="G165" s="88"/>
      <c r="H165" s="88"/>
      <c r="I165" s="88">
        <v>123331</v>
      </c>
      <c r="J165" s="86">
        <v>4</v>
      </c>
      <c r="K165" s="88">
        <f t="shared" si="1"/>
        <v>3000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 x14ac:dyDescent="0.35">
      <c r="A166" s="60" t="s">
        <v>1101</v>
      </c>
      <c r="B166" s="86" t="s">
        <v>134</v>
      </c>
      <c r="C166" s="60" t="s">
        <v>274</v>
      </c>
      <c r="D166" s="87">
        <v>41477</v>
      </c>
      <c r="E166" s="88">
        <f t="shared" ca="1" si="0"/>
        <v>11</v>
      </c>
      <c r="F166" s="88"/>
      <c r="G166" s="88"/>
      <c r="H166" s="88" t="s">
        <v>128</v>
      </c>
      <c r="I166" s="88">
        <v>55705</v>
      </c>
      <c r="J166" s="86">
        <v>4</v>
      </c>
      <c r="K166" s="88">
        <f t="shared" si="1"/>
        <v>3000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 x14ac:dyDescent="0.35">
      <c r="A167" s="60" t="s">
        <v>1102</v>
      </c>
      <c r="B167" s="86" t="s">
        <v>134</v>
      </c>
      <c r="C167" s="60" t="s">
        <v>274</v>
      </c>
      <c r="D167" s="87">
        <v>40770</v>
      </c>
      <c r="E167" s="88">
        <f t="shared" ca="1" si="0"/>
        <v>13</v>
      </c>
      <c r="F167" s="88"/>
      <c r="G167" s="88"/>
      <c r="H167" s="88" t="s">
        <v>128</v>
      </c>
      <c r="I167" s="88">
        <v>72893</v>
      </c>
      <c r="J167" s="86">
        <v>5</v>
      </c>
      <c r="K167" s="88">
        <f t="shared" si="1"/>
        <v>3000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 x14ac:dyDescent="0.35">
      <c r="A168" s="60" t="s">
        <v>1103</v>
      </c>
      <c r="B168" s="86" t="s">
        <v>102</v>
      </c>
      <c r="C168" s="60" t="s">
        <v>274</v>
      </c>
      <c r="D168" s="87">
        <v>42255</v>
      </c>
      <c r="E168" s="88">
        <f t="shared" ca="1" si="0"/>
        <v>9</v>
      </c>
      <c r="F168" s="88"/>
      <c r="G168" s="88"/>
      <c r="H168" s="88" t="s">
        <v>119</v>
      </c>
      <c r="I168" s="88">
        <v>63123</v>
      </c>
      <c r="J168" s="86">
        <v>3</v>
      </c>
      <c r="K168" s="88" t="str">
        <f t="shared" si="1"/>
        <v/>
      </c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 x14ac:dyDescent="0.35">
      <c r="A169" s="60" t="s">
        <v>1104</v>
      </c>
      <c r="B169" s="86" t="s">
        <v>134</v>
      </c>
      <c r="C169" s="60" t="s">
        <v>274</v>
      </c>
      <c r="D169" s="87">
        <v>40404</v>
      </c>
      <c r="E169" s="88">
        <f t="shared" ca="1" si="0"/>
        <v>14</v>
      </c>
      <c r="F169" s="88"/>
      <c r="G169" s="88"/>
      <c r="H169" s="88" t="s">
        <v>119</v>
      </c>
      <c r="I169" s="88">
        <v>64193</v>
      </c>
      <c r="J169" s="86">
        <v>3</v>
      </c>
      <c r="K169" s="88" t="str">
        <f t="shared" si="1"/>
        <v/>
      </c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 x14ac:dyDescent="0.35">
      <c r="A170" s="60" t="s">
        <v>1105</v>
      </c>
      <c r="B170" s="86" t="s">
        <v>102</v>
      </c>
      <c r="C170" s="60" t="s">
        <v>274</v>
      </c>
      <c r="D170" s="87">
        <v>37492</v>
      </c>
      <c r="E170" s="88">
        <f t="shared" ca="1" si="0"/>
        <v>22</v>
      </c>
      <c r="F170" s="88"/>
      <c r="G170" s="88"/>
      <c r="H170" s="88" t="s">
        <v>139</v>
      </c>
      <c r="I170" s="88">
        <v>111238</v>
      </c>
      <c r="J170" s="86">
        <v>5</v>
      </c>
      <c r="K170" s="88">
        <f t="shared" si="1"/>
        <v>3000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 x14ac:dyDescent="0.35">
      <c r="A171" s="60" t="s">
        <v>1106</v>
      </c>
      <c r="B171" s="86" t="s">
        <v>125</v>
      </c>
      <c r="C171" s="60" t="s">
        <v>274</v>
      </c>
      <c r="D171" s="87">
        <v>37160</v>
      </c>
      <c r="E171" s="88">
        <f t="shared" ca="1" si="0"/>
        <v>23</v>
      </c>
      <c r="F171" s="88"/>
      <c r="G171" s="88"/>
      <c r="H171" s="88" t="s">
        <v>149</v>
      </c>
      <c r="I171" s="88">
        <v>62446</v>
      </c>
      <c r="J171" s="86">
        <v>2</v>
      </c>
      <c r="K171" s="88" t="str">
        <f t="shared" si="1"/>
        <v/>
      </c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 x14ac:dyDescent="0.35">
      <c r="A172" s="60" t="s">
        <v>1107</v>
      </c>
      <c r="B172" s="86" t="s">
        <v>101</v>
      </c>
      <c r="C172" s="60" t="s">
        <v>274</v>
      </c>
      <c r="D172" s="87">
        <v>41548</v>
      </c>
      <c r="E172" s="88">
        <f t="shared" ca="1" si="0"/>
        <v>11</v>
      </c>
      <c r="F172" s="88"/>
      <c r="G172" s="88"/>
      <c r="H172" s="88" t="s">
        <v>149</v>
      </c>
      <c r="I172" s="88">
        <v>71086</v>
      </c>
      <c r="J172" s="86">
        <v>3</v>
      </c>
      <c r="K172" s="88" t="str">
        <f t="shared" si="1"/>
        <v/>
      </c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 x14ac:dyDescent="0.35">
      <c r="A173" s="60" t="s">
        <v>1108</v>
      </c>
      <c r="B173" s="86" t="s">
        <v>125</v>
      </c>
      <c r="C173" s="60" t="s">
        <v>274</v>
      </c>
      <c r="D173" s="87">
        <v>42306</v>
      </c>
      <c r="E173" s="88">
        <f t="shared" ca="1" si="0"/>
        <v>9</v>
      </c>
      <c r="F173" s="88"/>
      <c r="G173" s="88"/>
      <c r="H173" s="88" t="s">
        <v>149</v>
      </c>
      <c r="I173" s="88">
        <v>69039</v>
      </c>
      <c r="J173" s="86">
        <v>5</v>
      </c>
      <c r="K173" s="88">
        <f t="shared" si="1"/>
        <v>3000</v>
      </c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 x14ac:dyDescent="0.35">
      <c r="A174" s="60" t="s">
        <v>1109</v>
      </c>
      <c r="B174" s="86" t="s">
        <v>134</v>
      </c>
      <c r="C174" s="60" t="s">
        <v>274</v>
      </c>
      <c r="D174" s="87">
        <v>40846</v>
      </c>
      <c r="E174" s="88">
        <f t="shared" ca="1" si="0"/>
        <v>13</v>
      </c>
      <c r="F174" s="88"/>
      <c r="G174" s="88"/>
      <c r="H174" s="88" t="s">
        <v>119</v>
      </c>
      <c r="I174" s="88">
        <v>79262</v>
      </c>
      <c r="J174" s="86">
        <v>5</v>
      </c>
      <c r="K174" s="88">
        <f t="shared" si="1"/>
        <v>3000</v>
      </c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 x14ac:dyDescent="0.35">
      <c r="A175" s="60" t="s">
        <v>1110</v>
      </c>
      <c r="B175" s="86" t="s">
        <v>134</v>
      </c>
      <c r="C175" s="60" t="s">
        <v>274</v>
      </c>
      <c r="D175" s="87">
        <v>42332</v>
      </c>
      <c r="E175" s="88">
        <f t="shared" ca="1" si="0"/>
        <v>9</v>
      </c>
      <c r="F175" s="88"/>
      <c r="G175" s="88"/>
      <c r="H175" s="88"/>
      <c r="I175" s="88">
        <v>55686</v>
      </c>
      <c r="J175" s="86">
        <v>5</v>
      </c>
      <c r="K175" s="88">
        <f t="shared" si="1"/>
        <v>3000</v>
      </c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 x14ac:dyDescent="0.35">
      <c r="A176" s="60" t="s">
        <v>1111</v>
      </c>
      <c r="B176" s="86" t="s">
        <v>134</v>
      </c>
      <c r="C176" s="60" t="s">
        <v>313</v>
      </c>
      <c r="D176" s="87">
        <v>40593</v>
      </c>
      <c r="E176" s="88">
        <f t="shared" ca="1" si="0"/>
        <v>14</v>
      </c>
      <c r="F176" s="88"/>
      <c r="G176" s="88"/>
      <c r="H176" s="88" t="s">
        <v>128</v>
      </c>
      <c r="I176" s="88">
        <v>48576</v>
      </c>
      <c r="J176" s="86">
        <v>4</v>
      </c>
      <c r="K176" s="88">
        <f t="shared" si="1"/>
        <v>3000</v>
      </c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 x14ac:dyDescent="0.35">
      <c r="A177" s="60" t="s">
        <v>1112</v>
      </c>
      <c r="B177" s="86" t="s">
        <v>125</v>
      </c>
      <c r="C177" s="60" t="s">
        <v>313</v>
      </c>
      <c r="D177" s="87">
        <v>41341</v>
      </c>
      <c r="E177" s="88">
        <f t="shared" ca="1" si="0"/>
        <v>11</v>
      </c>
      <c r="F177" s="88"/>
      <c r="G177" s="88"/>
      <c r="H177" s="88" t="s">
        <v>128</v>
      </c>
      <c r="I177" s="88">
        <v>56792</v>
      </c>
      <c r="J177" s="86">
        <v>4</v>
      </c>
      <c r="K177" s="88">
        <f t="shared" si="1"/>
        <v>3000</v>
      </c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 x14ac:dyDescent="0.35">
      <c r="A178" s="60" t="s">
        <v>1113</v>
      </c>
      <c r="B178" s="86" t="s">
        <v>134</v>
      </c>
      <c r="C178" s="60" t="s">
        <v>313</v>
      </c>
      <c r="D178" s="87">
        <v>41768</v>
      </c>
      <c r="E178" s="88">
        <f t="shared" ca="1" si="0"/>
        <v>10</v>
      </c>
      <c r="F178" s="88"/>
      <c r="G178" s="88"/>
      <c r="H178" s="88" t="s">
        <v>119</v>
      </c>
      <c r="I178" s="88">
        <v>103041</v>
      </c>
      <c r="J178" s="86">
        <v>1</v>
      </c>
      <c r="K178" s="88" t="str">
        <f t="shared" si="1"/>
        <v/>
      </c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 x14ac:dyDescent="0.35">
      <c r="A179" s="60" t="s">
        <v>1114</v>
      </c>
      <c r="B179" s="86" t="s">
        <v>102</v>
      </c>
      <c r="C179" s="60" t="s">
        <v>313</v>
      </c>
      <c r="D179" s="87">
        <v>37751</v>
      </c>
      <c r="E179" s="88">
        <f t="shared" ca="1" si="0"/>
        <v>21</v>
      </c>
      <c r="F179" s="88"/>
      <c r="G179" s="88"/>
      <c r="H179" s="88" t="s">
        <v>149</v>
      </c>
      <c r="I179" s="88">
        <v>114941</v>
      </c>
      <c r="J179" s="86">
        <v>4</v>
      </c>
      <c r="K179" s="88">
        <f t="shared" si="1"/>
        <v>3000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 x14ac:dyDescent="0.35">
      <c r="A180" s="60" t="s">
        <v>1115</v>
      </c>
      <c r="B180" s="86" t="s">
        <v>102</v>
      </c>
      <c r="C180" s="60" t="s">
        <v>313</v>
      </c>
      <c r="D180" s="87">
        <v>38121</v>
      </c>
      <c r="E180" s="88">
        <f t="shared" ca="1" si="0"/>
        <v>20</v>
      </c>
      <c r="F180" s="88"/>
      <c r="G180" s="88"/>
      <c r="H180" s="88" t="s">
        <v>121</v>
      </c>
      <c r="I180" s="88">
        <v>47250</v>
      </c>
      <c r="J180" s="86">
        <v>1</v>
      </c>
      <c r="K180" s="88" t="str">
        <f t="shared" si="1"/>
        <v/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 x14ac:dyDescent="0.35">
      <c r="A181" s="60" t="s">
        <v>1116</v>
      </c>
      <c r="B181" s="86" t="s">
        <v>101</v>
      </c>
      <c r="C181" s="60" t="s">
        <v>313</v>
      </c>
      <c r="D181" s="87">
        <v>38583</v>
      </c>
      <c r="E181" s="88">
        <f t="shared" ca="1" si="0"/>
        <v>19</v>
      </c>
      <c r="F181" s="88"/>
      <c r="G181" s="88"/>
      <c r="H181" s="88" t="s">
        <v>139</v>
      </c>
      <c r="I181" s="88">
        <v>88967</v>
      </c>
      <c r="J181" s="86">
        <v>1</v>
      </c>
      <c r="K181" s="88" t="str">
        <f t="shared" si="1"/>
        <v/>
      </c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 x14ac:dyDescent="0.35">
      <c r="A182" s="60" t="s">
        <v>1117</v>
      </c>
      <c r="B182" s="86" t="s">
        <v>101</v>
      </c>
      <c r="C182" s="60" t="s">
        <v>313</v>
      </c>
      <c r="D182" s="87">
        <v>39024</v>
      </c>
      <c r="E182" s="88">
        <f t="shared" ca="1" si="0"/>
        <v>18</v>
      </c>
      <c r="F182" s="88"/>
      <c r="G182" s="88"/>
      <c r="H182" s="88" t="s">
        <v>119</v>
      </c>
      <c r="I182" s="88">
        <v>56812</v>
      </c>
      <c r="J182" s="86">
        <v>5</v>
      </c>
      <c r="K182" s="88">
        <f t="shared" si="1"/>
        <v>3000</v>
      </c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 x14ac:dyDescent="0.35">
      <c r="A183" s="60" t="s">
        <v>1118</v>
      </c>
      <c r="B183" s="86" t="s">
        <v>134</v>
      </c>
      <c r="C183" s="60" t="s">
        <v>313</v>
      </c>
      <c r="D183" s="87">
        <v>37597</v>
      </c>
      <c r="E183" s="88">
        <f t="shared" ca="1" si="0"/>
        <v>22</v>
      </c>
      <c r="F183" s="88"/>
      <c r="G183" s="88"/>
      <c r="H183" s="88" t="s">
        <v>149</v>
      </c>
      <c r="I183" s="88">
        <v>79741</v>
      </c>
      <c r="J183" s="86">
        <v>5</v>
      </c>
      <c r="K183" s="88">
        <f t="shared" si="1"/>
        <v>3000</v>
      </c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 x14ac:dyDescent="0.35">
      <c r="A184" s="60" t="s">
        <v>1119</v>
      </c>
      <c r="B184" s="86" t="s">
        <v>101</v>
      </c>
      <c r="C184" s="60" t="s">
        <v>322</v>
      </c>
      <c r="D184" s="87">
        <v>41996</v>
      </c>
      <c r="E184" s="88">
        <f t="shared" ca="1" si="0"/>
        <v>10</v>
      </c>
      <c r="F184" s="88"/>
      <c r="G184" s="88"/>
      <c r="H184" s="88" t="s">
        <v>323</v>
      </c>
      <c r="I184" s="88">
        <v>42649</v>
      </c>
      <c r="J184" s="86">
        <v>5</v>
      </c>
      <c r="K184" s="88">
        <f t="shared" si="1"/>
        <v>3000</v>
      </c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 x14ac:dyDescent="0.35">
      <c r="A185" s="60" t="s">
        <v>1120</v>
      </c>
      <c r="B185" s="86" t="s">
        <v>134</v>
      </c>
      <c r="C185" s="60" t="s">
        <v>322</v>
      </c>
      <c r="D185" s="87">
        <v>42014</v>
      </c>
      <c r="E185" s="88">
        <f t="shared" ca="1" si="0"/>
        <v>10</v>
      </c>
      <c r="F185" s="88"/>
      <c r="G185" s="88"/>
      <c r="H185" s="88" t="s">
        <v>119</v>
      </c>
      <c r="I185" s="88">
        <v>96721</v>
      </c>
      <c r="J185" s="86">
        <v>4</v>
      </c>
      <c r="K185" s="88">
        <f t="shared" si="1"/>
        <v>3000</v>
      </c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 x14ac:dyDescent="0.35">
      <c r="A186" s="60" t="s">
        <v>1121</v>
      </c>
      <c r="B186" s="86" t="s">
        <v>134</v>
      </c>
      <c r="C186" s="60" t="s">
        <v>322</v>
      </c>
      <c r="D186" s="87">
        <v>40170</v>
      </c>
      <c r="E186" s="88">
        <f t="shared" ca="1" si="0"/>
        <v>15</v>
      </c>
      <c r="F186" s="88"/>
      <c r="G186" s="88"/>
      <c r="H186" s="88"/>
      <c r="I186" s="88">
        <v>92402</v>
      </c>
      <c r="J186" s="86">
        <v>3</v>
      </c>
      <c r="K186" s="88" t="str">
        <f t="shared" si="1"/>
        <v/>
      </c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 x14ac:dyDescent="0.35">
      <c r="A187" s="60" t="s">
        <v>1122</v>
      </c>
      <c r="B187" s="86" t="s">
        <v>134</v>
      </c>
      <c r="C187" s="60" t="s">
        <v>322</v>
      </c>
      <c r="D187" s="87">
        <v>40184</v>
      </c>
      <c r="E187" s="88">
        <f t="shared" ca="1" si="0"/>
        <v>15</v>
      </c>
      <c r="F187" s="88"/>
      <c r="G187" s="88"/>
      <c r="H187" s="88" t="s">
        <v>149</v>
      </c>
      <c r="I187" s="88">
        <v>110812</v>
      </c>
      <c r="J187" s="86">
        <v>3</v>
      </c>
      <c r="K187" s="88" t="str">
        <f t="shared" si="1"/>
        <v/>
      </c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 x14ac:dyDescent="0.35">
      <c r="A188" s="60" t="s">
        <v>1123</v>
      </c>
      <c r="B188" s="86" t="s">
        <v>134</v>
      </c>
      <c r="C188" s="60" t="s">
        <v>322</v>
      </c>
      <c r="D188" s="87">
        <v>39816</v>
      </c>
      <c r="E188" s="88">
        <f t="shared" ca="1" si="0"/>
        <v>16</v>
      </c>
      <c r="F188" s="88"/>
      <c r="G188" s="88"/>
      <c r="H188" s="88"/>
      <c r="I188" s="88">
        <v>89875</v>
      </c>
      <c r="J188" s="86">
        <v>5</v>
      </c>
      <c r="K188" s="88">
        <f t="shared" si="1"/>
        <v>3000</v>
      </c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 x14ac:dyDescent="0.35">
      <c r="A189" s="60" t="s">
        <v>1124</v>
      </c>
      <c r="B189" s="86" t="s">
        <v>125</v>
      </c>
      <c r="C189" s="60" t="s">
        <v>322</v>
      </c>
      <c r="D189" s="87">
        <v>36879</v>
      </c>
      <c r="E189" s="88">
        <f t="shared" ca="1" si="0"/>
        <v>24</v>
      </c>
      <c r="F189" s="88"/>
      <c r="G189" s="88"/>
      <c r="H189" s="88" t="s">
        <v>119</v>
      </c>
      <c r="I189" s="88">
        <v>81584</v>
      </c>
      <c r="J189" s="86">
        <v>1</v>
      </c>
      <c r="K189" s="88" t="str">
        <f t="shared" si="1"/>
        <v/>
      </c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 x14ac:dyDescent="0.35">
      <c r="A190" s="60" t="s">
        <v>1125</v>
      </c>
      <c r="B190" s="86" t="s">
        <v>125</v>
      </c>
      <c r="C190" s="60" t="s">
        <v>322</v>
      </c>
      <c r="D190" s="87">
        <v>36885</v>
      </c>
      <c r="E190" s="88">
        <f t="shared" ca="1" si="0"/>
        <v>24</v>
      </c>
      <c r="F190" s="88"/>
      <c r="G190" s="88"/>
      <c r="H190" s="88" t="s">
        <v>119</v>
      </c>
      <c r="I190" s="88">
        <v>74768</v>
      </c>
      <c r="J190" s="86">
        <v>5</v>
      </c>
      <c r="K190" s="88">
        <f t="shared" si="1"/>
        <v>3000</v>
      </c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 x14ac:dyDescent="0.35">
      <c r="A191" s="60" t="s">
        <v>1126</v>
      </c>
      <c r="B191" s="86" t="s">
        <v>134</v>
      </c>
      <c r="C191" s="60" t="s">
        <v>322</v>
      </c>
      <c r="D191" s="87">
        <v>37255</v>
      </c>
      <c r="E191" s="88">
        <f t="shared" ca="1" si="0"/>
        <v>23</v>
      </c>
      <c r="F191" s="88"/>
      <c r="G191" s="88"/>
      <c r="H191" s="88" t="s">
        <v>128</v>
      </c>
      <c r="I191" s="88">
        <v>104733</v>
      </c>
      <c r="J191" s="86">
        <v>2</v>
      </c>
      <c r="K191" s="88" t="str">
        <f t="shared" si="1"/>
        <v/>
      </c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 x14ac:dyDescent="0.35">
      <c r="A192" s="60" t="s">
        <v>1127</v>
      </c>
      <c r="B192" s="86" t="s">
        <v>134</v>
      </c>
      <c r="C192" s="60" t="s">
        <v>322</v>
      </c>
      <c r="D192" s="87">
        <v>37613</v>
      </c>
      <c r="E192" s="88">
        <f t="shared" ca="1" si="0"/>
        <v>22</v>
      </c>
      <c r="F192" s="88"/>
      <c r="G192" s="88"/>
      <c r="H192" s="88" t="s">
        <v>119</v>
      </c>
      <c r="I192" s="88">
        <v>80559</v>
      </c>
      <c r="J192" s="86">
        <v>4</v>
      </c>
      <c r="K192" s="88">
        <f t="shared" si="1"/>
        <v>3000</v>
      </c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 x14ac:dyDescent="0.35">
      <c r="A193" s="60" t="s">
        <v>1128</v>
      </c>
      <c r="B193" s="86" t="s">
        <v>101</v>
      </c>
      <c r="C193" s="60" t="s">
        <v>322</v>
      </c>
      <c r="D193" s="87">
        <v>38712</v>
      </c>
      <c r="E193" s="88">
        <f t="shared" ca="1" si="0"/>
        <v>19</v>
      </c>
      <c r="F193" s="88"/>
      <c r="G193" s="88"/>
      <c r="H193" s="88"/>
      <c r="I193" s="88">
        <v>69372</v>
      </c>
      <c r="J193" s="86">
        <v>3</v>
      </c>
      <c r="K193" s="88" t="str">
        <f t="shared" si="1"/>
        <v/>
      </c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 x14ac:dyDescent="0.35">
      <c r="A194" s="60" t="s">
        <v>1129</v>
      </c>
      <c r="B194" s="86" t="s">
        <v>102</v>
      </c>
      <c r="C194" s="60" t="s">
        <v>322</v>
      </c>
      <c r="D194" s="87">
        <v>40550</v>
      </c>
      <c r="E194" s="88">
        <f t="shared" ca="1" si="0"/>
        <v>14</v>
      </c>
      <c r="F194" s="88"/>
      <c r="G194" s="88"/>
      <c r="H194" s="88" t="s">
        <v>119</v>
      </c>
      <c r="I194" s="88">
        <v>84899</v>
      </c>
      <c r="J194" s="86">
        <v>3</v>
      </c>
      <c r="K194" s="88" t="str">
        <f t="shared" si="1"/>
        <v/>
      </c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 x14ac:dyDescent="0.35">
      <c r="A195" s="60" t="s">
        <v>1130</v>
      </c>
      <c r="B195" s="86" t="s">
        <v>101</v>
      </c>
      <c r="C195" s="60" t="s">
        <v>322</v>
      </c>
      <c r="D195" s="87">
        <v>40550</v>
      </c>
      <c r="E195" s="88">
        <f t="shared" ca="1" si="0"/>
        <v>14</v>
      </c>
      <c r="F195" s="88"/>
      <c r="G195" s="88"/>
      <c r="H195" s="88" t="s">
        <v>119</v>
      </c>
      <c r="I195" s="88">
        <v>71445</v>
      </c>
      <c r="J195" s="86">
        <v>1</v>
      </c>
      <c r="K195" s="88" t="str">
        <f t="shared" si="1"/>
        <v/>
      </c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 x14ac:dyDescent="0.35">
      <c r="A196" s="60" t="s">
        <v>1131</v>
      </c>
      <c r="B196" s="86" t="s">
        <v>104</v>
      </c>
      <c r="C196" s="60" t="s">
        <v>322</v>
      </c>
      <c r="D196" s="87">
        <v>39811</v>
      </c>
      <c r="E196" s="88">
        <f t="shared" ca="1" si="0"/>
        <v>16</v>
      </c>
      <c r="F196" s="88"/>
      <c r="G196" s="88"/>
      <c r="H196" s="88" t="s">
        <v>139</v>
      </c>
      <c r="I196" s="88">
        <v>57624</v>
      </c>
      <c r="J196" s="86">
        <v>4</v>
      </c>
      <c r="K196" s="88">
        <f t="shared" si="1"/>
        <v>3000</v>
      </c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 x14ac:dyDescent="0.35">
      <c r="A197" s="60" t="s">
        <v>1132</v>
      </c>
      <c r="B197" s="86" t="s">
        <v>104</v>
      </c>
      <c r="C197" s="60" t="s">
        <v>322</v>
      </c>
      <c r="D197" s="87">
        <v>40165</v>
      </c>
      <c r="E197" s="88">
        <f t="shared" ca="1" si="0"/>
        <v>15</v>
      </c>
      <c r="F197" s="88"/>
      <c r="G197" s="88"/>
      <c r="H197" s="88"/>
      <c r="I197" s="88">
        <v>118087</v>
      </c>
      <c r="J197" s="86">
        <v>4</v>
      </c>
      <c r="K197" s="88">
        <f t="shared" si="1"/>
        <v>3000</v>
      </c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 x14ac:dyDescent="0.35">
      <c r="A198" s="60" t="s">
        <v>1133</v>
      </c>
      <c r="B198" s="86" t="s">
        <v>127</v>
      </c>
      <c r="C198" s="60" t="s">
        <v>322</v>
      </c>
      <c r="D198" s="87">
        <v>40533</v>
      </c>
      <c r="E198" s="88">
        <f t="shared" ca="1" si="0"/>
        <v>14</v>
      </c>
      <c r="F198" s="88"/>
      <c r="G198" s="88"/>
      <c r="H198" s="88" t="s">
        <v>149</v>
      </c>
      <c r="I198" s="88">
        <v>46256</v>
      </c>
      <c r="J198" s="86">
        <v>4</v>
      </c>
      <c r="K198" s="88">
        <f t="shared" si="1"/>
        <v>3000</v>
      </c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 x14ac:dyDescent="0.35">
      <c r="A199" s="60" t="s">
        <v>1134</v>
      </c>
      <c r="B199" s="86" t="s">
        <v>104</v>
      </c>
      <c r="C199" s="60" t="s">
        <v>322</v>
      </c>
      <c r="D199" s="87">
        <v>40900</v>
      </c>
      <c r="E199" s="88">
        <f t="shared" ca="1" si="0"/>
        <v>13</v>
      </c>
      <c r="F199" s="88"/>
      <c r="G199" s="88"/>
      <c r="H199" s="88"/>
      <c r="I199" s="88">
        <v>43152</v>
      </c>
      <c r="J199" s="86">
        <v>5</v>
      </c>
      <c r="K199" s="88">
        <f t="shared" si="1"/>
        <v>3000</v>
      </c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 x14ac:dyDescent="0.35">
      <c r="A200" s="60" t="s">
        <v>1135</v>
      </c>
      <c r="B200" s="86" t="s">
        <v>104</v>
      </c>
      <c r="C200" s="60" t="s">
        <v>322</v>
      </c>
      <c r="D200" s="87">
        <v>40908</v>
      </c>
      <c r="E200" s="88">
        <f t="shared" ca="1" si="0"/>
        <v>13</v>
      </c>
      <c r="F200" s="88"/>
      <c r="G200" s="88"/>
      <c r="H200" s="88"/>
      <c r="I200" s="88">
        <v>79572</v>
      </c>
      <c r="J200" s="86">
        <v>4</v>
      </c>
      <c r="K200" s="88">
        <f t="shared" si="1"/>
        <v>3000</v>
      </c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 x14ac:dyDescent="0.35">
      <c r="A201" s="60" t="s">
        <v>1136</v>
      </c>
      <c r="B201" s="86" t="s">
        <v>101</v>
      </c>
      <c r="C201" s="60" t="s">
        <v>322</v>
      </c>
      <c r="D201" s="87">
        <v>41281</v>
      </c>
      <c r="E201" s="88">
        <f t="shared" ca="1" si="0"/>
        <v>12</v>
      </c>
      <c r="F201" s="88"/>
      <c r="G201" s="88"/>
      <c r="H201" s="88" t="s">
        <v>119</v>
      </c>
      <c r="I201" s="88">
        <v>119381</v>
      </c>
      <c r="J201" s="86">
        <v>5</v>
      </c>
      <c r="K201" s="88">
        <f t="shared" si="1"/>
        <v>3000</v>
      </c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 x14ac:dyDescent="0.35">
      <c r="A202" s="60" t="s">
        <v>1137</v>
      </c>
      <c r="B202" s="86" t="s">
        <v>134</v>
      </c>
      <c r="C202" s="60" t="s">
        <v>322</v>
      </c>
      <c r="D202" s="87">
        <v>41652</v>
      </c>
      <c r="E202" s="88">
        <f t="shared" ca="1" si="0"/>
        <v>11</v>
      </c>
      <c r="F202" s="88"/>
      <c r="G202" s="88"/>
      <c r="H202" s="88"/>
      <c r="I202" s="88">
        <v>77764</v>
      </c>
      <c r="J202" s="86">
        <v>4</v>
      </c>
      <c r="K202" s="88">
        <f t="shared" si="1"/>
        <v>3000</v>
      </c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 x14ac:dyDescent="0.35">
      <c r="A203" s="60" t="s">
        <v>1138</v>
      </c>
      <c r="B203" s="86" t="s">
        <v>134</v>
      </c>
      <c r="C203" s="60" t="s">
        <v>322</v>
      </c>
      <c r="D203" s="87">
        <v>42031</v>
      </c>
      <c r="E203" s="88">
        <f t="shared" ca="1" si="0"/>
        <v>10</v>
      </c>
      <c r="F203" s="88"/>
      <c r="G203" s="88"/>
      <c r="H203" s="88" t="s">
        <v>139</v>
      </c>
      <c r="I203" s="88">
        <v>116158</v>
      </c>
      <c r="J203" s="86">
        <v>4</v>
      </c>
      <c r="K203" s="88">
        <f t="shared" si="1"/>
        <v>3000</v>
      </c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 x14ac:dyDescent="0.35">
      <c r="A204" s="60" t="s">
        <v>1139</v>
      </c>
      <c r="B204" s="86" t="s">
        <v>104</v>
      </c>
      <c r="C204" s="60" t="s">
        <v>322</v>
      </c>
      <c r="D204" s="87">
        <v>36907</v>
      </c>
      <c r="E204" s="88">
        <f t="shared" ca="1" si="0"/>
        <v>24</v>
      </c>
      <c r="F204" s="88"/>
      <c r="G204" s="88"/>
      <c r="H204" s="88"/>
      <c r="I204" s="88">
        <v>85348</v>
      </c>
      <c r="J204" s="86">
        <v>3</v>
      </c>
      <c r="K204" s="88" t="str">
        <f t="shared" si="1"/>
        <v/>
      </c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 x14ac:dyDescent="0.35">
      <c r="A205" s="60" t="s">
        <v>1140</v>
      </c>
      <c r="B205" s="86" t="s">
        <v>127</v>
      </c>
      <c r="C205" s="60" t="s">
        <v>322</v>
      </c>
      <c r="D205" s="87">
        <v>36908</v>
      </c>
      <c r="E205" s="88">
        <f t="shared" ca="1" si="0"/>
        <v>24</v>
      </c>
      <c r="F205" s="88"/>
      <c r="G205" s="88"/>
      <c r="H205" s="88" t="s">
        <v>128</v>
      </c>
      <c r="I205" s="88">
        <v>98150</v>
      </c>
      <c r="J205" s="86">
        <v>5</v>
      </c>
      <c r="K205" s="88">
        <f t="shared" si="1"/>
        <v>3000</v>
      </c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 x14ac:dyDescent="0.35">
      <c r="A206" s="60" t="s">
        <v>1141</v>
      </c>
      <c r="B206" s="86" t="s">
        <v>125</v>
      </c>
      <c r="C206" s="60" t="s">
        <v>322</v>
      </c>
      <c r="D206" s="87">
        <v>37276</v>
      </c>
      <c r="E206" s="88">
        <f t="shared" ca="1" si="0"/>
        <v>23</v>
      </c>
      <c r="F206" s="88"/>
      <c r="G206" s="88"/>
      <c r="H206" s="88" t="s">
        <v>139</v>
      </c>
      <c r="I206" s="88">
        <v>85604</v>
      </c>
      <c r="J206" s="86">
        <v>2</v>
      </c>
      <c r="K206" s="88" t="str">
        <f t="shared" si="1"/>
        <v/>
      </c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 x14ac:dyDescent="0.35">
      <c r="A207" s="60" t="s">
        <v>1142</v>
      </c>
      <c r="B207" s="86" t="s">
        <v>101</v>
      </c>
      <c r="C207" s="60" t="s">
        <v>322</v>
      </c>
      <c r="D207" s="87">
        <v>39122</v>
      </c>
      <c r="E207" s="88">
        <f t="shared" ca="1" si="0"/>
        <v>18</v>
      </c>
      <c r="F207" s="88"/>
      <c r="G207" s="88"/>
      <c r="H207" s="88"/>
      <c r="I207" s="88">
        <v>44072</v>
      </c>
      <c r="J207" s="86">
        <v>2</v>
      </c>
      <c r="K207" s="88" t="str">
        <f t="shared" si="1"/>
        <v/>
      </c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 x14ac:dyDescent="0.35">
      <c r="A208" s="60" t="s">
        <v>1143</v>
      </c>
      <c r="B208" s="86" t="s">
        <v>104</v>
      </c>
      <c r="C208" s="60" t="s">
        <v>322</v>
      </c>
      <c r="D208" s="87">
        <v>41656</v>
      </c>
      <c r="E208" s="88">
        <f t="shared" ca="1" si="0"/>
        <v>11</v>
      </c>
      <c r="F208" s="88"/>
      <c r="G208" s="88"/>
      <c r="H208" s="88" t="s">
        <v>119</v>
      </c>
      <c r="I208" s="88">
        <v>49935</v>
      </c>
      <c r="J208" s="86">
        <v>2</v>
      </c>
      <c r="K208" s="88" t="str">
        <f t="shared" si="1"/>
        <v/>
      </c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 x14ac:dyDescent="0.35">
      <c r="A209" s="60" t="s">
        <v>1144</v>
      </c>
      <c r="B209" s="86" t="s">
        <v>125</v>
      </c>
      <c r="C209" s="60" t="s">
        <v>322</v>
      </c>
      <c r="D209" s="87">
        <v>40222</v>
      </c>
      <c r="E209" s="88">
        <f t="shared" ca="1" si="0"/>
        <v>15</v>
      </c>
      <c r="F209" s="88"/>
      <c r="G209" s="88"/>
      <c r="H209" s="88"/>
      <c r="I209" s="88">
        <v>59161</v>
      </c>
      <c r="J209" s="86">
        <v>4</v>
      </c>
      <c r="K209" s="88">
        <f t="shared" si="1"/>
        <v>3000</v>
      </c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 x14ac:dyDescent="0.35">
      <c r="A210" s="60" t="s">
        <v>1145</v>
      </c>
      <c r="B210" s="86" t="s">
        <v>104</v>
      </c>
      <c r="C210" s="60" t="s">
        <v>322</v>
      </c>
      <c r="D210" s="87">
        <v>40244</v>
      </c>
      <c r="E210" s="88">
        <f t="shared" ca="1" si="0"/>
        <v>14</v>
      </c>
      <c r="F210" s="88"/>
      <c r="G210" s="88"/>
      <c r="H210" s="88"/>
      <c r="I210" s="88">
        <v>49138</v>
      </c>
      <c r="J210" s="86">
        <v>4</v>
      </c>
      <c r="K210" s="88">
        <f t="shared" si="1"/>
        <v>3000</v>
      </c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 x14ac:dyDescent="0.35">
      <c r="A211" s="60" t="s">
        <v>1146</v>
      </c>
      <c r="B211" s="86" t="s">
        <v>134</v>
      </c>
      <c r="C211" s="60" t="s">
        <v>322</v>
      </c>
      <c r="D211" s="87">
        <v>40596</v>
      </c>
      <c r="E211" s="88">
        <f t="shared" ca="1" si="0"/>
        <v>14</v>
      </c>
      <c r="F211" s="88"/>
      <c r="G211" s="88"/>
      <c r="H211" s="88" t="s">
        <v>149</v>
      </c>
      <c r="I211" s="88">
        <v>110203</v>
      </c>
      <c r="J211" s="86">
        <v>2</v>
      </c>
      <c r="K211" s="88" t="str">
        <f t="shared" si="1"/>
        <v/>
      </c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 x14ac:dyDescent="0.35">
      <c r="A212" s="60" t="s">
        <v>1147</v>
      </c>
      <c r="B212" s="86" t="s">
        <v>125</v>
      </c>
      <c r="C212" s="60" t="s">
        <v>322</v>
      </c>
      <c r="D212" s="87">
        <v>40246</v>
      </c>
      <c r="E212" s="88">
        <f t="shared" ca="1" si="0"/>
        <v>14</v>
      </c>
      <c r="F212" s="88"/>
      <c r="G212" s="88"/>
      <c r="H212" s="88" t="s">
        <v>119</v>
      </c>
      <c r="I212" s="88">
        <v>74224</v>
      </c>
      <c r="J212" s="86">
        <v>3</v>
      </c>
      <c r="K212" s="88" t="str">
        <f t="shared" si="1"/>
        <v/>
      </c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 x14ac:dyDescent="0.35">
      <c r="A213" s="60" t="s">
        <v>1148</v>
      </c>
      <c r="B213" s="86" t="s">
        <v>104</v>
      </c>
      <c r="C213" s="60" t="s">
        <v>322</v>
      </c>
      <c r="D213" s="87">
        <v>39855</v>
      </c>
      <c r="E213" s="88">
        <f t="shared" ca="1" si="0"/>
        <v>16</v>
      </c>
      <c r="F213" s="88"/>
      <c r="G213" s="88"/>
      <c r="H213" s="88"/>
      <c r="I213" s="88">
        <v>91698</v>
      </c>
      <c r="J213" s="86">
        <v>1</v>
      </c>
      <c r="K213" s="88" t="str">
        <f t="shared" si="1"/>
        <v/>
      </c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 x14ac:dyDescent="0.35">
      <c r="A214" s="60" t="s">
        <v>1149</v>
      </c>
      <c r="B214" s="86" t="s">
        <v>104</v>
      </c>
      <c r="C214" s="60" t="s">
        <v>322</v>
      </c>
      <c r="D214" s="87">
        <v>39876</v>
      </c>
      <c r="E214" s="88">
        <f t="shared" ca="1" si="0"/>
        <v>15</v>
      </c>
      <c r="F214" s="88"/>
      <c r="G214" s="88"/>
      <c r="H214" s="88" t="s">
        <v>149</v>
      </c>
      <c r="I214" s="88">
        <v>75799</v>
      </c>
      <c r="J214" s="86">
        <v>5</v>
      </c>
      <c r="K214" s="88">
        <f t="shared" si="1"/>
        <v>3000</v>
      </c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 x14ac:dyDescent="0.35">
      <c r="A215" s="60" t="s">
        <v>1150</v>
      </c>
      <c r="B215" s="86" t="s">
        <v>134</v>
      </c>
      <c r="C215" s="60" t="s">
        <v>322</v>
      </c>
      <c r="D215" s="87">
        <v>39885</v>
      </c>
      <c r="E215" s="88">
        <f t="shared" ca="1" si="0"/>
        <v>15</v>
      </c>
      <c r="F215" s="88"/>
      <c r="G215" s="88"/>
      <c r="H215" s="88" t="s">
        <v>119</v>
      </c>
      <c r="I215" s="88">
        <v>99925</v>
      </c>
      <c r="J215" s="86">
        <v>2</v>
      </c>
      <c r="K215" s="88" t="str">
        <f t="shared" si="1"/>
        <v/>
      </c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 x14ac:dyDescent="0.35">
      <c r="A216" s="60" t="s">
        <v>1151</v>
      </c>
      <c r="B216" s="86" t="s">
        <v>102</v>
      </c>
      <c r="C216" s="60" t="s">
        <v>322</v>
      </c>
      <c r="D216" s="87">
        <v>37678</v>
      </c>
      <c r="E216" s="88">
        <f t="shared" ca="1" si="0"/>
        <v>22</v>
      </c>
      <c r="F216" s="88"/>
      <c r="G216" s="88"/>
      <c r="H216" s="88"/>
      <c r="I216" s="88">
        <v>108582</v>
      </c>
      <c r="J216" s="86">
        <v>2</v>
      </c>
      <c r="K216" s="88" t="str">
        <f t="shared" si="1"/>
        <v/>
      </c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 x14ac:dyDescent="0.35">
      <c r="A217" s="60" t="s">
        <v>1152</v>
      </c>
      <c r="B217" s="86" t="s">
        <v>101</v>
      </c>
      <c r="C217" s="60" t="s">
        <v>322</v>
      </c>
      <c r="D217" s="87">
        <v>37682</v>
      </c>
      <c r="E217" s="88">
        <f t="shared" ca="1" si="0"/>
        <v>22</v>
      </c>
      <c r="F217" s="88"/>
      <c r="G217" s="88"/>
      <c r="H217" s="88" t="s">
        <v>149</v>
      </c>
      <c r="I217" s="88">
        <v>45498</v>
      </c>
      <c r="J217" s="86">
        <v>3</v>
      </c>
      <c r="K217" s="88" t="str">
        <f t="shared" si="1"/>
        <v/>
      </c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 x14ac:dyDescent="0.35">
      <c r="A218" s="60" t="s">
        <v>1153</v>
      </c>
      <c r="B218" s="86" t="s">
        <v>101</v>
      </c>
      <c r="C218" s="60" t="s">
        <v>322</v>
      </c>
      <c r="D218" s="87">
        <v>38055</v>
      </c>
      <c r="E218" s="88">
        <f t="shared" ca="1" si="0"/>
        <v>20</v>
      </c>
      <c r="F218" s="88"/>
      <c r="G218" s="88"/>
      <c r="H218" s="88"/>
      <c r="I218" s="88">
        <v>55683</v>
      </c>
      <c r="J218" s="86">
        <v>5</v>
      </c>
      <c r="K218" s="88">
        <f t="shared" si="1"/>
        <v>3000</v>
      </c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 x14ac:dyDescent="0.35">
      <c r="A219" s="60" t="s">
        <v>1154</v>
      </c>
      <c r="B219" s="86" t="s">
        <v>125</v>
      </c>
      <c r="C219" s="60" t="s">
        <v>322</v>
      </c>
      <c r="D219" s="87">
        <v>38404</v>
      </c>
      <c r="E219" s="88">
        <f t="shared" ca="1" si="0"/>
        <v>20</v>
      </c>
      <c r="F219" s="88"/>
      <c r="G219" s="88"/>
      <c r="H219" s="88"/>
      <c r="I219" s="88">
        <v>63745</v>
      </c>
      <c r="J219" s="86">
        <v>2</v>
      </c>
      <c r="K219" s="88" t="str">
        <f t="shared" si="1"/>
        <v/>
      </c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 x14ac:dyDescent="0.35">
      <c r="A220" s="60" t="s">
        <v>1155</v>
      </c>
      <c r="B220" s="86" t="s">
        <v>134</v>
      </c>
      <c r="C220" s="60" t="s">
        <v>322</v>
      </c>
      <c r="D220" s="87">
        <v>38409</v>
      </c>
      <c r="E220" s="88">
        <f t="shared" ca="1" si="0"/>
        <v>20</v>
      </c>
      <c r="F220" s="88"/>
      <c r="G220" s="88"/>
      <c r="H220" s="88" t="s">
        <v>149</v>
      </c>
      <c r="I220" s="88">
        <v>77739</v>
      </c>
      <c r="J220" s="86">
        <v>3</v>
      </c>
      <c r="K220" s="88" t="str">
        <f t="shared" si="1"/>
        <v/>
      </c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 x14ac:dyDescent="0.35">
      <c r="A221" s="60" t="s">
        <v>1156</v>
      </c>
      <c r="B221" s="86" t="s">
        <v>101</v>
      </c>
      <c r="C221" s="60" t="s">
        <v>322</v>
      </c>
      <c r="D221" s="87">
        <v>39151</v>
      </c>
      <c r="E221" s="88">
        <f t="shared" ca="1" si="0"/>
        <v>17</v>
      </c>
      <c r="F221" s="88"/>
      <c r="G221" s="88"/>
      <c r="H221" s="88"/>
      <c r="I221" s="88">
        <v>55397</v>
      </c>
      <c r="J221" s="86">
        <v>2</v>
      </c>
      <c r="K221" s="88" t="str">
        <f t="shared" si="1"/>
        <v/>
      </c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 x14ac:dyDescent="0.35">
      <c r="A222" s="60" t="s">
        <v>1157</v>
      </c>
      <c r="B222" s="86" t="s">
        <v>104</v>
      </c>
      <c r="C222" s="60" t="s">
        <v>322</v>
      </c>
      <c r="D222" s="87">
        <v>40616</v>
      </c>
      <c r="E222" s="88">
        <f t="shared" ca="1" si="0"/>
        <v>13</v>
      </c>
      <c r="F222" s="88"/>
      <c r="G222" s="88"/>
      <c r="H222" s="88"/>
      <c r="I222" s="88">
        <v>43656</v>
      </c>
      <c r="J222" s="86">
        <v>4</v>
      </c>
      <c r="K222" s="88">
        <f t="shared" si="1"/>
        <v>3000</v>
      </c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 x14ac:dyDescent="0.35">
      <c r="A223" s="60" t="s">
        <v>1158</v>
      </c>
      <c r="B223" s="86" t="s">
        <v>101</v>
      </c>
      <c r="C223" s="60" t="s">
        <v>322</v>
      </c>
      <c r="D223" s="87">
        <v>41681</v>
      </c>
      <c r="E223" s="88">
        <f t="shared" ca="1" si="0"/>
        <v>11</v>
      </c>
      <c r="F223" s="88"/>
      <c r="G223" s="88"/>
      <c r="H223" s="88" t="s">
        <v>128</v>
      </c>
      <c r="I223" s="88">
        <v>80066</v>
      </c>
      <c r="J223" s="86">
        <v>1</v>
      </c>
      <c r="K223" s="88" t="str">
        <f t="shared" si="1"/>
        <v/>
      </c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 x14ac:dyDescent="0.35">
      <c r="A224" s="60" t="s">
        <v>1159</v>
      </c>
      <c r="B224" s="86" t="s">
        <v>104</v>
      </c>
      <c r="C224" s="60" t="s">
        <v>322</v>
      </c>
      <c r="D224" s="87">
        <v>42103</v>
      </c>
      <c r="E224" s="88">
        <f t="shared" ca="1" si="0"/>
        <v>9</v>
      </c>
      <c r="F224" s="88"/>
      <c r="G224" s="88"/>
      <c r="H224" s="88" t="s">
        <v>149</v>
      </c>
      <c r="I224" s="88">
        <v>54894</v>
      </c>
      <c r="J224" s="86">
        <v>1</v>
      </c>
      <c r="K224" s="88" t="str">
        <f t="shared" si="1"/>
        <v/>
      </c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 x14ac:dyDescent="0.35">
      <c r="A225" s="60" t="s">
        <v>1160</v>
      </c>
      <c r="B225" s="86" t="s">
        <v>134</v>
      </c>
      <c r="C225" s="60" t="s">
        <v>322</v>
      </c>
      <c r="D225" s="87">
        <v>42104</v>
      </c>
      <c r="E225" s="88">
        <f t="shared" ca="1" si="0"/>
        <v>9</v>
      </c>
      <c r="F225" s="88"/>
      <c r="G225" s="88"/>
      <c r="H225" s="88" t="s">
        <v>149</v>
      </c>
      <c r="I225" s="88">
        <v>80600</v>
      </c>
      <c r="J225" s="86">
        <v>5</v>
      </c>
      <c r="K225" s="88">
        <f t="shared" si="1"/>
        <v>3000</v>
      </c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 x14ac:dyDescent="0.35">
      <c r="A226" s="60" t="s">
        <v>1161</v>
      </c>
      <c r="B226" s="86" t="s">
        <v>102</v>
      </c>
      <c r="C226" s="60" t="s">
        <v>322</v>
      </c>
      <c r="D226" s="87">
        <v>40259</v>
      </c>
      <c r="E226" s="88">
        <f t="shared" ca="1" si="0"/>
        <v>14</v>
      </c>
      <c r="F226" s="88"/>
      <c r="G226" s="88"/>
      <c r="H226" s="88" t="s">
        <v>149</v>
      </c>
      <c r="I226" s="88">
        <v>108167</v>
      </c>
      <c r="J226" s="86">
        <v>4</v>
      </c>
      <c r="K226" s="88">
        <f t="shared" si="1"/>
        <v>3000</v>
      </c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 x14ac:dyDescent="0.35">
      <c r="A227" s="60" t="s">
        <v>1162</v>
      </c>
      <c r="B227" s="86" t="s">
        <v>134</v>
      </c>
      <c r="C227" s="60" t="s">
        <v>322</v>
      </c>
      <c r="D227" s="87">
        <v>40617</v>
      </c>
      <c r="E227" s="88">
        <f t="shared" ca="1" si="0"/>
        <v>13</v>
      </c>
      <c r="F227" s="88"/>
      <c r="G227" s="88"/>
      <c r="H227" s="88"/>
      <c r="I227" s="88">
        <v>124571</v>
      </c>
      <c r="J227" s="86">
        <v>3</v>
      </c>
      <c r="K227" s="88" t="str">
        <f t="shared" si="1"/>
        <v/>
      </c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 x14ac:dyDescent="0.35">
      <c r="A228" s="60" t="s">
        <v>1163</v>
      </c>
      <c r="B228" s="86" t="s">
        <v>134</v>
      </c>
      <c r="C228" s="60" t="s">
        <v>322</v>
      </c>
      <c r="D228" s="87">
        <v>41347</v>
      </c>
      <c r="E228" s="88">
        <f t="shared" ca="1" si="0"/>
        <v>11</v>
      </c>
      <c r="F228" s="88"/>
      <c r="G228" s="88"/>
      <c r="H228" s="88" t="s">
        <v>149</v>
      </c>
      <c r="I228" s="88">
        <v>60684</v>
      </c>
      <c r="J228" s="86">
        <v>3</v>
      </c>
      <c r="K228" s="88" t="str">
        <f t="shared" si="1"/>
        <v/>
      </c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 x14ac:dyDescent="0.35">
      <c r="A229" s="60" t="s">
        <v>1164</v>
      </c>
      <c r="B229" s="86" t="s">
        <v>101</v>
      </c>
      <c r="C229" s="60" t="s">
        <v>322</v>
      </c>
      <c r="D229" s="87">
        <v>41376</v>
      </c>
      <c r="E229" s="88">
        <f t="shared" ca="1" si="0"/>
        <v>11</v>
      </c>
      <c r="F229" s="88"/>
      <c r="G229" s="88"/>
      <c r="H229" s="88"/>
      <c r="I229" s="88">
        <v>89796</v>
      </c>
      <c r="J229" s="86">
        <v>3</v>
      </c>
      <c r="K229" s="88" t="str">
        <f t="shared" si="1"/>
        <v/>
      </c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 x14ac:dyDescent="0.35">
      <c r="A230" s="60" t="s">
        <v>1165</v>
      </c>
      <c r="B230" s="86" t="s">
        <v>101</v>
      </c>
      <c r="C230" s="60" t="s">
        <v>322</v>
      </c>
      <c r="D230" s="87">
        <v>39891</v>
      </c>
      <c r="E230" s="88">
        <f t="shared" ca="1" si="0"/>
        <v>15</v>
      </c>
      <c r="F230" s="88"/>
      <c r="G230" s="88"/>
      <c r="H230" s="88" t="s">
        <v>149</v>
      </c>
      <c r="I230" s="88">
        <v>101665</v>
      </c>
      <c r="J230" s="86">
        <v>2</v>
      </c>
      <c r="K230" s="88" t="str">
        <f t="shared" si="1"/>
        <v/>
      </c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 x14ac:dyDescent="0.35">
      <c r="A231" s="60" t="s">
        <v>1166</v>
      </c>
      <c r="B231" s="86" t="s">
        <v>102</v>
      </c>
      <c r="C231" s="60" t="s">
        <v>322</v>
      </c>
      <c r="D231" s="87">
        <v>39894</v>
      </c>
      <c r="E231" s="88">
        <f t="shared" ca="1" si="0"/>
        <v>15</v>
      </c>
      <c r="F231" s="88"/>
      <c r="G231" s="88"/>
      <c r="H231" s="88" t="s">
        <v>128</v>
      </c>
      <c r="I231" s="88">
        <v>103608</v>
      </c>
      <c r="J231" s="86">
        <v>1</v>
      </c>
      <c r="K231" s="88" t="str">
        <f t="shared" si="1"/>
        <v/>
      </c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 x14ac:dyDescent="0.35">
      <c r="A232" s="60" t="s">
        <v>1167</v>
      </c>
      <c r="B232" s="86" t="s">
        <v>134</v>
      </c>
      <c r="C232" s="60" t="s">
        <v>322</v>
      </c>
      <c r="D232" s="87">
        <v>37347</v>
      </c>
      <c r="E232" s="88">
        <f t="shared" ca="1" si="0"/>
        <v>22</v>
      </c>
      <c r="F232" s="88"/>
      <c r="G232" s="88"/>
      <c r="H232" s="88" t="s">
        <v>149</v>
      </c>
      <c r="I232" s="88">
        <v>95553</v>
      </c>
      <c r="J232" s="86">
        <v>1</v>
      </c>
      <c r="K232" s="88" t="str">
        <f t="shared" si="1"/>
        <v/>
      </c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 x14ac:dyDescent="0.35">
      <c r="A233" s="60" t="s">
        <v>1168</v>
      </c>
      <c r="B233" s="86" t="s">
        <v>134</v>
      </c>
      <c r="C233" s="60" t="s">
        <v>322</v>
      </c>
      <c r="D233" s="87">
        <v>37351</v>
      </c>
      <c r="E233" s="88">
        <f t="shared" ca="1" si="0"/>
        <v>22</v>
      </c>
      <c r="F233" s="88"/>
      <c r="G233" s="88"/>
      <c r="H233" s="88" t="s">
        <v>149</v>
      </c>
      <c r="I233" s="88">
        <v>60725</v>
      </c>
      <c r="J233" s="86">
        <v>4</v>
      </c>
      <c r="K233" s="88">
        <f t="shared" si="1"/>
        <v>3000</v>
      </c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 x14ac:dyDescent="0.35">
      <c r="A234" s="60" t="s">
        <v>1169</v>
      </c>
      <c r="B234" s="86" t="s">
        <v>134</v>
      </c>
      <c r="C234" s="60" t="s">
        <v>322</v>
      </c>
      <c r="D234" s="87">
        <v>37715</v>
      </c>
      <c r="E234" s="88">
        <f t="shared" ca="1" si="0"/>
        <v>21</v>
      </c>
      <c r="F234" s="88"/>
      <c r="G234" s="88"/>
      <c r="H234" s="88"/>
      <c r="I234" s="88">
        <v>95190</v>
      </c>
      <c r="J234" s="86">
        <v>3</v>
      </c>
      <c r="K234" s="88" t="str">
        <f t="shared" si="1"/>
        <v/>
      </c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 x14ac:dyDescent="0.35">
      <c r="A235" s="60" t="s">
        <v>1170</v>
      </c>
      <c r="B235" s="86" t="s">
        <v>101</v>
      </c>
      <c r="C235" s="60" t="s">
        <v>322</v>
      </c>
      <c r="D235" s="87">
        <v>38808</v>
      </c>
      <c r="E235" s="88">
        <f t="shared" ca="1" si="0"/>
        <v>18</v>
      </c>
      <c r="F235" s="88"/>
      <c r="G235" s="88"/>
      <c r="H235" s="88"/>
      <c r="I235" s="88">
        <v>120516</v>
      </c>
      <c r="J235" s="86">
        <v>1</v>
      </c>
      <c r="K235" s="88" t="str">
        <f t="shared" si="1"/>
        <v/>
      </c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 x14ac:dyDescent="0.35">
      <c r="A236" s="60" t="s">
        <v>1171</v>
      </c>
      <c r="B236" s="86" t="s">
        <v>104</v>
      </c>
      <c r="C236" s="60" t="s">
        <v>322</v>
      </c>
      <c r="D236" s="87">
        <v>39887</v>
      </c>
      <c r="E236" s="88">
        <f t="shared" ca="1" si="0"/>
        <v>15</v>
      </c>
      <c r="F236" s="88"/>
      <c r="G236" s="88"/>
      <c r="H236" s="88" t="s">
        <v>121</v>
      </c>
      <c r="I236" s="88">
        <v>82468</v>
      </c>
      <c r="J236" s="86">
        <v>1</v>
      </c>
      <c r="K236" s="88" t="str">
        <f t="shared" si="1"/>
        <v/>
      </c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 x14ac:dyDescent="0.35">
      <c r="A237" s="60" t="s">
        <v>1172</v>
      </c>
      <c r="B237" s="86" t="s">
        <v>101</v>
      </c>
      <c r="C237" s="60" t="s">
        <v>322</v>
      </c>
      <c r="D237" s="87">
        <v>39899</v>
      </c>
      <c r="E237" s="88">
        <f t="shared" ca="1" si="0"/>
        <v>15</v>
      </c>
      <c r="F237" s="88"/>
      <c r="G237" s="88"/>
      <c r="H237" s="88" t="s">
        <v>149</v>
      </c>
      <c r="I237" s="88">
        <v>47066</v>
      </c>
      <c r="J237" s="86">
        <v>1</v>
      </c>
      <c r="K237" s="88" t="str">
        <f t="shared" si="1"/>
        <v/>
      </c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 x14ac:dyDescent="0.35">
      <c r="A238" s="60" t="s">
        <v>1173</v>
      </c>
      <c r="B238" s="86" t="s">
        <v>101</v>
      </c>
      <c r="C238" s="60" t="s">
        <v>322</v>
      </c>
      <c r="D238" s="87">
        <v>39910</v>
      </c>
      <c r="E238" s="88">
        <f t="shared" ca="1" si="0"/>
        <v>15</v>
      </c>
      <c r="F238" s="88"/>
      <c r="G238" s="88"/>
      <c r="H238" s="88" t="s">
        <v>139</v>
      </c>
      <c r="I238" s="88">
        <v>75425</v>
      </c>
      <c r="J238" s="86">
        <v>5</v>
      </c>
      <c r="K238" s="88">
        <f t="shared" si="1"/>
        <v>3000</v>
      </c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 x14ac:dyDescent="0.35">
      <c r="A239" s="60" t="s">
        <v>1174</v>
      </c>
      <c r="B239" s="86" t="s">
        <v>101</v>
      </c>
      <c r="C239" s="60" t="s">
        <v>322</v>
      </c>
      <c r="D239" s="87">
        <v>40267</v>
      </c>
      <c r="E239" s="88">
        <f t="shared" ca="1" si="0"/>
        <v>14</v>
      </c>
      <c r="F239" s="88"/>
      <c r="G239" s="88"/>
      <c r="H239" s="88"/>
      <c r="I239" s="88">
        <v>62646</v>
      </c>
      <c r="J239" s="86">
        <v>2</v>
      </c>
      <c r="K239" s="88" t="str">
        <f t="shared" si="1"/>
        <v/>
      </c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 x14ac:dyDescent="0.35">
      <c r="A240" s="60" t="s">
        <v>1175</v>
      </c>
      <c r="B240" s="86" t="s">
        <v>134</v>
      </c>
      <c r="C240" s="60" t="s">
        <v>322</v>
      </c>
      <c r="D240" s="87">
        <v>40623</v>
      </c>
      <c r="E240" s="88">
        <f t="shared" ca="1" si="0"/>
        <v>13</v>
      </c>
      <c r="F240" s="88"/>
      <c r="G240" s="88"/>
      <c r="H240" s="88"/>
      <c r="I240" s="88">
        <v>102244</v>
      </c>
      <c r="J240" s="86">
        <v>2</v>
      </c>
      <c r="K240" s="88" t="str">
        <f t="shared" si="1"/>
        <v/>
      </c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 x14ac:dyDescent="0.35">
      <c r="A241" s="60" t="s">
        <v>1176</v>
      </c>
      <c r="B241" s="86" t="s">
        <v>134</v>
      </c>
      <c r="C241" s="60" t="s">
        <v>322</v>
      </c>
      <c r="D241" s="87">
        <v>41348</v>
      </c>
      <c r="E241" s="88">
        <f t="shared" ca="1" si="0"/>
        <v>11</v>
      </c>
      <c r="F241" s="88"/>
      <c r="G241" s="88"/>
      <c r="H241" s="88" t="s">
        <v>149</v>
      </c>
      <c r="I241" s="88">
        <v>124999</v>
      </c>
      <c r="J241" s="86">
        <v>5</v>
      </c>
      <c r="K241" s="88">
        <f t="shared" si="1"/>
        <v>3000</v>
      </c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 x14ac:dyDescent="0.35">
      <c r="A242" s="60" t="s">
        <v>1177</v>
      </c>
      <c r="B242" s="86" t="s">
        <v>134</v>
      </c>
      <c r="C242" s="60" t="s">
        <v>322</v>
      </c>
      <c r="D242" s="87">
        <v>41712</v>
      </c>
      <c r="E242" s="88">
        <f t="shared" ca="1" si="0"/>
        <v>10</v>
      </c>
      <c r="F242" s="88"/>
      <c r="G242" s="88"/>
      <c r="H242" s="88" t="s">
        <v>119</v>
      </c>
      <c r="I242" s="88">
        <v>114912</v>
      </c>
      <c r="J242" s="86">
        <v>3</v>
      </c>
      <c r="K242" s="88" t="str">
        <f t="shared" si="1"/>
        <v/>
      </c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 x14ac:dyDescent="0.35">
      <c r="A243" s="60" t="s">
        <v>1178</v>
      </c>
      <c r="B243" s="86" t="s">
        <v>102</v>
      </c>
      <c r="C243" s="60" t="s">
        <v>322</v>
      </c>
      <c r="D243" s="87">
        <v>42134</v>
      </c>
      <c r="E243" s="88">
        <f t="shared" ca="1" si="0"/>
        <v>9</v>
      </c>
      <c r="F243" s="88"/>
      <c r="G243" s="88"/>
      <c r="H243" s="88"/>
      <c r="I243" s="88">
        <v>51756</v>
      </c>
      <c r="J243" s="86">
        <v>4</v>
      </c>
      <c r="K243" s="88">
        <f t="shared" si="1"/>
        <v>3000</v>
      </c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 x14ac:dyDescent="0.35">
      <c r="A244" s="60" t="s">
        <v>1179</v>
      </c>
      <c r="B244" s="86" t="s">
        <v>125</v>
      </c>
      <c r="C244" s="60" t="s">
        <v>322</v>
      </c>
      <c r="D244" s="87">
        <v>40675</v>
      </c>
      <c r="E244" s="88">
        <f t="shared" ca="1" si="0"/>
        <v>13</v>
      </c>
      <c r="F244" s="88"/>
      <c r="G244" s="88"/>
      <c r="H244" s="88" t="s">
        <v>119</v>
      </c>
      <c r="I244" s="88">
        <v>85667</v>
      </c>
      <c r="J244" s="86">
        <v>4</v>
      </c>
      <c r="K244" s="88">
        <f t="shared" si="1"/>
        <v>3000</v>
      </c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 x14ac:dyDescent="0.35">
      <c r="A245" s="60" t="s">
        <v>1180</v>
      </c>
      <c r="B245" s="86" t="s">
        <v>134</v>
      </c>
      <c r="C245" s="60" t="s">
        <v>322</v>
      </c>
      <c r="D245" s="87">
        <v>41379</v>
      </c>
      <c r="E245" s="88">
        <f t="shared" ca="1" si="0"/>
        <v>11</v>
      </c>
      <c r="F245" s="88"/>
      <c r="G245" s="88"/>
      <c r="H245" s="88" t="s">
        <v>149</v>
      </c>
      <c r="I245" s="88">
        <v>76361</v>
      </c>
      <c r="J245" s="86">
        <v>2</v>
      </c>
      <c r="K245" s="88" t="str">
        <f t="shared" si="1"/>
        <v/>
      </c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 x14ac:dyDescent="0.35">
      <c r="A246" s="60" t="s">
        <v>1181</v>
      </c>
      <c r="B246" s="86" t="s">
        <v>101</v>
      </c>
      <c r="C246" s="60" t="s">
        <v>322</v>
      </c>
      <c r="D246" s="87">
        <v>41380</v>
      </c>
      <c r="E246" s="88">
        <f t="shared" ca="1" si="0"/>
        <v>11</v>
      </c>
      <c r="F246" s="88"/>
      <c r="G246" s="88"/>
      <c r="H246" s="88" t="s">
        <v>119</v>
      </c>
      <c r="I246" s="88">
        <v>42913</v>
      </c>
      <c r="J246" s="86">
        <v>5</v>
      </c>
      <c r="K246" s="88">
        <f t="shared" si="1"/>
        <v>3000</v>
      </c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 x14ac:dyDescent="0.35">
      <c r="A247" s="60" t="s">
        <v>1182</v>
      </c>
      <c r="B247" s="86" t="s">
        <v>101</v>
      </c>
      <c r="C247" s="60" t="s">
        <v>322</v>
      </c>
      <c r="D247" s="87">
        <v>41390</v>
      </c>
      <c r="E247" s="88">
        <f t="shared" ca="1" si="0"/>
        <v>11</v>
      </c>
      <c r="F247" s="88"/>
      <c r="G247" s="88"/>
      <c r="H247" s="88" t="s">
        <v>119</v>
      </c>
      <c r="I247" s="88">
        <v>99718</v>
      </c>
      <c r="J247" s="86">
        <v>3</v>
      </c>
      <c r="K247" s="88" t="str">
        <f t="shared" si="1"/>
        <v/>
      </c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 x14ac:dyDescent="0.35">
      <c r="A248" s="60" t="s">
        <v>1183</v>
      </c>
      <c r="B248" s="86" t="s">
        <v>125</v>
      </c>
      <c r="C248" s="60" t="s">
        <v>322</v>
      </c>
      <c r="D248" s="87">
        <v>37005</v>
      </c>
      <c r="E248" s="88">
        <f t="shared" ca="1" si="0"/>
        <v>23</v>
      </c>
      <c r="F248" s="88"/>
      <c r="G248" s="88"/>
      <c r="H248" s="88"/>
      <c r="I248" s="88">
        <v>62074</v>
      </c>
      <c r="J248" s="86">
        <v>1</v>
      </c>
      <c r="K248" s="88" t="str">
        <f t="shared" si="1"/>
        <v/>
      </c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 x14ac:dyDescent="0.35">
      <c r="A249" s="60" t="s">
        <v>1184</v>
      </c>
      <c r="B249" s="86" t="s">
        <v>101</v>
      </c>
      <c r="C249" s="60" t="s">
        <v>322</v>
      </c>
      <c r="D249" s="87">
        <v>37010</v>
      </c>
      <c r="E249" s="88">
        <f t="shared" ca="1" si="0"/>
        <v>23</v>
      </c>
      <c r="F249" s="88"/>
      <c r="G249" s="88"/>
      <c r="H249" s="88" t="s">
        <v>149</v>
      </c>
      <c r="I249" s="88">
        <v>97294</v>
      </c>
      <c r="J249" s="86">
        <v>5</v>
      </c>
      <c r="K249" s="88">
        <f t="shared" si="1"/>
        <v>3000</v>
      </c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 x14ac:dyDescent="0.35">
      <c r="A250" s="60" t="s">
        <v>1185</v>
      </c>
      <c r="B250" s="86" t="s">
        <v>104</v>
      </c>
      <c r="C250" s="60" t="s">
        <v>322</v>
      </c>
      <c r="D250" s="87">
        <v>37016</v>
      </c>
      <c r="E250" s="88">
        <f t="shared" ca="1" si="0"/>
        <v>23</v>
      </c>
      <c r="F250" s="88"/>
      <c r="G250" s="88"/>
      <c r="H250" s="88" t="s">
        <v>128</v>
      </c>
      <c r="I250" s="88">
        <v>91384</v>
      </c>
      <c r="J250" s="86">
        <v>5</v>
      </c>
      <c r="K250" s="88">
        <f t="shared" si="1"/>
        <v>3000</v>
      </c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 x14ac:dyDescent="0.35">
      <c r="A251" s="60" t="s">
        <v>1186</v>
      </c>
      <c r="B251" s="86" t="s">
        <v>102</v>
      </c>
      <c r="C251" s="60" t="s">
        <v>322</v>
      </c>
      <c r="D251" s="87">
        <v>37361</v>
      </c>
      <c r="E251" s="88">
        <f t="shared" ca="1" si="0"/>
        <v>22</v>
      </c>
      <c r="F251" s="88"/>
      <c r="G251" s="88"/>
      <c r="H251" s="88"/>
      <c r="I251" s="88">
        <v>121377</v>
      </c>
      <c r="J251" s="86">
        <v>5</v>
      </c>
      <c r="K251" s="88">
        <f t="shared" si="1"/>
        <v>3000</v>
      </c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 x14ac:dyDescent="0.35">
      <c r="A252" s="60" t="s">
        <v>1187</v>
      </c>
      <c r="B252" s="86" t="s">
        <v>134</v>
      </c>
      <c r="C252" s="60" t="s">
        <v>322</v>
      </c>
      <c r="D252" s="87">
        <v>37383</v>
      </c>
      <c r="E252" s="88">
        <f t="shared" ca="1" si="0"/>
        <v>22</v>
      </c>
      <c r="F252" s="88"/>
      <c r="G252" s="88"/>
      <c r="H252" s="88"/>
      <c r="I252" s="88">
        <v>117432</v>
      </c>
      <c r="J252" s="86">
        <v>4</v>
      </c>
      <c r="K252" s="88">
        <f t="shared" si="1"/>
        <v>3000</v>
      </c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 x14ac:dyDescent="0.35">
      <c r="A253" s="60" t="s">
        <v>1188</v>
      </c>
      <c r="B253" s="86" t="s">
        <v>101</v>
      </c>
      <c r="C253" s="60" t="s">
        <v>322</v>
      </c>
      <c r="D253" s="87">
        <v>38472</v>
      </c>
      <c r="E253" s="88">
        <f t="shared" ca="1" si="0"/>
        <v>19</v>
      </c>
      <c r="F253" s="88"/>
      <c r="G253" s="88"/>
      <c r="H253" s="88" t="s">
        <v>119</v>
      </c>
      <c r="I253" s="88">
        <v>104621</v>
      </c>
      <c r="J253" s="86">
        <v>3</v>
      </c>
      <c r="K253" s="88" t="str">
        <f t="shared" si="1"/>
        <v/>
      </c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 x14ac:dyDescent="0.35">
      <c r="A254" s="60" t="s">
        <v>1189</v>
      </c>
      <c r="B254" s="86" t="s">
        <v>134</v>
      </c>
      <c r="C254" s="60" t="s">
        <v>322</v>
      </c>
      <c r="D254" s="87">
        <v>41758</v>
      </c>
      <c r="E254" s="88">
        <f t="shared" ca="1" si="0"/>
        <v>10</v>
      </c>
      <c r="F254" s="88"/>
      <c r="G254" s="88"/>
      <c r="H254" s="88"/>
      <c r="I254" s="88">
        <v>85202</v>
      </c>
      <c r="J254" s="86">
        <v>3</v>
      </c>
      <c r="K254" s="88" t="str">
        <f t="shared" si="1"/>
        <v/>
      </c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 x14ac:dyDescent="0.35">
      <c r="A255" s="60" t="s">
        <v>1190</v>
      </c>
      <c r="B255" s="86" t="s">
        <v>101</v>
      </c>
      <c r="C255" s="60" t="s">
        <v>322</v>
      </c>
      <c r="D255" s="87">
        <v>42157</v>
      </c>
      <c r="E255" s="88">
        <f t="shared" ca="1" si="0"/>
        <v>9</v>
      </c>
      <c r="F255" s="88"/>
      <c r="G255" s="88"/>
      <c r="H255" s="88"/>
      <c r="I255" s="88">
        <v>42102</v>
      </c>
      <c r="J255" s="86">
        <v>3</v>
      </c>
      <c r="K255" s="88" t="str">
        <f t="shared" si="1"/>
        <v/>
      </c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 x14ac:dyDescent="0.35">
      <c r="A256" s="60" t="s">
        <v>1191</v>
      </c>
      <c r="B256" s="86" t="s">
        <v>134</v>
      </c>
      <c r="C256" s="60" t="s">
        <v>322</v>
      </c>
      <c r="D256" s="87">
        <v>40340</v>
      </c>
      <c r="E256" s="88">
        <f t="shared" ca="1" si="0"/>
        <v>14</v>
      </c>
      <c r="F256" s="88"/>
      <c r="G256" s="88"/>
      <c r="H256" s="88"/>
      <c r="I256" s="88">
        <v>66624</v>
      </c>
      <c r="J256" s="86">
        <v>5</v>
      </c>
      <c r="K256" s="88">
        <f t="shared" si="1"/>
        <v>3000</v>
      </c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 x14ac:dyDescent="0.35">
      <c r="A257" s="60" t="s">
        <v>1192</v>
      </c>
      <c r="B257" s="86" t="s">
        <v>134</v>
      </c>
      <c r="C257" s="60" t="s">
        <v>322</v>
      </c>
      <c r="D257" s="87">
        <v>39954</v>
      </c>
      <c r="E257" s="88">
        <f t="shared" ref="E257:E511" ca="1" si="2">DATEDIF(D257,TODAY(),"Y")</f>
        <v>15</v>
      </c>
      <c r="F257" s="88"/>
      <c r="G257" s="88"/>
      <c r="H257" s="88" t="s">
        <v>119</v>
      </c>
      <c r="I257" s="88">
        <v>64887</v>
      </c>
      <c r="J257" s="86">
        <v>1</v>
      </c>
      <c r="K257" s="88" t="str">
        <f t="shared" ref="K257:K511" si="3">IF(J257&gt;=4,3000,"")</f>
        <v/>
      </c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 x14ac:dyDescent="0.35">
      <c r="A258" s="60" t="s">
        <v>1193</v>
      </c>
      <c r="B258" s="86" t="s">
        <v>125</v>
      </c>
      <c r="C258" s="60" t="s">
        <v>322</v>
      </c>
      <c r="D258" s="87">
        <v>39956</v>
      </c>
      <c r="E258" s="88">
        <f t="shared" ca="1" si="2"/>
        <v>15</v>
      </c>
      <c r="F258" s="88"/>
      <c r="G258" s="88"/>
      <c r="H258" s="88" t="s">
        <v>149</v>
      </c>
      <c r="I258" s="88">
        <v>44751</v>
      </c>
      <c r="J258" s="86">
        <v>2</v>
      </c>
      <c r="K258" s="88" t="str">
        <f t="shared" si="3"/>
        <v/>
      </c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 x14ac:dyDescent="0.35">
      <c r="A259" s="60" t="s">
        <v>1194</v>
      </c>
      <c r="B259" s="86" t="s">
        <v>101</v>
      </c>
      <c r="C259" s="60" t="s">
        <v>322</v>
      </c>
      <c r="D259" s="87">
        <v>37050</v>
      </c>
      <c r="E259" s="88">
        <f t="shared" ca="1" si="2"/>
        <v>23</v>
      </c>
      <c r="F259" s="88"/>
      <c r="G259" s="88"/>
      <c r="H259" s="88"/>
      <c r="I259" s="88">
        <v>42470</v>
      </c>
      <c r="J259" s="86">
        <v>5</v>
      </c>
      <c r="K259" s="88">
        <f t="shared" si="3"/>
        <v>3000</v>
      </c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 x14ac:dyDescent="0.35">
      <c r="A260" s="60" t="s">
        <v>1195</v>
      </c>
      <c r="B260" s="86" t="s">
        <v>101</v>
      </c>
      <c r="C260" s="60" t="s">
        <v>322</v>
      </c>
      <c r="D260" s="87">
        <v>37396</v>
      </c>
      <c r="E260" s="88">
        <f t="shared" ca="1" si="2"/>
        <v>22</v>
      </c>
      <c r="F260" s="88"/>
      <c r="G260" s="88"/>
      <c r="H260" s="88" t="s">
        <v>149</v>
      </c>
      <c r="I260" s="88">
        <v>90126</v>
      </c>
      <c r="J260" s="86">
        <v>1</v>
      </c>
      <c r="K260" s="88" t="str">
        <f t="shared" si="3"/>
        <v/>
      </c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 x14ac:dyDescent="0.35">
      <c r="A261" s="60" t="s">
        <v>1196</v>
      </c>
      <c r="B261" s="86" t="s">
        <v>101</v>
      </c>
      <c r="C261" s="60" t="s">
        <v>322</v>
      </c>
      <c r="D261" s="87">
        <v>37410</v>
      </c>
      <c r="E261" s="88">
        <f t="shared" ca="1" si="2"/>
        <v>22</v>
      </c>
      <c r="F261" s="88"/>
      <c r="G261" s="88"/>
      <c r="H261" s="88" t="s">
        <v>128</v>
      </c>
      <c r="I261" s="88">
        <v>47765</v>
      </c>
      <c r="J261" s="86">
        <v>2</v>
      </c>
      <c r="K261" s="88" t="str">
        <f t="shared" si="3"/>
        <v/>
      </c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 x14ac:dyDescent="0.35">
      <c r="A262" s="60" t="s">
        <v>1197</v>
      </c>
      <c r="B262" s="86" t="s">
        <v>104</v>
      </c>
      <c r="C262" s="60" t="s">
        <v>322</v>
      </c>
      <c r="D262" s="87">
        <v>37776</v>
      </c>
      <c r="E262" s="88">
        <f t="shared" ca="1" si="2"/>
        <v>21</v>
      </c>
      <c r="F262" s="88"/>
      <c r="G262" s="88"/>
      <c r="H262" s="88" t="s">
        <v>128</v>
      </c>
      <c r="I262" s="88">
        <v>65500</v>
      </c>
      <c r="J262" s="86">
        <v>1</v>
      </c>
      <c r="K262" s="88" t="str">
        <f t="shared" si="3"/>
        <v/>
      </c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 x14ac:dyDescent="0.35">
      <c r="A263" s="60" t="s">
        <v>1198</v>
      </c>
      <c r="B263" s="86" t="s">
        <v>102</v>
      </c>
      <c r="C263" s="60" t="s">
        <v>322</v>
      </c>
      <c r="D263" s="87">
        <v>37782</v>
      </c>
      <c r="E263" s="88">
        <f t="shared" ca="1" si="2"/>
        <v>21</v>
      </c>
      <c r="F263" s="88"/>
      <c r="G263" s="88"/>
      <c r="H263" s="88"/>
      <c r="I263" s="88">
        <v>42664</v>
      </c>
      <c r="J263" s="86">
        <v>3</v>
      </c>
      <c r="K263" s="88" t="str">
        <f t="shared" si="3"/>
        <v/>
      </c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 x14ac:dyDescent="0.35">
      <c r="A264" s="60" t="s">
        <v>1199</v>
      </c>
      <c r="B264" s="86" t="s">
        <v>101</v>
      </c>
      <c r="C264" s="60" t="s">
        <v>322</v>
      </c>
      <c r="D264" s="87">
        <v>37785</v>
      </c>
      <c r="E264" s="88">
        <f t="shared" ca="1" si="2"/>
        <v>21</v>
      </c>
      <c r="F264" s="88"/>
      <c r="G264" s="88"/>
      <c r="H264" s="88" t="s">
        <v>139</v>
      </c>
      <c r="I264" s="88">
        <v>97758</v>
      </c>
      <c r="J264" s="86">
        <v>2</v>
      </c>
      <c r="K264" s="88" t="str">
        <f t="shared" si="3"/>
        <v/>
      </c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 x14ac:dyDescent="0.35">
      <c r="A265" s="60" t="s">
        <v>1200</v>
      </c>
      <c r="B265" s="86" t="s">
        <v>101</v>
      </c>
      <c r="C265" s="60" t="s">
        <v>322</v>
      </c>
      <c r="D265" s="87">
        <v>38146</v>
      </c>
      <c r="E265" s="88">
        <f t="shared" ca="1" si="2"/>
        <v>20</v>
      </c>
      <c r="F265" s="88"/>
      <c r="G265" s="88"/>
      <c r="H265" s="88" t="s">
        <v>121</v>
      </c>
      <c r="I265" s="88">
        <v>88858</v>
      </c>
      <c r="J265" s="86">
        <v>5</v>
      </c>
      <c r="K265" s="88">
        <f t="shared" si="3"/>
        <v>3000</v>
      </c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 x14ac:dyDescent="0.35">
      <c r="A266" s="60" t="s">
        <v>1201</v>
      </c>
      <c r="B266" s="86" t="s">
        <v>134</v>
      </c>
      <c r="C266" s="60" t="s">
        <v>322</v>
      </c>
      <c r="D266" s="87">
        <v>38514</v>
      </c>
      <c r="E266" s="88">
        <f t="shared" ca="1" si="2"/>
        <v>19</v>
      </c>
      <c r="F266" s="88"/>
      <c r="G266" s="88"/>
      <c r="H266" s="88" t="s">
        <v>128</v>
      </c>
      <c r="I266" s="88">
        <v>92324</v>
      </c>
      <c r="J266" s="86">
        <v>1</v>
      </c>
      <c r="K266" s="88" t="str">
        <f t="shared" si="3"/>
        <v/>
      </c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 x14ac:dyDescent="0.35">
      <c r="A267" s="60" t="s">
        <v>1202</v>
      </c>
      <c r="B267" s="86" t="s">
        <v>104</v>
      </c>
      <c r="C267" s="60" t="s">
        <v>322</v>
      </c>
      <c r="D267" s="87">
        <v>39224</v>
      </c>
      <c r="E267" s="88">
        <f t="shared" ca="1" si="2"/>
        <v>17</v>
      </c>
      <c r="F267" s="88"/>
      <c r="G267" s="88"/>
      <c r="H267" s="88" t="s">
        <v>119</v>
      </c>
      <c r="I267" s="88">
        <v>102792</v>
      </c>
      <c r="J267" s="86">
        <v>2</v>
      </c>
      <c r="K267" s="88" t="str">
        <f t="shared" si="3"/>
        <v/>
      </c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 x14ac:dyDescent="0.35">
      <c r="A268" s="60" t="s">
        <v>1203</v>
      </c>
      <c r="B268" s="86" t="s">
        <v>101</v>
      </c>
      <c r="C268" s="60" t="s">
        <v>322</v>
      </c>
      <c r="D268" s="87">
        <v>40681</v>
      </c>
      <c r="E268" s="88">
        <f t="shared" ca="1" si="2"/>
        <v>13</v>
      </c>
      <c r="F268" s="88"/>
      <c r="G268" s="88"/>
      <c r="H268" s="88"/>
      <c r="I268" s="88">
        <v>69142</v>
      </c>
      <c r="J268" s="86">
        <v>2</v>
      </c>
      <c r="K268" s="88" t="str">
        <f t="shared" si="3"/>
        <v/>
      </c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 x14ac:dyDescent="0.35">
      <c r="A269" s="60" t="s">
        <v>1204</v>
      </c>
      <c r="B269" s="86" t="s">
        <v>102</v>
      </c>
      <c r="C269" s="60" t="s">
        <v>322</v>
      </c>
      <c r="D269" s="87">
        <v>39952</v>
      </c>
      <c r="E269" s="88">
        <f t="shared" ca="1" si="2"/>
        <v>15</v>
      </c>
      <c r="F269" s="88"/>
      <c r="G269" s="88"/>
      <c r="H269" s="88"/>
      <c r="I269" s="88">
        <v>95292</v>
      </c>
      <c r="J269" s="86">
        <v>4</v>
      </c>
      <c r="K269" s="88">
        <f t="shared" si="3"/>
        <v>3000</v>
      </c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 x14ac:dyDescent="0.35">
      <c r="A270" s="60" t="s">
        <v>1205</v>
      </c>
      <c r="B270" s="86" t="s">
        <v>102</v>
      </c>
      <c r="C270" s="60" t="s">
        <v>322</v>
      </c>
      <c r="D270" s="87">
        <v>41050</v>
      </c>
      <c r="E270" s="88">
        <f t="shared" ca="1" si="2"/>
        <v>12</v>
      </c>
      <c r="F270" s="88"/>
      <c r="G270" s="88"/>
      <c r="H270" s="88" t="s">
        <v>119</v>
      </c>
      <c r="I270" s="88">
        <v>65688</v>
      </c>
      <c r="J270" s="86">
        <v>5</v>
      </c>
      <c r="K270" s="88">
        <f t="shared" si="3"/>
        <v>3000</v>
      </c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 x14ac:dyDescent="0.35">
      <c r="A271" s="60" t="s">
        <v>1206</v>
      </c>
      <c r="B271" s="86" t="s">
        <v>134</v>
      </c>
      <c r="C271" s="60" t="s">
        <v>322</v>
      </c>
      <c r="D271" s="87">
        <v>40342</v>
      </c>
      <c r="E271" s="88">
        <f t="shared" ca="1" si="2"/>
        <v>14</v>
      </c>
      <c r="F271" s="88"/>
      <c r="G271" s="88"/>
      <c r="H271" s="88" t="s">
        <v>149</v>
      </c>
      <c r="I271" s="88">
        <v>87125</v>
      </c>
      <c r="J271" s="86">
        <v>2</v>
      </c>
      <c r="K271" s="88" t="str">
        <f t="shared" si="3"/>
        <v/>
      </c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 x14ac:dyDescent="0.35">
      <c r="A272" s="60" t="s">
        <v>1207</v>
      </c>
      <c r="B272" s="86" t="s">
        <v>104</v>
      </c>
      <c r="C272" s="60" t="s">
        <v>322</v>
      </c>
      <c r="D272" s="87">
        <v>40354</v>
      </c>
      <c r="E272" s="88">
        <f t="shared" ca="1" si="2"/>
        <v>14</v>
      </c>
      <c r="F272" s="88"/>
      <c r="G272" s="88"/>
      <c r="H272" s="88" t="s">
        <v>121</v>
      </c>
      <c r="I272" s="88">
        <v>95877</v>
      </c>
      <c r="J272" s="86">
        <v>4</v>
      </c>
      <c r="K272" s="88">
        <f t="shared" si="3"/>
        <v>3000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 x14ac:dyDescent="0.35">
      <c r="A273" s="60" t="s">
        <v>1208</v>
      </c>
      <c r="B273" s="86" t="s">
        <v>102</v>
      </c>
      <c r="C273" s="60" t="s">
        <v>322</v>
      </c>
      <c r="D273" s="87">
        <v>40356</v>
      </c>
      <c r="E273" s="88">
        <f t="shared" ca="1" si="2"/>
        <v>14</v>
      </c>
      <c r="F273" s="88"/>
      <c r="G273" s="88"/>
      <c r="H273" s="88"/>
      <c r="I273" s="88">
        <v>104511</v>
      </c>
      <c r="J273" s="86">
        <v>1</v>
      </c>
      <c r="K273" s="88" t="str">
        <f t="shared" si="3"/>
        <v/>
      </c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 x14ac:dyDescent="0.35">
      <c r="A274" s="60" t="s">
        <v>1209</v>
      </c>
      <c r="B274" s="86" t="s">
        <v>104</v>
      </c>
      <c r="C274" s="60" t="s">
        <v>322</v>
      </c>
      <c r="D274" s="87">
        <v>40733</v>
      </c>
      <c r="E274" s="88">
        <f t="shared" ca="1" si="2"/>
        <v>13</v>
      </c>
      <c r="F274" s="88"/>
      <c r="G274" s="88"/>
      <c r="H274" s="88" t="s">
        <v>139</v>
      </c>
      <c r="I274" s="88">
        <v>53431</v>
      </c>
      <c r="J274" s="86">
        <v>3</v>
      </c>
      <c r="K274" s="88" t="str">
        <f t="shared" si="3"/>
        <v/>
      </c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 x14ac:dyDescent="0.35">
      <c r="A275" s="60" t="s">
        <v>1210</v>
      </c>
      <c r="B275" s="86" t="s">
        <v>101</v>
      </c>
      <c r="C275" s="60" t="s">
        <v>322</v>
      </c>
      <c r="D275" s="87">
        <v>40342</v>
      </c>
      <c r="E275" s="88">
        <f t="shared" ca="1" si="2"/>
        <v>14</v>
      </c>
      <c r="F275" s="88"/>
      <c r="G275" s="88"/>
      <c r="H275" s="88" t="s">
        <v>121</v>
      </c>
      <c r="I275" s="88">
        <v>54633</v>
      </c>
      <c r="J275" s="86">
        <v>1</v>
      </c>
      <c r="K275" s="88" t="str">
        <f t="shared" si="3"/>
        <v/>
      </c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 x14ac:dyDescent="0.35">
      <c r="A276" s="60" t="s">
        <v>1211</v>
      </c>
      <c r="B276" s="86" t="s">
        <v>101</v>
      </c>
      <c r="C276" s="60" t="s">
        <v>322</v>
      </c>
      <c r="D276" s="87">
        <v>37060</v>
      </c>
      <c r="E276" s="88">
        <f t="shared" ca="1" si="2"/>
        <v>23</v>
      </c>
      <c r="F276" s="88"/>
      <c r="G276" s="88"/>
      <c r="H276" s="88"/>
      <c r="I276" s="88">
        <v>62423</v>
      </c>
      <c r="J276" s="86">
        <v>3</v>
      </c>
      <c r="K276" s="88" t="str">
        <f t="shared" si="3"/>
        <v/>
      </c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 x14ac:dyDescent="0.35">
      <c r="A277" s="60" t="s">
        <v>1212</v>
      </c>
      <c r="B277" s="86" t="s">
        <v>134</v>
      </c>
      <c r="C277" s="60" t="s">
        <v>322</v>
      </c>
      <c r="D277" s="87">
        <v>37070</v>
      </c>
      <c r="E277" s="88">
        <f t="shared" ca="1" si="2"/>
        <v>23</v>
      </c>
      <c r="F277" s="88"/>
      <c r="G277" s="88"/>
      <c r="H277" s="88"/>
      <c r="I277" s="88">
        <v>107924</v>
      </c>
      <c r="J277" s="86">
        <v>5</v>
      </c>
      <c r="K277" s="88">
        <f t="shared" si="3"/>
        <v>3000</v>
      </c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 x14ac:dyDescent="0.35">
      <c r="A278" s="60" t="s">
        <v>1213</v>
      </c>
      <c r="B278" s="86" t="s">
        <v>134</v>
      </c>
      <c r="C278" s="60" t="s">
        <v>322</v>
      </c>
      <c r="D278" s="87">
        <v>37074</v>
      </c>
      <c r="E278" s="88">
        <f t="shared" ca="1" si="2"/>
        <v>23</v>
      </c>
      <c r="F278" s="88"/>
      <c r="G278" s="88"/>
      <c r="H278" s="88" t="s">
        <v>119</v>
      </c>
      <c r="I278" s="88">
        <v>50610</v>
      </c>
      <c r="J278" s="86">
        <v>2</v>
      </c>
      <c r="K278" s="88" t="str">
        <f t="shared" si="3"/>
        <v/>
      </c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 x14ac:dyDescent="0.35">
      <c r="A279" s="60" t="s">
        <v>1214</v>
      </c>
      <c r="B279" s="86" t="s">
        <v>101</v>
      </c>
      <c r="C279" s="60" t="s">
        <v>322</v>
      </c>
      <c r="D279" s="87">
        <v>37075</v>
      </c>
      <c r="E279" s="88">
        <f t="shared" ca="1" si="2"/>
        <v>23</v>
      </c>
      <c r="F279" s="88"/>
      <c r="G279" s="88"/>
      <c r="H279" s="88"/>
      <c r="I279" s="88">
        <v>85065</v>
      </c>
      <c r="J279" s="86">
        <v>3</v>
      </c>
      <c r="K279" s="88" t="str">
        <f t="shared" si="3"/>
        <v/>
      </c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 x14ac:dyDescent="0.35">
      <c r="A280" s="60" t="s">
        <v>1215</v>
      </c>
      <c r="B280" s="86" t="s">
        <v>127</v>
      </c>
      <c r="C280" s="60" t="s">
        <v>322</v>
      </c>
      <c r="D280" s="87">
        <v>37428</v>
      </c>
      <c r="E280" s="88">
        <f t="shared" ca="1" si="2"/>
        <v>22</v>
      </c>
      <c r="F280" s="88"/>
      <c r="G280" s="88"/>
      <c r="H280" s="88"/>
      <c r="I280" s="88">
        <v>58262</v>
      </c>
      <c r="J280" s="86">
        <v>3</v>
      </c>
      <c r="K280" s="88" t="str">
        <f t="shared" si="3"/>
        <v/>
      </c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 x14ac:dyDescent="0.35">
      <c r="A281" s="60" t="s">
        <v>1216</v>
      </c>
      <c r="B281" s="86" t="s">
        <v>101</v>
      </c>
      <c r="C281" s="60" t="s">
        <v>322</v>
      </c>
      <c r="D281" s="87">
        <v>37438</v>
      </c>
      <c r="E281" s="88">
        <f t="shared" ca="1" si="2"/>
        <v>22</v>
      </c>
      <c r="F281" s="88"/>
      <c r="G281" s="88"/>
      <c r="H281" s="88" t="s">
        <v>149</v>
      </c>
      <c r="I281" s="88">
        <v>100359</v>
      </c>
      <c r="J281" s="86">
        <v>1</v>
      </c>
      <c r="K281" s="88" t="str">
        <f t="shared" si="3"/>
        <v/>
      </c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 x14ac:dyDescent="0.35">
      <c r="A282" s="60" t="s">
        <v>1217</v>
      </c>
      <c r="B282" s="86" t="s">
        <v>101</v>
      </c>
      <c r="C282" s="60" t="s">
        <v>322</v>
      </c>
      <c r="D282" s="87">
        <v>37796</v>
      </c>
      <c r="E282" s="88">
        <f t="shared" ca="1" si="2"/>
        <v>21</v>
      </c>
      <c r="F282" s="88"/>
      <c r="G282" s="88"/>
      <c r="H282" s="88"/>
      <c r="I282" s="88">
        <v>108890</v>
      </c>
      <c r="J282" s="86">
        <v>5</v>
      </c>
      <c r="K282" s="88">
        <f t="shared" si="3"/>
        <v>3000</v>
      </c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 x14ac:dyDescent="0.35">
      <c r="A283" s="60" t="s">
        <v>1218</v>
      </c>
      <c r="B283" s="86" t="s">
        <v>101</v>
      </c>
      <c r="C283" s="60" t="s">
        <v>322</v>
      </c>
      <c r="D283" s="87">
        <v>37807</v>
      </c>
      <c r="E283" s="88">
        <f t="shared" ca="1" si="2"/>
        <v>21</v>
      </c>
      <c r="F283" s="88"/>
      <c r="G283" s="88"/>
      <c r="H283" s="88"/>
      <c r="I283" s="88">
        <v>51441</v>
      </c>
      <c r="J283" s="86">
        <v>1</v>
      </c>
      <c r="K283" s="88" t="str">
        <f t="shared" si="3"/>
        <v/>
      </c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 x14ac:dyDescent="0.35">
      <c r="A284" s="60" t="s">
        <v>1219</v>
      </c>
      <c r="B284" s="86" t="s">
        <v>127</v>
      </c>
      <c r="C284" s="60" t="s">
        <v>322</v>
      </c>
      <c r="D284" s="87">
        <v>38898</v>
      </c>
      <c r="E284" s="88">
        <f t="shared" ca="1" si="2"/>
        <v>18</v>
      </c>
      <c r="F284" s="88"/>
      <c r="G284" s="88"/>
      <c r="H284" s="88"/>
      <c r="I284" s="88">
        <v>43570</v>
      </c>
      <c r="J284" s="86">
        <v>1</v>
      </c>
      <c r="K284" s="88" t="str">
        <f t="shared" si="3"/>
        <v/>
      </c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 x14ac:dyDescent="0.35">
      <c r="A285" s="60" t="s">
        <v>1220</v>
      </c>
      <c r="B285" s="86" t="s">
        <v>104</v>
      </c>
      <c r="C285" s="60" t="s">
        <v>322</v>
      </c>
      <c r="D285" s="87">
        <v>40711</v>
      </c>
      <c r="E285" s="88">
        <f t="shared" ca="1" si="2"/>
        <v>13</v>
      </c>
      <c r="F285" s="88"/>
      <c r="G285" s="88"/>
      <c r="H285" s="88"/>
      <c r="I285" s="88">
        <v>121090</v>
      </c>
      <c r="J285" s="86">
        <v>1</v>
      </c>
      <c r="K285" s="88" t="str">
        <f t="shared" si="3"/>
        <v/>
      </c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 x14ac:dyDescent="0.35">
      <c r="A286" s="60" t="s">
        <v>1221</v>
      </c>
      <c r="B286" s="86" t="s">
        <v>125</v>
      </c>
      <c r="C286" s="60" t="s">
        <v>322</v>
      </c>
      <c r="D286" s="87">
        <v>39990</v>
      </c>
      <c r="E286" s="88">
        <f t="shared" ca="1" si="2"/>
        <v>15</v>
      </c>
      <c r="F286" s="88"/>
      <c r="G286" s="88"/>
      <c r="H286" s="88"/>
      <c r="I286" s="88">
        <v>54395</v>
      </c>
      <c r="J286" s="86">
        <v>4</v>
      </c>
      <c r="K286" s="88">
        <f t="shared" si="3"/>
        <v>3000</v>
      </c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 x14ac:dyDescent="0.35">
      <c r="A287" s="60" t="s">
        <v>1222</v>
      </c>
      <c r="B287" s="86" t="s">
        <v>134</v>
      </c>
      <c r="C287" s="60" t="s">
        <v>322</v>
      </c>
      <c r="D287" s="87">
        <v>42202</v>
      </c>
      <c r="E287" s="88">
        <f t="shared" ca="1" si="2"/>
        <v>9</v>
      </c>
      <c r="F287" s="88"/>
      <c r="G287" s="88"/>
      <c r="H287" s="88"/>
      <c r="I287" s="88">
        <v>102154</v>
      </c>
      <c r="J287" s="86">
        <v>2</v>
      </c>
      <c r="K287" s="88" t="str">
        <f t="shared" si="3"/>
        <v/>
      </c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 x14ac:dyDescent="0.35">
      <c r="A288" s="60" t="s">
        <v>1223</v>
      </c>
      <c r="B288" s="86" t="s">
        <v>134</v>
      </c>
      <c r="C288" s="60" t="s">
        <v>322</v>
      </c>
      <c r="D288" s="87">
        <v>37087</v>
      </c>
      <c r="E288" s="88">
        <f t="shared" ca="1" si="2"/>
        <v>23</v>
      </c>
      <c r="F288" s="88"/>
      <c r="G288" s="88"/>
      <c r="H288" s="88" t="s">
        <v>119</v>
      </c>
      <c r="I288" s="88">
        <v>61049</v>
      </c>
      <c r="J288" s="86">
        <v>5</v>
      </c>
      <c r="K288" s="88">
        <f t="shared" si="3"/>
        <v>3000</v>
      </c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 x14ac:dyDescent="0.35">
      <c r="A289" s="60" t="s">
        <v>1224</v>
      </c>
      <c r="B289" s="86" t="s">
        <v>102</v>
      </c>
      <c r="C289" s="60" t="s">
        <v>322</v>
      </c>
      <c r="D289" s="87">
        <v>37089</v>
      </c>
      <c r="E289" s="88">
        <f t="shared" ca="1" si="2"/>
        <v>23</v>
      </c>
      <c r="F289" s="88"/>
      <c r="G289" s="88"/>
      <c r="H289" s="88"/>
      <c r="I289" s="88">
        <v>72877</v>
      </c>
      <c r="J289" s="86">
        <v>1</v>
      </c>
      <c r="K289" s="88" t="str">
        <f t="shared" si="3"/>
        <v/>
      </c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 x14ac:dyDescent="0.35">
      <c r="A290" s="60" t="s">
        <v>1225</v>
      </c>
      <c r="B290" s="86" t="s">
        <v>127</v>
      </c>
      <c r="C290" s="60" t="s">
        <v>322</v>
      </c>
      <c r="D290" s="87">
        <v>40390</v>
      </c>
      <c r="E290" s="88">
        <f t="shared" ca="1" si="2"/>
        <v>14</v>
      </c>
      <c r="F290" s="88"/>
      <c r="G290" s="88"/>
      <c r="H290" s="88" t="s">
        <v>121</v>
      </c>
      <c r="I290" s="88">
        <v>86051</v>
      </c>
      <c r="J290" s="86">
        <v>3</v>
      </c>
      <c r="K290" s="88" t="str">
        <f t="shared" si="3"/>
        <v/>
      </c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 x14ac:dyDescent="0.35">
      <c r="A291" s="60" t="s">
        <v>1226</v>
      </c>
      <c r="B291" s="86" t="s">
        <v>125</v>
      </c>
      <c r="C291" s="60" t="s">
        <v>322</v>
      </c>
      <c r="D291" s="87">
        <v>40775</v>
      </c>
      <c r="E291" s="88">
        <f t="shared" ca="1" si="2"/>
        <v>13</v>
      </c>
      <c r="F291" s="88"/>
      <c r="G291" s="88"/>
      <c r="H291" s="88" t="s">
        <v>121</v>
      </c>
      <c r="I291" s="88">
        <v>113335</v>
      </c>
      <c r="J291" s="86">
        <v>2</v>
      </c>
      <c r="K291" s="88" t="str">
        <f t="shared" si="3"/>
        <v/>
      </c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 x14ac:dyDescent="0.35">
      <c r="A292" s="60" t="s">
        <v>1227</v>
      </c>
      <c r="B292" s="86" t="s">
        <v>101</v>
      </c>
      <c r="C292" s="60" t="s">
        <v>322</v>
      </c>
      <c r="D292" s="87">
        <v>40432</v>
      </c>
      <c r="E292" s="88">
        <f t="shared" ca="1" si="2"/>
        <v>14</v>
      </c>
      <c r="F292" s="88"/>
      <c r="G292" s="88"/>
      <c r="H292" s="88" t="s">
        <v>149</v>
      </c>
      <c r="I292" s="88">
        <v>55767</v>
      </c>
      <c r="J292" s="86">
        <v>4</v>
      </c>
      <c r="K292" s="88">
        <f t="shared" si="3"/>
        <v>3000</v>
      </c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 x14ac:dyDescent="0.35">
      <c r="A293" s="60" t="s">
        <v>1228</v>
      </c>
      <c r="B293" s="86" t="s">
        <v>125</v>
      </c>
      <c r="C293" s="60" t="s">
        <v>322</v>
      </c>
      <c r="D293" s="87">
        <v>41502</v>
      </c>
      <c r="E293" s="88">
        <f t="shared" ca="1" si="2"/>
        <v>11</v>
      </c>
      <c r="F293" s="88"/>
      <c r="G293" s="88"/>
      <c r="H293" s="88" t="s">
        <v>128</v>
      </c>
      <c r="I293" s="88">
        <v>56149</v>
      </c>
      <c r="J293" s="86">
        <v>5</v>
      </c>
      <c r="K293" s="88">
        <f t="shared" si="3"/>
        <v>3000</v>
      </c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 x14ac:dyDescent="0.35">
      <c r="A294" s="60" t="s">
        <v>1229</v>
      </c>
      <c r="B294" s="86" t="s">
        <v>134</v>
      </c>
      <c r="C294" s="60" t="s">
        <v>322</v>
      </c>
      <c r="D294" s="87">
        <v>40060</v>
      </c>
      <c r="E294" s="88">
        <f t="shared" ca="1" si="2"/>
        <v>15</v>
      </c>
      <c r="F294" s="88"/>
      <c r="G294" s="88"/>
      <c r="H294" s="88" t="s">
        <v>119</v>
      </c>
      <c r="I294" s="88">
        <v>54973</v>
      </c>
      <c r="J294" s="86">
        <v>1</v>
      </c>
      <c r="K294" s="88" t="str">
        <f t="shared" si="3"/>
        <v/>
      </c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 x14ac:dyDescent="0.35">
      <c r="A295" s="60" t="s">
        <v>1230</v>
      </c>
      <c r="B295" s="86" t="s">
        <v>101</v>
      </c>
      <c r="C295" s="60" t="s">
        <v>322</v>
      </c>
      <c r="D295" s="87">
        <v>40068</v>
      </c>
      <c r="E295" s="88">
        <f t="shared" ca="1" si="2"/>
        <v>15</v>
      </c>
      <c r="F295" s="88"/>
      <c r="G295" s="88"/>
      <c r="H295" s="88" t="s">
        <v>121</v>
      </c>
      <c r="I295" s="88">
        <v>119949</v>
      </c>
      <c r="J295" s="86">
        <v>2</v>
      </c>
      <c r="K295" s="88" t="str">
        <f t="shared" si="3"/>
        <v/>
      </c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 x14ac:dyDescent="0.35">
      <c r="A296" s="60" t="s">
        <v>1231</v>
      </c>
      <c r="B296" s="86" t="s">
        <v>102</v>
      </c>
      <c r="C296" s="60" t="s">
        <v>322</v>
      </c>
      <c r="D296" s="87">
        <v>37145</v>
      </c>
      <c r="E296" s="88">
        <f t="shared" ca="1" si="2"/>
        <v>23</v>
      </c>
      <c r="F296" s="88"/>
      <c r="G296" s="88"/>
      <c r="H296" s="88"/>
      <c r="I296" s="88">
        <v>49488</v>
      </c>
      <c r="J296" s="86">
        <v>4</v>
      </c>
      <c r="K296" s="88">
        <f t="shared" si="3"/>
        <v>3000</v>
      </c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 x14ac:dyDescent="0.35">
      <c r="A297" s="60" t="s">
        <v>1232</v>
      </c>
      <c r="B297" s="86" t="s">
        <v>102</v>
      </c>
      <c r="C297" s="60" t="s">
        <v>322</v>
      </c>
      <c r="D297" s="87">
        <v>37491</v>
      </c>
      <c r="E297" s="88">
        <f t="shared" ca="1" si="2"/>
        <v>22</v>
      </c>
      <c r="F297" s="88"/>
      <c r="G297" s="88"/>
      <c r="H297" s="88" t="s">
        <v>119</v>
      </c>
      <c r="I297" s="88">
        <v>43343</v>
      </c>
      <c r="J297" s="86">
        <v>3</v>
      </c>
      <c r="K297" s="88" t="str">
        <f t="shared" si="3"/>
        <v/>
      </c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 x14ac:dyDescent="0.35">
      <c r="A298" s="60" t="s">
        <v>1233</v>
      </c>
      <c r="B298" s="86" t="s">
        <v>101</v>
      </c>
      <c r="C298" s="60" t="s">
        <v>322</v>
      </c>
      <c r="D298" s="87">
        <v>37500</v>
      </c>
      <c r="E298" s="88">
        <f t="shared" ca="1" si="2"/>
        <v>22</v>
      </c>
      <c r="F298" s="88"/>
      <c r="G298" s="88"/>
      <c r="H298" s="88" t="s">
        <v>149</v>
      </c>
      <c r="I298" s="88">
        <v>58134</v>
      </c>
      <c r="J298" s="86">
        <v>5</v>
      </c>
      <c r="K298" s="88">
        <f t="shared" si="3"/>
        <v>3000</v>
      </c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 x14ac:dyDescent="0.35">
      <c r="A299" s="60" t="s">
        <v>1234</v>
      </c>
      <c r="B299" s="86" t="s">
        <v>101</v>
      </c>
      <c r="C299" s="60" t="s">
        <v>322</v>
      </c>
      <c r="D299" s="87">
        <v>37509</v>
      </c>
      <c r="E299" s="88">
        <f t="shared" ca="1" si="2"/>
        <v>22</v>
      </c>
      <c r="F299" s="88"/>
      <c r="G299" s="88"/>
      <c r="H299" s="88" t="s">
        <v>119</v>
      </c>
      <c r="I299" s="88">
        <v>55295</v>
      </c>
      <c r="J299" s="86">
        <v>2</v>
      </c>
      <c r="K299" s="88" t="str">
        <f t="shared" si="3"/>
        <v/>
      </c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 x14ac:dyDescent="0.35">
      <c r="A300" s="60" t="s">
        <v>1235</v>
      </c>
      <c r="B300" s="86" t="s">
        <v>134</v>
      </c>
      <c r="C300" s="60" t="s">
        <v>322</v>
      </c>
      <c r="D300" s="87">
        <v>38587</v>
      </c>
      <c r="E300" s="88">
        <f t="shared" ca="1" si="2"/>
        <v>19</v>
      </c>
      <c r="F300" s="88"/>
      <c r="G300" s="88"/>
      <c r="H300" s="88" t="s">
        <v>149</v>
      </c>
      <c r="I300" s="88">
        <v>104197</v>
      </c>
      <c r="J300" s="86">
        <v>3</v>
      </c>
      <c r="K300" s="88" t="str">
        <f t="shared" si="3"/>
        <v/>
      </c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 x14ac:dyDescent="0.35">
      <c r="A301" s="60" t="s">
        <v>1236</v>
      </c>
      <c r="B301" s="86" t="s">
        <v>101</v>
      </c>
      <c r="C301" s="60" t="s">
        <v>322</v>
      </c>
      <c r="D301" s="87">
        <v>38944</v>
      </c>
      <c r="E301" s="88">
        <f t="shared" ca="1" si="2"/>
        <v>18</v>
      </c>
      <c r="F301" s="88"/>
      <c r="G301" s="88"/>
      <c r="H301" s="88" t="s">
        <v>121</v>
      </c>
      <c r="I301" s="88">
        <v>46006</v>
      </c>
      <c r="J301" s="86">
        <v>5</v>
      </c>
      <c r="K301" s="88">
        <f t="shared" si="3"/>
        <v>3000</v>
      </c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 x14ac:dyDescent="0.35">
      <c r="A302" s="60" t="s">
        <v>1237</v>
      </c>
      <c r="B302" s="86" t="s">
        <v>102</v>
      </c>
      <c r="C302" s="60" t="s">
        <v>322</v>
      </c>
      <c r="D302" s="87">
        <v>40426</v>
      </c>
      <c r="E302" s="88">
        <f t="shared" ca="1" si="2"/>
        <v>14</v>
      </c>
      <c r="F302" s="88"/>
      <c r="G302" s="88"/>
      <c r="H302" s="88" t="s">
        <v>119</v>
      </c>
      <c r="I302" s="88">
        <v>105667</v>
      </c>
      <c r="J302" s="86">
        <v>2</v>
      </c>
      <c r="K302" s="88" t="str">
        <f t="shared" si="3"/>
        <v/>
      </c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 x14ac:dyDescent="0.35">
      <c r="A303" s="60" t="s">
        <v>1238</v>
      </c>
      <c r="B303" s="86" t="s">
        <v>134</v>
      </c>
      <c r="C303" s="60" t="s">
        <v>322</v>
      </c>
      <c r="D303" s="87">
        <v>40774</v>
      </c>
      <c r="E303" s="88">
        <f t="shared" ca="1" si="2"/>
        <v>13</v>
      </c>
      <c r="F303" s="88"/>
      <c r="G303" s="88"/>
      <c r="H303" s="88" t="s">
        <v>119</v>
      </c>
      <c r="I303" s="88">
        <v>50007</v>
      </c>
      <c r="J303" s="86">
        <v>3</v>
      </c>
      <c r="K303" s="88" t="str">
        <f t="shared" si="3"/>
        <v/>
      </c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 x14ac:dyDescent="0.35">
      <c r="A304" s="60" t="s">
        <v>1239</v>
      </c>
      <c r="B304" s="86" t="s">
        <v>101</v>
      </c>
      <c r="C304" s="60" t="s">
        <v>322</v>
      </c>
      <c r="D304" s="87">
        <v>41527</v>
      </c>
      <c r="E304" s="88">
        <f t="shared" ca="1" si="2"/>
        <v>11</v>
      </c>
      <c r="F304" s="88"/>
      <c r="G304" s="88"/>
      <c r="H304" s="88"/>
      <c r="I304" s="88">
        <v>77016</v>
      </c>
      <c r="J304" s="86">
        <v>5</v>
      </c>
      <c r="K304" s="88">
        <f t="shared" si="3"/>
        <v>3000</v>
      </c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 x14ac:dyDescent="0.35">
      <c r="A305" s="60" t="s">
        <v>1240</v>
      </c>
      <c r="B305" s="86" t="s">
        <v>102</v>
      </c>
      <c r="C305" s="60" t="s">
        <v>322</v>
      </c>
      <c r="D305" s="87">
        <v>40456</v>
      </c>
      <c r="E305" s="88">
        <f t="shared" ca="1" si="2"/>
        <v>14</v>
      </c>
      <c r="F305" s="88"/>
      <c r="G305" s="88"/>
      <c r="H305" s="88"/>
      <c r="I305" s="88">
        <v>125134</v>
      </c>
      <c r="J305" s="86">
        <v>3</v>
      </c>
      <c r="K305" s="88" t="str">
        <f t="shared" si="3"/>
        <v/>
      </c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 x14ac:dyDescent="0.35">
      <c r="A306" s="60" t="s">
        <v>1241</v>
      </c>
      <c r="B306" s="86" t="s">
        <v>125</v>
      </c>
      <c r="C306" s="60" t="s">
        <v>322</v>
      </c>
      <c r="D306" s="87">
        <v>41534</v>
      </c>
      <c r="E306" s="88">
        <f t="shared" ca="1" si="2"/>
        <v>11</v>
      </c>
      <c r="F306" s="88"/>
      <c r="G306" s="88"/>
      <c r="H306" s="88" t="s">
        <v>119</v>
      </c>
      <c r="I306" s="88">
        <v>65953</v>
      </c>
      <c r="J306" s="86">
        <v>5</v>
      </c>
      <c r="K306" s="88">
        <f t="shared" si="3"/>
        <v>3000</v>
      </c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 x14ac:dyDescent="0.35">
      <c r="A307" s="60" t="s">
        <v>1242</v>
      </c>
      <c r="B307" s="86" t="s">
        <v>134</v>
      </c>
      <c r="C307" s="60" t="s">
        <v>322</v>
      </c>
      <c r="D307" s="87">
        <v>41540</v>
      </c>
      <c r="E307" s="88">
        <f t="shared" ca="1" si="2"/>
        <v>11</v>
      </c>
      <c r="F307" s="88"/>
      <c r="G307" s="88"/>
      <c r="H307" s="88"/>
      <c r="I307" s="88">
        <v>84936</v>
      </c>
      <c r="J307" s="86">
        <v>4</v>
      </c>
      <c r="K307" s="88">
        <f t="shared" si="3"/>
        <v>3000</v>
      </c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 x14ac:dyDescent="0.35">
      <c r="A308" s="60" t="s">
        <v>1243</v>
      </c>
      <c r="B308" s="86" t="s">
        <v>134</v>
      </c>
      <c r="C308" s="60" t="s">
        <v>322</v>
      </c>
      <c r="D308" s="87">
        <v>41547</v>
      </c>
      <c r="E308" s="88">
        <f t="shared" ca="1" si="2"/>
        <v>11</v>
      </c>
      <c r="F308" s="88"/>
      <c r="G308" s="88"/>
      <c r="H308" s="88" t="s">
        <v>121</v>
      </c>
      <c r="I308" s="88">
        <v>42514</v>
      </c>
      <c r="J308" s="86">
        <v>4</v>
      </c>
      <c r="K308" s="88">
        <f t="shared" si="3"/>
        <v>3000</v>
      </c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 x14ac:dyDescent="0.35">
      <c r="A309" s="60" t="s">
        <v>1244</v>
      </c>
      <c r="B309" s="86" t="s">
        <v>127</v>
      </c>
      <c r="C309" s="60" t="s">
        <v>322</v>
      </c>
      <c r="D309" s="87">
        <v>41551</v>
      </c>
      <c r="E309" s="88">
        <f t="shared" ca="1" si="2"/>
        <v>11</v>
      </c>
      <c r="F309" s="88"/>
      <c r="G309" s="88"/>
      <c r="H309" s="88"/>
      <c r="I309" s="88">
        <v>68976</v>
      </c>
      <c r="J309" s="86">
        <v>5</v>
      </c>
      <c r="K309" s="88">
        <f t="shared" si="3"/>
        <v>3000</v>
      </c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 x14ac:dyDescent="0.35">
      <c r="A310" s="60" t="s">
        <v>1245</v>
      </c>
      <c r="B310" s="86" t="s">
        <v>127</v>
      </c>
      <c r="C310" s="60" t="s">
        <v>322</v>
      </c>
      <c r="D310" s="87">
        <v>41552</v>
      </c>
      <c r="E310" s="88">
        <f t="shared" ca="1" si="2"/>
        <v>11</v>
      </c>
      <c r="F310" s="88"/>
      <c r="G310" s="88"/>
      <c r="H310" s="88" t="s">
        <v>119</v>
      </c>
      <c r="I310" s="88">
        <v>100625</v>
      </c>
      <c r="J310" s="86">
        <v>4</v>
      </c>
      <c r="K310" s="88">
        <f t="shared" si="3"/>
        <v>3000</v>
      </c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 x14ac:dyDescent="0.35">
      <c r="A311" s="60" t="s">
        <v>1246</v>
      </c>
      <c r="B311" s="86" t="s">
        <v>104</v>
      </c>
      <c r="C311" s="60" t="s">
        <v>322</v>
      </c>
      <c r="D311" s="87">
        <v>40079</v>
      </c>
      <c r="E311" s="88">
        <f t="shared" ca="1" si="2"/>
        <v>15</v>
      </c>
      <c r="F311" s="88"/>
      <c r="G311" s="88"/>
      <c r="H311" s="88" t="s">
        <v>121</v>
      </c>
      <c r="I311" s="88">
        <v>71207</v>
      </c>
      <c r="J311" s="86">
        <v>3</v>
      </c>
      <c r="K311" s="88" t="str">
        <f t="shared" si="3"/>
        <v/>
      </c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 x14ac:dyDescent="0.35">
      <c r="A312" s="60" t="s">
        <v>1247</v>
      </c>
      <c r="B312" s="86" t="s">
        <v>102</v>
      </c>
      <c r="C312" s="60" t="s">
        <v>322</v>
      </c>
      <c r="D312" s="87">
        <v>37162</v>
      </c>
      <c r="E312" s="88">
        <f t="shared" ca="1" si="2"/>
        <v>23</v>
      </c>
      <c r="F312" s="88"/>
      <c r="G312" s="88"/>
      <c r="H312" s="88" t="s">
        <v>119</v>
      </c>
      <c r="I312" s="88">
        <v>74177</v>
      </c>
      <c r="J312" s="86">
        <v>4</v>
      </c>
      <c r="K312" s="88">
        <f t="shared" si="3"/>
        <v>3000</v>
      </c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 x14ac:dyDescent="0.35">
      <c r="A313" s="60" t="s">
        <v>1248</v>
      </c>
      <c r="B313" s="86" t="s">
        <v>104</v>
      </c>
      <c r="C313" s="60" t="s">
        <v>322</v>
      </c>
      <c r="D313" s="87">
        <v>37522</v>
      </c>
      <c r="E313" s="88">
        <f t="shared" ca="1" si="2"/>
        <v>22</v>
      </c>
      <c r="F313" s="88"/>
      <c r="G313" s="88"/>
      <c r="H313" s="88" t="s">
        <v>119</v>
      </c>
      <c r="I313" s="88">
        <v>110056</v>
      </c>
      <c r="J313" s="86">
        <v>3</v>
      </c>
      <c r="K313" s="88" t="str">
        <f t="shared" si="3"/>
        <v/>
      </c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 x14ac:dyDescent="0.35">
      <c r="A314" s="60" t="s">
        <v>1249</v>
      </c>
      <c r="B314" s="86" t="s">
        <v>134</v>
      </c>
      <c r="C314" s="60" t="s">
        <v>322</v>
      </c>
      <c r="D314" s="87">
        <v>37533</v>
      </c>
      <c r="E314" s="88">
        <f t="shared" ca="1" si="2"/>
        <v>22</v>
      </c>
      <c r="F314" s="88"/>
      <c r="G314" s="88"/>
      <c r="H314" s="88"/>
      <c r="I314" s="88">
        <v>123134</v>
      </c>
      <c r="J314" s="86">
        <v>4</v>
      </c>
      <c r="K314" s="88">
        <f t="shared" si="3"/>
        <v>3000</v>
      </c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 x14ac:dyDescent="0.35">
      <c r="A315" s="60" t="s">
        <v>1250</v>
      </c>
      <c r="B315" s="86" t="s">
        <v>127</v>
      </c>
      <c r="C315" s="60" t="s">
        <v>322</v>
      </c>
      <c r="D315" s="87">
        <v>38977</v>
      </c>
      <c r="E315" s="88">
        <f t="shared" ca="1" si="2"/>
        <v>18</v>
      </c>
      <c r="F315" s="88"/>
      <c r="G315" s="88"/>
      <c r="H315" s="88"/>
      <c r="I315" s="88">
        <v>57193</v>
      </c>
      <c r="J315" s="86">
        <v>5</v>
      </c>
      <c r="K315" s="88">
        <f t="shared" si="3"/>
        <v>3000</v>
      </c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 x14ac:dyDescent="0.35">
      <c r="A316" s="60" t="s">
        <v>1251</v>
      </c>
      <c r="B316" s="86" t="s">
        <v>104</v>
      </c>
      <c r="C316" s="60" t="s">
        <v>322</v>
      </c>
      <c r="D316" s="87">
        <v>39367</v>
      </c>
      <c r="E316" s="88">
        <f t="shared" ca="1" si="2"/>
        <v>17</v>
      </c>
      <c r="F316" s="88"/>
      <c r="G316" s="88"/>
      <c r="H316" s="88"/>
      <c r="I316" s="88">
        <v>48168</v>
      </c>
      <c r="J316" s="86">
        <v>3</v>
      </c>
      <c r="K316" s="88" t="str">
        <f t="shared" si="3"/>
        <v/>
      </c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 x14ac:dyDescent="0.35">
      <c r="A317" s="60" t="s">
        <v>1252</v>
      </c>
      <c r="B317" s="86" t="s">
        <v>127</v>
      </c>
      <c r="C317" s="60" t="s">
        <v>322</v>
      </c>
      <c r="D317" s="87">
        <v>40825</v>
      </c>
      <c r="E317" s="88">
        <f t="shared" ca="1" si="2"/>
        <v>13</v>
      </c>
      <c r="F317" s="88"/>
      <c r="G317" s="88"/>
      <c r="H317" s="88"/>
      <c r="I317" s="88">
        <v>118550</v>
      </c>
      <c r="J317" s="86">
        <v>4</v>
      </c>
      <c r="K317" s="88">
        <f t="shared" si="3"/>
        <v>3000</v>
      </c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 x14ac:dyDescent="0.35">
      <c r="A318" s="60" t="s">
        <v>1253</v>
      </c>
      <c r="B318" s="86" t="s">
        <v>134</v>
      </c>
      <c r="C318" s="60" t="s">
        <v>322</v>
      </c>
      <c r="D318" s="87">
        <v>41548</v>
      </c>
      <c r="E318" s="88">
        <f t="shared" ca="1" si="2"/>
        <v>11</v>
      </c>
      <c r="F318" s="88"/>
      <c r="G318" s="88"/>
      <c r="H318" s="88"/>
      <c r="I318" s="88">
        <v>56533</v>
      </c>
      <c r="J318" s="86">
        <v>1</v>
      </c>
      <c r="K318" s="88" t="str">
        <f t="shared" si="3"/>
        <v/>
      </c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 x14ac:dyDescent="0.35">
      <c r="A319" s="60" t="s">
        <v>1254</v>
      </c>
      <c r="B319" s="86" t="s">
        <v>104</v>
      </c>
      <c r="C319" s="60" t="s">
        <v>322</v>
      </c>
      <c r="D319" s="87">
        <v>40481</v>
      </c>
      <c r="E319" s="88">
        <f t="shared" ca="1" si="2"/>
        <v>14</v>
      </c>
      <c r="F319" s="88"/>
      <c r="G319" s="88"/>
      <c r="H319" s="88" t="s">
        <v>121</v>
      </c>
      <c r="I319" s="88">
        <v>113370</v>
      </c>
      <c r="J319" s="86">
        <v>2</v>
      </c>
      <c r="K319" s="88" t="str">
        <f t="shared" si="3"/>
        <v/>
      </c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 x14ac:dyDescent="0.35">
      <c r="A320" s="60" t="s">
        <v>1255</v>
      </c>
      <c r="B320" s="86" t="s">
        <v>101</v>
      </c>
      <c r="C320" s="60" t="s">
        <v>322</v>
      </c>
      <c r="D320" s="87">
        <v>40485</v>
      </c>
      <c r="E320" s="88">
        <f t="shared" ca="1" si="2"/>
        <v>14</v>
      </c>
      <c r="F320" s="88"/>
      <c r="G320" s="88"/>
      <c r="H320" s="88" t="s">
        <v>149</v>
      </c>
      <c r="I320" s="88">
        <v>42407</v>
      </c>
      <c r="J320" s="86">
        <v>5</v>
      </c>
      <c r="K320" s="88">
        <f t="shared" si="3"/>
        <v>3000</v>
      </c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 x14ac:dyDescent="0.35">
      <c r="A321" s="60" t="s">
        <v>1256</v>
      </c>
      <c r="B321" s="86" t="s">
        <v>134</v>
      </c>
      <c r="C321" s="60" t="s">
        <v>322</v>
      </c>
      <c r="D321" s="87">
        <v>41570</v>
      </c>
      <c r="E321" s="88">
        <f t="shared" ca="1" si="2"/>
        <v>11</v>
      </c>
      <c r="F321" s="88"/>
      <c r="G321" s="88"/>
      <c r="H321" s="88"/>
      <c r="I321" s="88">
        <v>47350</v>
      </c>
      <c r="J321" s="86">
        <v>2</v>
      </c>
      <c r="K321" s="88" t="str">
        <f t="shared" si="3"/>
        <v/>
      </c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 x14ac:dyDescent="0.35">
      <c r="A322" s="60" t="s">
        <v>1257</v>
      </c>
      <c r="B322" s="86" t="s">
        <v>134</v>
      </c>
      <c r="C322" s="60" t="s">
        <v>322</v>
      </c>
      <c r="D322" s="87">
        <v>37179</v>
      </c>
      <c r="E322" s="88">
        <f t="shared" ca="1" si="2"/>
        <v>23</v>
      </c>
      <c r="F322" s="88"/>
      <c r="G322" s="88"/>
      <c r="H322" s="88" t="s">
        <v>119</v>
      </c>
      <c r="I322" s="88">
        <v>43983</v>
      </c>
      <c r="J322" s="86">
        <v>5</v>
      </c>
      <c r="K322" s="88">
        <f t="shared" si="3"/>
        <v>3000</v>
      </c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 x14ac:dyDescent="0.35">
      <c r="A323" s="60" t="s">
        <v>1258</v>
      </c>
      <c r="B323" s="86" t="s">
        <v>104</v>
      </c>
      <c r="C323" s="60" t="s">
        <v>322</v>
      </c>
      <c r="D323" s="87">
        <v>37200</v>
      </c>
      <c r="E323" s="88">
        <f t="shared" ca="1" si="2"/>
        <v>23</v>
      </c>
      <c r="F323" s="88"/>
      <c r="G323" s="88"/>
      <c r="H323" s="88" t="s">
        <v>121</v>
      </c>
      <c r="I323" s="88">
        <v>123099</v>
      </c>
      <c r="J323" s="86">
        <v>2</v>
      </c>
      <c r="K323" s="88" t="str">
        <f t="shared" si="3"/>
        <v/>
      </c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 x14ac:dyDescent="0.35">
      <c r="A324" s="60" t="s">
        <v>1259</v>
      </c>
      <c r="B324" s="86" t="s">
        <v>127</v>
      </c>
      <c r="C324" s="60" t="s">
        <v>322</v>
      </c>
      <c r="D324" s="87">
        <v>39014</v>
      </c>
      <c r="E324" s="88">
        <f t="shared" ca="1" si="2"/>
        <v>18</v>
      </c>
      <c r="F324" s="88"/>
      <c r="G324" s="88"/>
      <c r="H324" s="88" t="s">
        <v>149</v>
      </c>
      <c r="I324" s="88">
        <v>95555</v>
      </c>
      <c r="J324" s="86">
        <v>5</v>
      </c>
      <c r="K324" s="88">
        <f t="shared" si="3"/>
        <v>3000</v>
      </c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 x14ac:dyDescent="0.35">
      <c r="A325" s="60" t="s">
        <v>1260</v>
      </c>
      <c r="B325" s="86" t="s">
        <v>134</v>
      </c>
      <c r="C325" s="60" t="s">
        <v>322</v>
      </c>
      <c r="D325" s="87">
        <v>39021</v>
      </c>
      <c r="E325" s="88">
        <f t="shared" ca="1" si="2"/>
        <v>18</v>
      </c>
      <c r="F325" s="88"/>
      <c r="G325" s="88"/>
      <c r="H325" s="88" t="s">
        <v>119</v>
      </c>
      <c r="I325" s="88">
        <v>69335</v>
      </c>
      <c r="J325" s="86">
        <v>3</v>
      </c>
      <c r="K325" s="88" t="str">
        <f t="shared" si="3"/>
        <v/>
      </c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 x14ac:dyDescent="0.35">
      <c r="A326" s="60" t="s">
        <v>1261</v>
      </c>
      <c r="B326" s="86" t="s">
        <v>101</v>
      </c>
      <c r="C326" s="60" t="s">
        <v>322</v>
      </c>
      <c r="D326" s="87">
        <v>39399</v>
      </c>
      <c r="E326" s="88">
        <f t="shared" ca="1" si="2"/>
        <v>17</v>
      </c>
      <c r="F326" s="88"/>
      <c r="G326" s="88"/>
      <c r="H326" s="88"/>
      <c r="I326" s="88">
        <v>45405</v>
      </c>
      <c r="J326" s="86">
        <v>4</v>
      </c>
      <c r="K326" s="88">
        <f t="shared" si="3"/>
        <v>3000</v>
      </c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 x14ac:dyDescent="0.35">
      <c r="A327" s="60" t="s">
        <v>1262</v>
      </c>
      <c r="B327" s="86" t="s">
        <v>127</v>
      </c>
      <c r="C327" s="60" t="s">
        <v>322</v>
      </c>
      <c r="D327" s="87">
        <v>39399</v>
      </c>
      <c r="E327" s="88">
        <f t="shared" ca="1" si="2"/>
        <v>17</v>
      </c>
      <c r="F327" s="88"/>
      <c r="G327" s="88"/>
      <c r="H327" s="88" t="s">
        <v>121</v>
      </c>
      <c r="I327" s="88">
        <v>45873</v>
      </c>
      <c r="J327" s="86">
        <v>1</v>
      </c>
      <c r="K327" s="88" t="str">
        <f t="shared" si="3"/>
        <v/>
      </c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 x14ac:dyDescent="0.35">
      <c r="A328" s="60" t="s">
        <v>1263</v>
      </c>
      <c r="B328" s="86" t="s">
        <v>101</v>
      </c>
      <c r="C328" s="60" t="s">
        <v>322</v>
      </c>
      <c r="D328" s="87">
        <v>40838</v>
      </c>
      <c r="E328" s="88">
        <f t="shared" ca="1" si="2"/>
        <v>13</v>
      </c>
      <c r="F328" s="88"/>
      <c r="G328" s="88"/>
      <c r="H328" s="88" t="s">
        <v>119</v>
      </c>
      <c r="I328" s="88">
        <v>117677</v>
      </c>
      <c r="J328" s="86">
        <v>5</v>
      </c>
      <c r="K328" s="88">
        <f t="shared" si="3"/>
        <v>3000</v>
      </c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 x14ac:dyDescent="0.35">
      <c r="A329" s="60" t="s">
        <v>1264</v>
      </c>
      <c r="B329" s="86" t="s">
        <v>134</v>
      </c>
      <c r="C329" s="60" t="s">
        <v>322</v>
      </c>
      <c r="D329" s="87">
        <v>40468</v>
      </c>
      <c r="E329" s="88">
        <f t="shared" ca="1" si="2"/>
        <v>14</v>
      </c>
      <c r="F329" s="88"/>
      <c r="G329" s="88"/>
      <c r="H329" s="88" t="s">
        <v>128</v>
      </c>
      <c r="I329" s="88">
        <v>49740</v>
      </c>
      <c r="J329" s="86">
        <v>5</v>
      </c>
      <c r="K329" s="88">
        <f t="shared" si="3"/>
        <v>3000</v>
      </c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 x14ac:dyDescent="0.35">
      <c r="A330" s="60" t="s">
        <v>1265</v>
      </c>
      <c r="B330" s="86" t="s">
        <v>127</v>
      </c>
      <c r="C330" s="60" t="s">
        <v>322</v>
      </c>
      <c r="D330" s="87">
        <v>40863</v>
      </c>
      <c r="E330" s="88">
        <f t="shared" ca="1" si="2"/>
        <v>13</v>
      </c>
      <c r="F330" s="88"/>
      <c r="G330" s="88"/>
      <c r="H330" s="88"/>
      <c r="I330" s="88">
        <v>83005</v>
      </c>
      <c r="J330" s="86">
        <v>3</v>
      </c>
      <c r="K330" s="88" t="str">
        <f t="shared" si="3"/>
        <v/>
      </c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 x14ac:dyDescent="0.35">
      <c r="A331" s="60" t="s">
        <v>1266</v>
      </c>
      <c r="B331" s="86" t="s">
        <v>134</v>
      </c>
      <c r="C331" s="60" t="s">
        <v>322</v>
      </c>
      <c r="D331" s="87">
        <v>37581</v>
      </c>
      <c r="E331" s="88">
        <f t="shared" ca="1" si="2"/>
        <v>22</v>
      </c>
      <c r="F331" s="88"/>
      <c r="G331" s="88"/>
      <c r="H331" s="88" t="s">
        <v>128</v>
      </c>
      <c r="I331" s="88">
        <v>59808</v>
      </c>
      <c r="J331" s="86">
        <v>1</v>
      </c>
      <c r="K331" s="88" t="str">
        <f t="shared" si="3"/>
        <v/>
      </c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 x14ac:dyDescent="0.35">
      <c r="A332" s="60" t="s">
        <v>1267</v>
      </c>
      <c r="B332" s="86" t="s">
        <v>102</v>
      </c>
      <c r="C332" s="60" t="s">
        <v>322</v>
      </c>
      <c r="D332" s="87">
        <v>38307</v>
      </c>
      <c r="E332" s="88">
        <f t="shared" ca="1" si="2"/>
        <v>20</v>
      </c>
      <c r="F332" s="88"/>
      <c r="G332" s="88"/>
      <c r="H332" s="88" t="s">
        <v>149</v>
      </c>
      <c r="I332" s="88">
        <v>74514</v>
      </c>
      <c r="J332" s="86">
        <v>4</v>
      </c>
      <c r="K332" s="88">
        <f t="shared" si="3"/>
        <v>3000</v>
      </c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 x14ac:dyDescent="0.35">
      <c r="A333" s="60" t="s">
        <v>1268</v>
      </c>
      <c r="B333" s="86" t="s">
        <v>104</v>
      </c>
      <c r="C333" s="60" t="s">
        <v>322</v>
      </c>
      <c r="D333" s="87">
        <v>38698</v>
      </c>
      <c r="E333" s="88">
        <f t="shared" ca="1" si="2"/>
        <v>19</v>
      </c>
      <c r="F333" s="88"/>
      <c r="G333" s="88"/>
      <c r="H333" s="88" t="s">
        <v>119</v>
      </c>
      <c r="I333" s="88">
        <v>103603</v>
      </c>
      <c r="J333" s="86">
        <v>1</v>
      </c>
      <c r="K333" s="88" t="str">
        <f t="shared" si="3"/>
        <v/>
      </c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 x14ac:dyDescent="0.35">
      <c r="A334" s="60" t="s">
        <v>1269</v>
      </c>
      <c r="B334" s="86" t="s">
        <v>127</v>
      </c>
      <c r="C334" s="60" t="s">
        <v>322</v>
      </c>
      <c r="D334" s="87">
        <v>41253</v>
      </c>
      <c r="E334" s="88">
        <f t="shared" ca="1" si="2"/>
        <v>12</v>
      </c>
      <c r="F334" s="88"/>
      <c r="G334" s="88"/>
      <c r="H334" s="88" t="s">
        <v>128</v>
      </c>
      <c r="I334" s="88">
        <v>126627</v>
      </c>
      <c r="J334" s="86">
        <v>2</v>
      </c>
      <c r="K334" s="88" t="str">
        <f t="shared" si="3"/>
        <v/>
      </c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 x14ac:dyDescent="0.35">
      <c r="A335" s="60" t="s">
        <v>1270</v>
      </c>
      <c r="B335" s="86" t="s">
        <v>127</v>
      </c>
      <c r="C335" s="60" t="s">
        <v>475</v>
      </c>
      <c r="D335" s="87">
        <v>41370</v>
      </c>
      <c r="E335" s="88">
        <f t="shared" ca="1" si="2"/>
        <v>11</v>
      </c>
      <c r="F335" s="88"/>
      <c r="G335" s="88"/>
      <c r="H335" s="88"/>
      <c r="I335" s="88">
        <v>110756</v>
      </c>
      <c r="J335" s="86">
        <v>2</v>
      </c>
      <c r="K335" s="88" t="str">
        <f t="shared" si="3"/>
        <v/>
      </c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 x14ac:dyDescent="0.35">
      <c r="A336" s="60" t="s">
        <v>1271</v>
      </c>
      <c r="B336" s="86" t="s">
        <v>125</v>
      </c>
      <c r="C336" s="60" t="s">
        <v>475</v>
      </c>
      <c r="D336" s="87">
        <v>38485</v>
      </c>
      <c r="E336" s="88">
        <f t="shared" ca="1" si="2"/>
        <v>19</v>
      </c>
      <c r="F336" s="88"/>
      <c r="G336" s="88"/>
      <c r="H336" s="88" t="s">
        <v>119</v>
      </c>
      <c r="I336" s="88">
        <v>103260</v>
      </c>
      <c r="J336" s="86">
        <v>5</v>
      </c>
      <c r="K336" s="88">
        <f t="shared" si="3"/>
        <v>3000</v>
      </c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 x14ac:dyDescent="0.35">
      <c r="A337" s="60" t="s">
        <v>1272</v>
      </c>
      <c r="B337" s="86" t="s">
        <v>127</v>
      </c>
      <c r="C337" s="60" t="s">
        <v>475</v>
      </c>
      <c r="D337" s="87">
        <v>41391</v>
      </c>
      <c r="E337" s="88">
        <f t="shared" ca="1" si="2"/>
        <v>11</v>
      </c>
      <c r="F337" s="88"/>
      <c r="G337" s="88"/>
      <c r="H337" s="88" t="s">
        <v>149</v>
      </c>
      <c r="I337" s="88">
        <v>61640</v>
      </c>
      <c r="J337" s="86">
        <v>5</v>
      </c>
      <c r="K337" s="88">
        <f t="shared" si="3"/>
        <v>3000</v>
      </c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 x14ac:dyDescent="0.35">
      <c r="A338" s="60" t="s">
        <v>1273</v>
      </c>
      <c r="B338" s="86" t="s">
        <v>102</v>
      </c>
      <c r="C338" s="60" t="s">
        <v>475</v>
      </c>
      <c r="D338" s="87">
        <v>42215</v>
      </c>
      <c r="E338" s="88">
        <f t="shared" ca="1" si="2"/>
        <v>9</v>
      </c>
      <c r="F338" s="88"/>
      <c r="G338" s="88"/>
      <c r="H338" s="88" t="s">
        <v>119</v>
      </c>
      <c r="I338" s="88">
        <v>111408</v>
      </c>
      <c r="J338" s="86">
        <v>3</v>
      </c>
      <c r="K338" s="88" t="str">
        <f t="shared" si="3"/>
        <v/>
      </c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 x14ac:dyDescent="0.35">
      <c r="A339" s="60" t="s">
        <v>1274</v>
      </c>
      <c r="B339" s="86" t="s">
        <v>104</v>
      </c>
      <c r="C339" s="60" t="s">
        <v>475</v>
      </c>
      <c r="D339" s="87">
        <v>37843</v>
      </c>
      <c r="E339" s="88">
        <f t="shared" ca="1" si="2"/>
        <v>21</v>
      </c>
      <c r="F339" s="88"/>
      <c r="G339" s="88"/>
      <c r="H339" s="88"/>
      <c r="I339" s="88">
        <v>44469</v>
      </c>
      <c r="J339" s="86">
        <v>4</v>
      </c>
      <c r="K339" s="88">
        <f t="shared" si="3"/>
        <v>3000</v>
      </c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 x14ac:dyDescent="0.35">
      <c r="A340" s="60" t="s">
        <v>1275</v>
      </c>
      <c r="B340" s="86" t="s">
        <v>101</v>
      </c>
      <c r="C340" s="60" t="s">
        <v>475</v>
      </c>
      <c r="D340" s="87">
        <v>39014</v>
      </c>
      <c r="E340" s="88">
        <f t="shared" ca="1" si="2"/>
        <v>18</v>
      </c>
      <c r="F340" s="88"/>
      <c r="G340" s="88"/>
      <c r="H340" s="88" t="s">
        <v>149</v>
      </c>
      <c r="I340" s="88">
        <v>115240</v>
      </c>
      <c r="J340" s="86">
        <v>2</v>
      </c>
      <c r="K340" s="88" t="str">
        <f t="shared" si="3"/>
        <v/>
      </c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 x14ac:dyDescent="0.35">
      <c r="A341" s="60" t="s">
        <v>1276</v>
      </c>
      <c r="B341" s="86" t="s">
        <v>104</v>
      </c>
      <c r="C341" s="60" t="s">
        <v>475</v>
      </c>
      <c r="D341" s="87">
        <v>40116</v>
      </c>
      <c r="E341" s="88">
        <f t="shared" ca="1" si="2"/>
        <v>15</v>
      </c>
      <c r="F341" s="88"/>
      <c r="G341" s="88"/>
      <c r="H341" s="88" t="s">
        <v>139</v>
      </c>
      <c r="I341" s="88">
        <v>93239</v>
      </c>
      <c r="J341" s="86">
        <v>4</v>
      </c>
      <c r="K341" s="88">
        <f t="shared" si="3"/>
        <v>3000</v>
      </c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 x14ac:dyDescent="0.35">
      <c r="A342" s="60" t="s">
        <v>1277</v>
      </c>
      <c r="B342" s="86" t="s">
        <v>102</v>
      </c>
      <c r="C342" s="60" t="s">
        <v>483</v>
      </c>
      <c r="D342" s="87">
        <v>41630</v>
      </c>
      <c r="E342" s="88">
        <f t="shared" ca="1" si="2"/>
        <v>11</v>
      </c>
      <c r="F342" s="88"/>
      <c r="G342" s="88"/>
      <c r="H342" s="88" t="s">
        <v>119</v>
      </c>
      <c r="I342" s="88">
        <v>123209</v>
      </c>
      <c r="J342" s="86">
        <v>4</v>
      </c>
      <c r="K342" s="88">
        <f t="shared" si="3"/>
        <v>3000</v>
      </c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 x14ac:dyDescent="0.35">
      <c r="A343" s="60" t="s">
        <v>1278</v>
      </c>
      <c r="B343" s="86" t="s">
        <v>101</v>
      </c>
      <c r="C343" s="60" t="s">
        <v>483</v>
      </c>
      <c r="D343" s="87">
        <v>41989</v>
      </c>
      <c r="E343" s="88">
        <f t="shared" ca="1" si="2"/>
        <v>10</v>
      </c>
      <c r="F343" s="88"/>
      <c r="G343" s="88"/>
      <c r="H343" s="88" t="s">
        <v>121</v>
      </c>
      <c r="I343" s="88">
        <v>105769</v>
      </c>
      <c r="J343" s="86">
        <v>3</v>
      </c>
      <c r="K343" s="88" t="str">
        <f t="shared" si="3"/>
        <v/>
      </c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 x14ac:dyDescent="0.35">
      <c r="A344" s="60" t="s">
        <v>1279</v>
      </c>
      <c r="B344" s="86" t="s">
        <v>101</v>
      </c>
      <c r="C344" s="60" t="s">
        <v>483</v>
      </c>
      <c r="D344" s="87">
        <v>40535</v>
      </c>
      <c r="E344" s="88">
        <f t="shared" ca="1" si="2"/>
        <v>14</v>
      </c>
      <c r="F344" s="88"/>
      <c r="G344" s="88"/>
      <c r="H344" s="88" t="s">
        <v>119</v>
      </c>
      <c r="I344" s="88">
        <v>86681</v>
      </c>
      <c r="J344" s="86">
        <v>5</v>
      </c>
      <c r="K344" s="88">
        <f t="shared" si="3"/>
        <v>3000</v>
      </c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 x14ac:dyDescent="0.35">
      <c r="A345" s="60" t="s">
        <v>1280</v>
      </c>
      <c r="B345" s="86" t="s">
        <v>104</v>
      </c>
      <c r="C345" s="60" t="s">
        <v>483</v>
      </c>
      <c r="D345" s="87">
        <v>40176</v>
      </c>
      <c r="E345" s="88">
        <f t="shared" ca="1" si="2"/>
        <v>15</v>
      </c>
      <c r="F345" s="88"/>
      <c r="G345" s="88"/>
      <c r="H345" s="88" t="s">
        <v>149</v>
      </c>
      <c r="I345" s="88">
        <v>81413</v>
      </c>
      <c r="J345" s="86">
        <v>5</v>
      </c>
      <c r="K345" s="88">
        <f t="shared" si="3"/>
        <v>3000</v>
      </c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 x14ac:dyDescent="0.35">
      <c r="A346" s="60" t="s">
        <v>1281</v>
      </c>
      <c r="B346" s="86" t="s">
        <v>134</v>
      </c>
      <c r="C346" s="60" t="s">
        <v>483</v>
      </c>
      <c r="D346" s="87">
        <v>41287</v>
      </c>
      <c r="E346" s="88">
        <f t="shared" ca="1" si="2"/>
        <v>12</v>
      </c>
      <c r="F346" s="88"/>
      <c r="G346" s="88"/>
      <c r="H346" s="88" t="s">
        <v>149</v>
      </c>
      <c r="I346" s="88">
        <v>78610</v>
      </c>
      <c r="J346" s="86">
        <v>4</v>
      </c>
      <c r="K346" s="88">
        <f t="shared" si="3"/>
        <v>3000</v>
      </c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 x14ac:dyDescent="0.35">
      <c r="A347" s="60" t="s">
        <v>1282</v>
      </c>
      <c r="B347" s="86" t="s">
        <v>104</v>
      </c>
      <c r="C347" s="60" t="s">
        <v>483</v>
      </c>
      <c r="D347" s="87">
        <v>37270</v>
      </c>
      <c r="E347" s="88">
        <f t="shared" ca="1" si="2"/>
        <v>23</v>
      </c>
      <c r="F347" s="88"/>
      <c r="G347" s="88"/>
      <c r="H347" s="88"/>
      <c r="I347" s="88">
        <v>116319</v>
      </c>
      <c r="J347" s="86">
        <v>5</v>
      </c>
      <c r="K347" s="88">
        <f t="shared" si="3"/>
        <v>3000</v>
      </c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 x14ac:dyDescent="0.35">
      <c r="A348" s="60" t="s">
        <v>1283</v>
      </c>
      <c r="B348" s="86" t="s">
        <v>125</v>
      </c>
      <c r="C348" s="60" t="s">
        <v>483</v>
      </c>
      <c r="D348" s="87">
        <v>37277</v>
      </c>
      <c r="E348" s="88">
        <f t="shared" ca="1" si="2"/>
        <v>23</v>
      </c>
      <c r="F348" s="88"/>
      <c r="G348" s="88"/>
      <c r="H348" s="88"/>
      <c r="I348" s="88">
        <v>65423</v>
      </c>
      <c r="J348" s="86">
        <v>5</v>
      </c>
      <c r="K348" s="88">
        <f t="shared" si="3"/>
        <v>3000</v>
      </c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 x14ac:dyDescent="0.35">
      <c r="A349" s="60" t="s">
        <v>1284</v>
      </c>
      <c r="B349" s="86" t="s">
        <v>104</v>
      </c>
      <c r="C349" s="60" t="s">
        <v>483</v>
      </c>
      <c r="D349" s="87">
        <v>38018</v>
      </c>
      <c r="E349" s="88">
        <f t="shared" ca="1" si="2"/>
        <v>21</v>
      </c>
      <c r="F349" s="88"/>
      <c r="G349" s="88"/>
      <c r="H349" s="88" t="s">
        <v>119</v>
      </c>
      <c r="I349" s="88">
        <v>54011</v>
      </c>
      <c r="J349" s="86">
        <v>5</v>
      </c>
      <c r="K349" s="88">
        <f t="shared" si="3"/>
        <v>3000</v>
      </c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 x14ac:dyDescent="0.35">
      <c r="A350" s="60" t="s">
        <v>1285</v>
      </c>
      <c r="B350" s="86" t="s">
        <v>104</v>
      </c>
      <c r="C350" s="60" t="s">
        <v>483</v>
      </c>
      <c r="D350" s="87">
        <v>40949</v>
      </c>
      <c r="E350" s="88">
        <f t="shared" ca="1" si="2"/>
        <v>13</v>
      </c>
      <c r="F350" s="88"/>
      <c r="G350" s="88"/>
      <c r="H350" s="88" t="s">
        <v>128</v>
      </c>
      <c r="I350" s="88">
        <v>56645</v>
      </c>
      <c r="J350" s="86">
        <v>2</v>
      </c>
      <c r="K350" s="88" t="str">
        <f t="shared" si="3"/>
        <v/>
      </c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 x14ac:dyDescent="0.35">
      <c r="A351" s="60" t="s">
        <v>1286</v>
      </c>
      <c r="B351" s="86" t="s">
        <v>101</v>
      </c>
      <c r="C351" s="60" t="s">
        <v>483</v>
      </c>
      <c r="D351" s="87">
        <v>41688</v>
      </c>
      <c r="E351" s="88">
        <f t="shared" ca="1" si="2"/>
        <v>11</v>
      </c>
      <c r="F351" s="88"/>
      <c r="G351" s="88"/>
      <c r="H351" s="88"/>
      <c r="I351" s="88">
        <v>112790</v>
      </c>
      <c r="J351" s="86">
        <v>4</v>
      </c>
      <c r="K351" s="88">
        <f t="shared" si="3"/>
        <v>3000</v>
      </c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 x14ac:dyDescent="0.35">
      <c r="A352" s="60" t="s">
        <v>1287</v>
      </c>
      <c r="B352" s="86" t="s">
        <v>134</v>
      </c>
      <c r="C352" s="60" t="s">
        <v>483</v>
      </c>
      <c r="D352" s="87">
        <v>41702</v>
      </c>
      <c r="E352" s="88">
        <f t="shared" ca="1" si="2"/>
        <v>10</v>
      </c>
      <c r="F352" s="88"/>
      <c r="G352" s="88"/>
      <c r="H352" s="88" t="s">
        <v>128</v>
      </c>
      <c r="I352" s="88">
        <v>125069</v>
      </c>
      <c r="J352" s="86">
        <v>4</v>
      </c>
      <c r="K352" s="88">
        <f t="shared" si="3"/>
        <v>3000</v>
      </c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 x14ac:dyDescent="0.35">
      <c r="A353" s="60" t="s">
        <v>1288</v>
      </c>
      <c r="B353" s="86" t="s">
        <v>101</v>
      </c>
      <c r="C353" s="60" t="s">
        <v>483</v>
      </c>
      <c r="D353" s="87">
        <v>40225</v>
      </c>
      <c r="E353" s="88">
        <f t="shared" ca="1" si="2"/>
        <v>15</v>
      </c>
      <c r="F353" s="88"/>
      <c r="G353" s="88"/>
      <c r="H353" s="88" t="s">
        <v>128</v>
      </c>
      <c r="I353" s="88">
        <v>75401</v>
      </c>
      <c r="J353" s="86">
        <v>5</v>
      </c>
      <c r="K353" s="88">
        <f t="shared" si="3"/>
        <v>3000</v>
      </c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 x14ac:dyDescent="0.35">
      <c r="A354" s="60" t="s">
        <v>1289</v>
      </c>
      <c r="B354" s="86" t="s">
        <v>127</v>
      </c>
      <c r="C354" s="60" t="s">
        <v>483</v>
      </c>
      <c r="D354" s="87">
        <v>40245</v>
      </c>
      <c r="E354" s="88">
        <f t="shared" ca="1" si="2"/>
        <v>14</v>
      </c>
      <c r="F354" s="88"/>
      <c r="G354" s="88"/>
      <c r="H354" s="88"/>
      <c r="I354" s="88">
        <v>95570</v>
      </c>
      <c r="J354" s="86">
        <v>5</v>
      </c>
      <c r="K354" s="88">
        <f t="shared" si="3"/>
        <v>3000</v>
      </c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 x14ac:dyDescent="0.35">
      <c r="A355" s="60" t="s">
        <v>1290</v>
      </c>
      <c r="B355" s="86" t="s">
        <v>127</v>
      </c>
      <c r="C355" s="60" t="s">
        <v>483</v>
      </c>
      <c r="D355" s="87">
        <v>39883</v>
      </c>
      <c r="E355" s="88">
        <f t="shared" ca="1" si="2"/>
        <v>15</v>
      </c>
      <c r="F355" s="88"/>
      <c r="G355" s="88"/>
      <c r="H355" s="88"/>
      <c r="I355" s="88">
        <v>83404</v>
      </c>
      <c r="J355" s="86">
        <v>2</v>
      </c>
      <c r="K355" s="88" t="str">
        <f t="shared" si="3"/>
        <v/>
      </c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 x14ac:dyDescent="0.35">
      <c r="A356" s="60" t="s">
        <v>1291</v>
      </c>
      <c r="B356" s="86" t="s">
        <v>104</v>
      </c>
      <c r="C356" s="60" t="s">
        <v>483</v>
      </c>
      <c r="D356" s="87">
        <v>36934</v>
      </c>
      <c r="E356" s="88">
        <f t="shared" ca="1" si="2"/>
        <v>24</v>
      </c>
      <c r="F356" s="88"/>
      <c r="G356" s="88"/>
      <c r="H356" s="88" t="s">
        <v>139</v>
      </c>
      <c r="I356" s="88">
        <v>69800</v>
      </c>
      <c r="J356" s="86">
        <v>3</v>
      </c>
      <c r="K356" s="88" t="str">
        <f t="shared" si="3"/>
        <v/>
      </c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 x14ac:dyDescent="0.35">
      <c r="A357" s="60" t="s">
        <v>1292</v>
      </c>
      <c r="B357" s="86" t="s">
        <v>134</v>
      </c>
      <c r="C357" s="60" t="s">
        <v>483</v>
      </c>
      <c r="D357" s="87">
        <v>36935</v>
      </c>
      <c r="E357" s="88">
        <f t="shared" ca="1" si="2"/>
        <v>24</v>
      </c>
      <c r="F357" s="88"/>
      <c r="G357" s="88"/>
      <c r="H357" s="88" t="s">
        <v>149</v>
      </c>
      <c r="I357" s="88">
        <v>84002</v>
      </c>
      <c r="J357" s="86">
        <v>3</v>
      </c>
      <c r="K357" s="88" t="str">
        <f t="shared" si="3"/>
        <v/>
      </c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 x14ac:dyDescent="0.35">
      <c r="A358" s="60" t="s">
        <v>1293</v>
      </c>
      <c r="B358" s="86" t="s">
        <v>104</v>
      </c>
      <c r="C358" s="60" t="s">
        <v>483</v>
      </c>
      <c r="D358" s="87">
        <v>40235</v>
      </c>
      <c r="E358" s="88">
        <f t="shared" ca="1" si="2"/>
        <v>15</v>
      </c>
      <c r="F358" s="88"/>
      <c r="G358" s="88"/>
      <c r="H358" s="88" t="s">
        <v>149</v>
      </c>
      <c r="I358" s="88">
        <v>123051</v>
      </c>
      <c r="J358" s="86">
        <v>4</v>
      </c>
      <c r="K358" s="88">
        <f t="shared" si="3"/>
        <v>3000</v>
      </c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 x14ac:dyDescent="0.35">
      <c r="A359" s="60" t="s">
        <v>1294</v>
      </c>
      <c r="B359" s="86" t="s">
        <v>101</v>
      </c>
      <c r="C359" s="60" t="s">
        <v>483</v>
      </c>
      <c r="D359" s="87">
        <v>42078</v>
      </c>
      <c r="E359" s="88">
        <f t="shared" ca="1" si="2"/>
        <v>9</v>
      </c>
      <c r="F359" s="88"/>
      <c r="G359" s="88"/>
      <c r="H359" s="88" t="s">
        <v>121</v>
      </c>
      <c r="I359" s="88">
        <v>123234</v>
      </c>
      <c r="J359" s="86">
        <v>4</v>
      </c>
      <c r="K359" s="88">
        <f t="shared" si="3"/>
        <v>3000</v>
      </c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 x14ac:dyDescent="0.35">
      <c r="A360" s="60" t="s">
        <v>1295</v>
      </c>
      <c r="B360" s="86" t="s">
        <v>104</v>
      </c>
      <c r="C360" s="60" t="s">
        <v>483</v>
      </c>
      <c r="D360" s="87">
        <v>42085</v>
      </c>
      <c r="E360" s="88">
        <f t="shared" ca="1" si="2"/>
        <v>9</v>
      </c>
      <c r="F360" s="88"/>
      <c r="G360" s="88"/>
      <c r="H360" s="88" t="s">
        <v>119</v>
      </c>
      <c r="I360" s="88">
        <v>61223</v>
      </c>
      <c r="J360" s="86">
        <v>2</v>
      </c>
      <c r="K360" s="88" t="str">
        <f t="shared" si="3"/>
        <v/>
      </c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 x14ac:dyDescent="0.35">
      <c r="A361" s="60" t="s">
        <v>1296</v>
      </c>
      <c r="B361" s="86" t="s">
        <v>101</v>
      </c>
      <c r="C361" s="60" t="s">
        <v>483</v>
      </c>
      <c r="D361" s="87">
        <v>40258</v>
      </c>
      <c r="E361" s="88">
        <f t="shared" ca="1" si="2"/>
        <v>14</v>
      </c>
      <c r="F361" s="88"/>
      <c r="G361" s="88"/>
      <c r="H361" s="88" t="s">
        <v>128</v>
      </c>
      <c r="I361" s="88">
        <v>119751</v>
      </c>
      <c r="J361" s="86">
        <v>4</v>
      </c>
      <c r="K361" s="88">
        <f t="shared" si="3"/>
        <v>3000</v>
      </c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 x14ac:dyDescent="0.35">
      <c r="A362" s="60" t="s">
        <v>1297</v>
      </c>
      <c r="B362" s="86" t="s">
        <v>101</v>
      </c>
      <c r="C362" s="60" t="s">
        <v>483</v>
      </c>
      <c r="D362" s="87">
        <v>39912</v>
      </c>
      <c r="E362" s="88">
        <f t="shared" ca="1" si="2"/>
        <v>15</v>
      </c>
      <c r="F362" s="88"/>
      <c r="G362" s="88"/>
      <c r="H362" s="88" t="s">
        <v>119</v>
      </c>
      <c r="I362" s="88">
        <v>80640</v>
      </c>
      <c r="J362" s="86">
        <v>4</v>
      </c>
      <c r="K362" s="88">
        <f t="shared" si="3"/>
        <v>3000</v>
      </c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 x14ac:dyDescent="0.35">
      <c r="A363" s="60" t="s">
        <v>1298</v>
      </c>
      <c r="B363" s="86" t="s">
        <v>127</v>
      </c>
      <c r="C363" s="60" t="s">
        <v>483</v>
      </c>
      <c r="D363" s="87">
        <v>37375</v>
      </c>
      <c r="E363" s="88">
        <f t="shared" ca="1" si="2"/>
        <v>22</v>
      </c>
      <c r="F363" s="88"/>
      <c r="G363" s="88"/>
      <c r="H363" s="88" t="s">
        <v>119</v>
      </c>
      <c r="I363" s="88">
        <v>71455</v>
      </c>
      <c r="J363" s="86">
        <v>2</v>
      </c>
      <c r="K363" s="88" t="str">
        <f t="shared" si="3"/>
        <v/>
      </c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 x14ac:dyDescent="0.35">
      <c r="A364" s="60" t="s">
        <v>1299</v>
      </c>
      <c r="B364" s="86" t="s">
        <v>104</v>
      </c>
      <c r="C364" s="60" t="s">
        <v>483</v>
      </c>
      <c r="D364" s="87">
        <v>37740</v>
      </c>
      <c r="E364" s="88">
        <f t="shared" ca="1" si="2"/>
        <v>21</v>
      </c>
      <c r="F364" s="88"/>
      <c r="G364" s="88"/>
      <c r="H364" s="88" t="s">
        <v>149</v>
      </c>
      <c r="I364" s="88">
        <v>74304</v>
      </c>
      <c r="J364" s="86">
        <v>4</v>
      </c>
      <c r="K364" s="88">
        <f t="shared" si="3"/>
        <v>3000</v>
      </c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 x14ac:dyDescent="0.35">
      <c r="A365" s="60" t="s">
        <v>1300</v>
      </c>
      <c r="B365" s="86" t="s">
        <v>125</v>
      </c>
      <c r="C365" s="60" t="s">
        <v>483</v>
      </c>
      <c r="D365" s="87">
        <v>40670</v>
      </c>
      <c r="E365" s="88">
        <f t="shared" ca="1" si="2"/>
        <v>13</v>
      </c>
      <c r="F365" s="88"/>
      <c r="G365" s="88"/>
      <c r="H365" s="88"/>
      <c r="I365" s="88">
        <v>86111</v>
      </c>
      <c r="J365" s="86">
        <v>3</v>
      </c>
      <c r="K365" s="88" t="str">
        <f t="shared" si="3"/>
        <v/>
      </c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 x14ac:dyDescent="0.35">
      <c r="A366" s="60" t="s">
        <v>1301</v>
      </c>
      <c r="B366" s="86" t="s">
        <v>125</v>
      </c>
      <c r="C366" s="60" t="s">
        <v>483</v>
      </c>
      <c r="D366" s="87">
        <v>41790</v>
      </c>
      <c r="E366" s="88">
        <f t="shared" ca="1" si="2"/>
        <v>10</v>
      </c>
      <c r="F366" s="88"/>
      <c r="G366" s="88"/>
      <c r="H366" s="88" t="s">
        <v>119</v>
      </c>
      <c r="I366" s="88">
        <v>122165</v>
      </c>
      <c r="J366" s="86">
        <v>1</v>
      </c>
      <c r="K366" s="88" t="str">
        <f t="shared" si="3"/>
        <v/>
      </c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 x14ac:dyDescent="0.35">
      <c r="A367" s="60" t="s">
        <v>1302</v>
      </c>
      <c r="B367" s="86" t="s">
        <v>125</v>
      </c>
      <c r="C367" s="60" t="s">
        <v>483</v>
      </c>
      <c r="D367" s="87">
        <v>42148</v>
      </c>
      <c r="E367" s="88">
        <f t="shared" ca="1" si="2"/>
        <v>9</v>
      </c>
      <c r="F367" s="88"/>
      <c r="G367" s="88"/>
      <c r="H367" s="88" t="s">
        <v>121</v>
      </c>
      <c r="I367" s="88">
        <v>104783</v>
      </c>
      <c r="J367" s="86">
        <v>1</v>
      </c>
      <c r="K367" s="88" t="str">
        <f t="shared" si="3"/>
        <v/>
      </c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 x14ac:dyDescent="0.35">
      <c r="A368" s="60" t="s">
        <v>1303</v>
      </c>
      <c r="B368" s="86" t="s">
        <v>101</v>
      </c>
      <c r="C368" s="60" t="s">
        <v>483</v>
      </c>
      <c r="D368" s="87">
        <v>40336</v>
      </c>
      <c r="E368" s="88">
        <f t="shared" ca="1" si="2"/>
        <v>14</v>
      </c>
      <c r="F368" s="88"/>
      <c r="G368" s="88"/>
      <c r="H368" s="88" t="s">
        <v>139</v>
      </c>
      <c r="I368" s="88">
        <v>57724</v>
      </c>
      <c r="J368" s="86">
        <v>2</v>
      </c>
      <c r="K368" s="88" t="str">
        <f t="shared" si="3"/>
        <v/>
      </c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 x14ac:dyDescent="0.35">
      <c r="A369" s="60" t="s">
        <v>1304</v>
      </c>
      <c r="B369" s="86" t="s">
        <v>104</v>
      </c>
      <c r="C369" s="60" t="s">
        <v>483</v>
      </c>
      <c r="D369" s="87">
        <v>41411</v>
      </c>
      <c r="E369" s="88">
        <f t="shared" ca="1" si="2"/>
        <v>11</v>
      </c>
      <c r="F369" s="88"/>
      <c r="G369" s="88"/>
      <c r="H369" s="88" t="s">
        <v>128</v>
      </c>
      <c r="I369" s="88">
        <v>66016</v>
      </c>
      <c r="J369" s="86">
        <v>4</v>
      </c>
      <c r="K369" s="88">
        <f t="shared" si="3"/>
        <v>3000</v>
      </c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 x14ac:dyDescent="0.35">
      <c r="A370" s="60" t="s">
        <v>1305</v>
      </c>
      <c r="B370" s="86" t="s">
        <v>101</v>
      </c>
      <c r="C370" s="60" t="s">
        <v>483</v>
      </c>
      <c r="D370" s="87">
        <v>37781</v>
      </c>
      <c r="E370" s="88">
        <f t="shared" ca="1" si="2"/>
        <v>21</v>
      </c>
      <c r="F370" s="88"/>
      <c r="G370" s="88"/>
      <c r="H370" s="88"/>
      <c r="I370" s="88">
        <v>88259</v>
      </c>
      <c r="J370" s="86">
        <v>4</v>
      </c>
      <c r="K370" s="88">
        <f t="shared" si="3"/>
        <v>3000</v>
      </c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 x14ac:dyDescent="0.35">
      <c r="A371" s="60" t="s">
        <v>1306</v>
      </c>
      <c r="B371" s="86" t="s">
        <v>134</v>
      </c>
      <c r="C371" s="60" t="s">
        <v>483</v>
      </c>
      <c r="D371" s="87">
        <v>41429</v>
      </c>
      <c r="E371" s="88">
        <f t="shared" ca="1" si="2"/>
        <v>11</v>
      </c>
      <c r="F371" s="88"/>
      <c r="G371" s="88"/>
      <c r="H371" s="88" t="s">
        <v>149</v>
      </c>
      <c r="I371" s="88">
        <v>96619</v>
      </c>
      <c r="J371" s="86">
        <v>3</v>
      </c>
      <c r="K371" s="88" t="str">
        <f t="shared" si="3"/>
        <v/>
      </c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 x14ac:dyDescent="0.35">
      <c r="A372" s="60" t="s">
        <v>1307</v>
      </c>
      <c r="B372" s="86" t="s">
        <v>101</v>
      </c>
      <c r="C372" s="60" t="s">
        <v>483</v>
      </c>
      <c r="D372" s="87">
        <v>40368</v>
      </c>
      <c r="E372" s="88">
        <f t="shared" ca="1" si="2"/>
        <v>14</v>
      </c>
      <c r="F372" s="88"/>
      <c r="G372" s="88"/>
      <c r="H372" s="88" t="s">
        <v>149</v>
      </c>
      <c r="I372" s="88">
        <v>47851</v>
      </c>
      <c r="J372" s="86">
        <v>2</v>
      </c>
      <c r="K372" s="88" t="str">
        <f t="shared" si="3"/>
        <v/>
      </c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 x14ac:dyDescent="0.35">
      <c r="A373" s="60" t="s">
        <v>1308</v>
      </c>
      <c r="B373" s="86" t="s">
        <v>104</v>
      </c>
      <c r="C373" s="60" t="s">
        <v>483</v>
      </c>
      <c r="D373" s="87">
        <v>41445</v>
      </c>
      <c r="E373" s="88">
        <f t="shared" ca="1" si="2"/>
        <v>11</v>
      </c>
      <c r="F373" s="88"/>
      <c r="G373" s="88"/>
      <c r="H373" s="88" t="s">
        <v>119</v>
      </c>
      <c r="I373" s="88">
        <v>55409</v>
      </c>
      <c r="J373" s="86">
        <v>4</v>
      </c>
      <c r="K373" s="88">
        <f t="shared" si="3"/>
        <v>3000</v>
      </c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 x14ac:dyDescent="0.35">
      <c r="A374" s="60" t="s">
        <v>1309</v>
      </c>
      <c r="B374" s="86" t="s">
        <v>102</v>
      </c>
      <c r="C374" s="60" t="s">
        <v>483</v>
      </c>
      <c r="D374" s="87">
        <v>37449</v>
      </c>
      <c r="E374" s="88">
        <f t="shared" ca="1" si="2"/>
        <v>22</v>
      </c>
      <c r="F374" s="88"/>
      <c r="G374" s="88"/>
      <c r="H374" s="88" t="s">
        <v>149</v>
      </c>
      <c r="I374" s="88">
        <v>116169</v>
      </c>
      <c r="J374" s="86">
        <v>2</v>
      </c>
      <c r="K374" s="88" t="str">
        <f t="shared" si="3"/>
        <v/>
      </c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 x14ac:dyDescent="0.35">
      <c r="A375" s="60" t="s">
        <v>1310</v>
      </c>
      <c r="B375" s="86" t="s">
        <v>134</v>
      </c>
      <c r="C375" s="60" t="s">
        <v>483</v>
      </c>
      <c r="D375" s="87">
        <v>40361</v>
      </c>
      <c r="E375" s="88">
        <f t="shared" ca="1" si="2"/>
        <v>14</v>
      </c>
      <c r="F375" s="88"/>
      <c r="G375" s="88"/>
      <c r="H375" s="88"/>
      <c r="I375" s="88">
        <v>94826</v>
      </c>
      <c r="J375" s="86">
        <v>3</v>
      </c>
      <c r="K375" s="88" t="str">
        <f t="shared" si="3"/>
        <v/>
      </c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 x14ac:dyDescent="0.35">
      <c r="A376" s="60" t="s">
        <v>1311</v>
      </c>
      <c r="B376" s="86" t="s">
        <v>134</v>
      </c>
      <c r="C376" s="60" t="s">
        <v>483</v>
      </c>
      <c r="D376" s="87">
        <v>41439</v>
      </c>
      <c r="E376" s="88">
        <f t="shared" ca="1" si="2"/>
        <v>11</v>
      </c>
      <c r="F376" s="88"/>
      <c r="G376" s="88"/>
      <c r="H376" s="88" t="s">
        <v>128</v>
      </c>
      <c r="I376" s="88">
        <v>96418</v>
      </c>
      <c r="J376" s="86">
        <v>2</v>
      </c>
      <c r="K376" s="88" t="str">
        <f t="shared" si="3"/>
        <v/>
      </c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 x14ac:dyDescent="0.35">
      <c r="A377" s="60" t="s">
        <v>1312</v>
      </c>
      <c r="B377" s="86" t="s">
        <v>125</v>
      </c>
      <c r="C377" s="60" t="s">
        <v>483</v>
      </c>
      <c r="D377" s="87">
        <v>41473</v>
      </c>
      <c r="E377" s="88">
        <f t="shared" ca="1" si="2"/>
        <v>11</v>
      </c>
      <c r="F377" s="88"/>
      <c r="G377" s="88"/>
      <c r="H377" s="88" t="s">
        <v>119</v>
      </c>
      <c r="I377" s="88">
        <v>42446</v>
      </c>
      <c r="J377" s="86">
        <v>4</v>
      </c>
      <c r="K377" s="88">
        <f t="shared" si="3"/>
        <v>3000</v>
      </c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 x14ac:dyDescent="0.35">
      <c r="A378" s="60" t="s">
        <v>1313</v>
      </c>
      <c r="B378" s="86" t="s">
        <v>125</v>
      </c>
      <c r="C378" s="60" t="s">
        <v>483</v>
      </c>
      <c r="D378" s="87">
        <v>37470</v>
      </c>
      <c r="E378" s="88">
        <f t="shared" ca="1" si="2"/>
        <v>22</v>
      </c>
      <c r="F378" s="88"/>
      <c r="G378" s="88"/>
      <c r="H378" s="88" t="s">
        <v>149</v>
      </c>
      <c r="I378" s="88">
        <v>90681</v>
      </c>
      <c r="J378" s="86">
        <v>4</v>
      </c>
      <c r="K378" s="88">
        <f t="shared" si="3"/>
        <v>3000</v>
      </c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 x14ac:dyDescent="0.35">
      <c r="A379" s="60" t="s">
        <v>1314</v>
      </c>
      <c r="B379" s="86" t="s">
        <v>102</v>
      </c>
      <c r="C379" s="60" t="s">
        <v>483</v>
      </c>
      <c r="D379" s="87">
        <v>40408</v>
      </c>
      <c r="E379" s="88">
        <f t="shared" ca="1" si="2"/>
        <v>14</v>
      </c>
      <c r="F379" s="88"/>
      <c r="G379" s="88"/>
      <c r="H379" s="88"/>
      <c r="I379" s="88">
        <v>58792</v>
      </c>
      <c r="J379" s="86">
        <v>5</v>
      </c>
      <c r="K379" s="88">
        <f t="shared" si="3"/>
        <v>3000</v>
      </c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 x14ac:dyDescent="0.35">
      <c r="A380" s="60" t="s">
        <v>1315</v>
      </c>
      <c r="B380" s="86" t="s">
        <v>101</v>
      </c>
      <c r="C380" s="60" t="s">
        <v>483</v>
      </c>
      <c r="D380" s="87">
        <v>40047</v>
      </c>
      <c r="E380" s="88">
        <f t="shared" ca="1" si="2"/>
        <v>15</v>
      </c>
      <c r="F380" s="88"/>
      <c r="G380" s="88"/>
      <c r="H380" s="88"/>
      <c r="I380" s="88">
        <v>88669</v>
      </c>
      <c r="J380" s="86">
        <v>2</v>
      </c>
      <c r="K380" s="88" t="str">
        <f t="shared" si="3"/>
        <v/>
      </c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 x14ac:dyDescent="0.35">
      <c r="A381" s="60" t="s">
        <v>1316</v>
      </c>
      <c r="B381" s="86" t="s">
        <v>104</v>
      </c>
      <c r="C381" s="60" t="s">
        <v>483</v>
      </c>
      <c r="D381" s="87">
        <v>38216</v>
      </c>
      <c r="E381" s="88">
        <f t="shared" ca="1" si="2"/>
        <v>20</v>
      </c>
      <c r="F381" s="88"/>
      <c r="G381" s="88"/>
      <c r="H381" s="88" t="s">
        <v>121</v>
      </c>
      <c r="I381" s="88">
        <v>95336</v>
      </c>
      <c r="J381" s="86">
        <v>1</v>
      </c>
      <c r="K381" s="88" t="str">
        <f t="shared" si="3"/>
        <v/>
      </c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 x14ac:dyDescent="0.35">
      <c r="A382" s="60" t="s">
        <v>1317</v>
      </c>
      <c r="B382" s="86" t="s">
        <v>102</v>
      </c>
      <c r="C382" s="60" t="s">
        <v>483</v>
      </c>
      <c r="D382" s="87">
        <v>38219</v>
      </c>
      <c r="E382" s="88">
        <f t="shared" ca="1" si="2"/>
        <v>20</v>
      </c>
      <c r="F382" s="88"/>
      <c r="G382" s="88"/>
      <c r="H382" s="88" t="s">
        <v>139</v>
      </c>
      <c r="I382" s="88">
        <v>57718</v>
      </c>
      <c r="J382" s="86">
        <v>3</v>
      </c>
      <c r="K382" s="88" t="str">
        <f t="shared" si="3"/>
        <v/>
      </c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 x14ac:dyDescent="0.35">
      <c r="A383" s="60" t="s">
        <v>1318</v>
      </c>
      <c r="B383" s="86" t="s">
        <v>127</v>
      </c>
      <c r="C383" s="60" t="s">
        <v>483</v>
      </c>
      <c r="D383" s="87">
        <v>41161</v>
      </c>
      <c r="E383" s="88">
        <f t="shared" ca="1" si="2"/>
        <v>12</v>
      </c>
      <c r="F383" s="88"/>
      <c r="G383" s="88"/>
      <c r="H383" s="88" t="s">
        <v>149</v>
      </c>
      <c r="I383" s="88">
        <v>103657</v>
      </c>
      <c r="J383" s="86">
        <v>4</v>
      </c>
      <c r="K383" s="88">
        <f t="shared" si="3"/>
        <v>3000</v>
      </c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 x14ac:dyDescent="0.35">
      <c r="A384" s="60" t="s">
        <v>1319</v>
      </c>
      <c r="B384" s="86" t="s">
        <v>134</v>
      </c>
      <c r="C384" s="60" t="s">
        <v>483</v>
      </c>
      <c r="D384" s="87">
        <v>41525</v>
      </c>
      <c r="E384" s="88">
        <f t="shared" ca="1" si="2"/>
        <v>11</v>
      </c>
      <c r="F384" s="88"/>
      <c r="G384" s="88"/>
      <c r="H384" s="88" t="s">
        <v>119</v>
      </c>
      <c r="I384" s="88">
        <v>80141</v>
      </c>
      <c r="J384" s="86">
        <v>4</v>
      </c>
      <c r="K384" s="88">
        <f t="shared" si="3"/>
        <v>3000</v>
      </c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 x14ac:dyDescent="0.35">
      <c r="A385" s="60" t="s">
        <v>1320</v>
      </c>
      <c r="B385" s="86" t="s">
        <v>101</v>
      </c>
      <c r="C385" s="60" t="s">
        <v>483</v>
      </c>
      <c r="D385" s="87">
        <v>37172</v>
      </c>
      <c r="E385" s="88">
        <f t="shared" ca="1" si="2"/>
        <v>23</v>
      </c>
      <c r="F385" s="88"/>
      <c r="G385" s="88"/>
      <c r="H385" s="88" t="s">
        <v>119</v>
      </c>
      <c r="I385" s="88">
        <v>48546</v>
      </c>
      <c r="J385" s="86">
        <v>1</v>
      </c>
      <c r="K385" s="88" t="str">
        <f t="shared" si="3"/>
        <v/>
      </c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 x14ac:dyDescent="0.35">
      <c r="A386" s="60" t="s">
        <v>1321</v>
      </c>
      <c r="B386" s="86" t="s">
        <v>134</v>
      </c>
      <c r="C386" s="60" t="s">
        <v>483</v>
      </c>
      <c r="D386" s="87">
        <v>37534</v>
      </c>
      <c r="E386" s="88">
        <f t="shared" ca="1" si="2"/>
        <v>22</v>
      </c>
      <c r="F386" s="88"/>
      <c r="G386" s="88"/>
      <c r="H386" s="88" t="s">
        <v>149</v>
      </c>
      <c r="I386" s="88">
        <v>60489</v>
      </c>
      <c r="J386" s="86">
        <v>5</v>
      </c>
      <c r="K386" s="88">
        <f t="shared" si="3"/>
        <v>3000</v>
      </c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 x14ac:dyDescent="0.35">
      <c r="A387" s="60" t="s">
        <v>1322</v>
      </c>
      <c r="B387" s="86" t="s">
        <v>101</v>
      </c>
      <c r="C387" s="60" t="s">
        <v>483</v>
      </c>
      <c r="D387" s="87">
        <v>37541</v>
      </c>
      <c r="E387" s="88">
        <f t="shared" ca="1" si="2"/>
        <v>22</v>
      </c>
      <c r="F387" s="88"/>
      <c r="G387" s="88"/>
      <c r="H387" s="88" t="s">
        <v>119</v>
      </c>
      <c r="I387" s="88">
        <v>77192</v>
      </c>
      <c r="J387" s="86">
        <v>3</v>
      </c>
      <c r="K387" s="88" t="str">
        <f t="shared" si="3"/>
        <v/>
      </c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 x14ac:dyDescent="0.35">
      <c r="A388" s="60" t="s">
        <v>1323</v>
      </c>
      <c r="B388" s="86" t="s">
        <v>134</v>
      </c>
      <c r="C388" s="60" t="s">
        <v>483</v>
      </c>
      <c r="D388" s="87">
        <v>38244</v>
      </c>
      <c r="E388" s="88">
        <f t="shared" ca="1" si="2"/>
        <v>20</v>
      </c>
      <c r="F388" s="88"/>
      <c r="G388" s="88"/>
      <c r="H388" s="88" t="s">
        <v>121</v>
      </c>
      <c r="I388" s="88">
        <v>69414</v>
      </c>
      <c r="J388" s="86">
        <v>4</v>
      </c>
      <c r="K388" s="88">
        <f t="shared" si="3"/>
        <v>3000</v>
      </c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 x14ac:dyDescent="0.35">
      <c r="A389" s="60" t="s">
        <v>1324</v>
      </c>
      <c r="B389" s="86" t="s">
        <v>101</v>
      </c>
      <c r="C389" s="60" t="s">
        <v>483</v>
      </c>
      <c r="D389" s="87">
        <v>37194</v>
      </c>
      <c r="E389" s="88">
        <f t="shared" ca="1" si="2"/>
        <v>23</v>
      </c>
      <c r="F389" s="88"/>
      <c r="G389" s="88"/>
      <c r="H389" s="88" t="s">
        <v>139</v>
      </c>
      <c r="I389" s="88">
        <v>122418</v>
      </c>
      <c r="J389" s="86">
        <v>1</v>
      </c>
      <c r="K389" s="88" t="str">
        <f t="shared" si="3"/>
        <v/>
      </c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 x14ac:dyDescent="0.35">
      <c r="A390" s="60" t="s">
        <v>1325</v>
      </c>
      <c r="B390" s="86" t="s">
        <v>104</v>
      </c>
      <c r="C390" s="60" t="s">
        <v>483</v>
      </c>
      <c r="D390" s="87">
        <v>37199</v>
      </c>
      <c r="E390" s="88">
        <f t="shared" ca="1" si="2"/>
        <v>23</v>
      </c>
      <c r="F390" s="88"/>
      <c r="G390" s="88"/>
      <c r="H390" s="88" t="s">
        <v>149</v>
      </c>
      <c r="I390" s="88">
        <v>110342</v>
      </c>
      <c r="J390" s="86">
        <v>3</v>
      </c>
      <c r="K390" s="88" t="str">
        <f t="shared" si="3"/>
        <v/>
      </c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 x14ac:dyDescent="0.35">
      <c r="A391" s="60" t="s">
        <v>1326</v>
      </c>
      <c r="B391" s="86" t="s">
        <v>104</v>
      </c>
      <c r="C391" s="60" t="s">
        <v>483</v>
      </c>
      <c r="D391" s="87">
        <v>37223</v>
      </c>
      <c r="E391" s="88">
        <f t="shared" ca="1" si="2"/>
        <v>23</v>
      </c>
      <c r="F391" s="88"/>
      <c r="G391" s="88"/>
      <c r="H391" s="88" t="s">
        <v>121</v>
      </c>
      <c r="I391" s="88">
        <v>74920</v>
      </c>
      <c r="J391" s="86">
        <v>5</v>
      </c>
      <c r="K391" s="88">
        <f t="shared" si="3"/>
        <v>3000</v>
      </c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 x14ac:dyDescent="0.35">
      <c r="A392" s="60" t="s">
        <v>1327</v>
      </c>
      <c r="B392" s="86" t="s">
        <v>134</v>
      </c>
      <c r="C392" s="60" t="s">
        <v>483</v>
      </c>
      <c r="D392" s="87">
        <v>40141</v>
      </c>
      <c r="E392" s="88">
        <f t="shared" ca="1" si="2"/>
        <v>15</v>
      </c>
      <c r="F392" s="88"/>
      <c r="G392" s="88"/>
      <c r="H392" s="88"/>
      <c r="I392" s="88">
        <v>52239</v>
      </c>
      <c r="J392" s="86">
        <v>5</v>
      </c>
      <c r="K392" s="88">
        <f t="shared" si="3"/>
        <v>3000</v>
      </c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 x14ac:dyDescent="0.35">
      <c r="A393" s="60" t="s">
        <v>1328</v>
      </c>
      <c r="B393" s="86" t="s">
        <v>102</v>
      </c>
      <c r="C393" s="60" t="s">
        <v>535</v>
      </c>
      <c r="D393" s="87">
        <v>42000</v>
      </c>
      <c r="E393" s="88">
        <f t="shared" ca="1" si="2"/>
        <v>10</v>
      </c>
      <c r="F393" s="88"/>
      <c r="G393" s="88"/>
      <c r="H393" s="88" t="s">
        <v>119</v>
      </c>
      <c r="I393" s="88">
        <v>87790</v>
      </c>
      <c r="J393" s="86">
        <v>5</v>
      </c>
      <c r="K393" s="88">
        <f t="shared" si="3"/>
        <v>3000</v>
      </c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 x14ac:dyDescent="0.35">
      <c r="A394" s="60" t="s">
        <v>1329</v>
      </c>
      <c r="B394" s="86" t="s">
        <v>101</v>
      </c>
      <c r="C394" s="60" t="s">
        <v>535</v>
      </c>
      <c r="D394" s="87">
        <v>39812</v>
      </c>
      <c r="E394" s="88">
        <f t="shared" ca="1" si="2"/>
        <v>16</v>
      </c>
      <c r="F394" s="88"/>
      <c r="G394" s="88"/>
      <c r="H394" s="88"/>
      <c r="I394" s="88">
        <v>85333</v>
      </c>
      <c r="J394" s="86">
        <v>4</v>
      </c>
      <c r="K394" s="88">
        <f t="shared" si="3"/>
        <v>3000</v>
      </c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 x14ac:dyDescent="0.35">
      <c r="A395" s="60" t="s">
        <v>1330</v>
      </c>
      <c r="B395" s="86" t="s">
        <v>134</v>
      </c>
      <c r="C395" s="60" t="s">
        <v>535</v>
      </c>
      <c r="D395" s="87">
        <v>37253</v>
      </c>
      <c r="E395" s="88">
        <f t="shared" ca="1" si="2"/>
        <v>23</v>
      </c>
      <c r="F395" s="88"/>
      <c r="G395" s="88"/>
      <c r="H395" s="88" t="s">
        <v>149</v>
      </c>
      <c r="I395" s="88">
        <v>122546</v>
      </c>
      <c r="J395" s="86">
        <v>2</v>
      </c>
      <c r="K395" s="88" t="str">
        <f t="shared" si="3"/>
        <v/>
      </c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 x14ac:dyDescent="0.35">
      <c r="A396" s="60" t="s">
        <v>1331</v>
      </c>
      <c r="B396" s="86" t="s">
        <v>134</v>
      </c>
      <c r="C396" s="60" t="s">
        <v>535</v>
      </c>
      <c r="D396" s="87">
        <v>37976</v>
      </c>
      <c r="E396" s="88">
        <f t="shared" ca="1" si="2"/>
        <v>21</v>
      </c>
      <c r="F396" s="88"/>
      <c r="G396" s="88"/>
      <c r="H396" s="88" t="s">
        <v>119</v>
      </c>
      <c r="I396" s="88">
        <v>66852</v>
      </c>
      <c r="J396" s="86">
        <v>2</v>
      </c>
      <c r="K396" s="88" t="str">
        <f t="shared" si="3"/>
        <v/>
      </c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 x14ac:dyDescent="0.35">
      <c r="A397" s="60" t="s">
        <v>1332</v>
      </c>
      <c r="B397" s="86" t="s">
        <v>101</v>
      </c>
      <c r="C397" s="60" t="s">
        <v>535</v>
      </c>
      <c r="D397" s="87">
        <v>41313</v>
      </c>
      <c r="E397" s="88">
        <f t="shared" ca="1" si="2"/>
        <v>12</v>
      </c>
      <c r="F397" s="88"/>
      <c r="G397" s="88"/>
      <c r="H397" s="88" t="s">
        <v>149</v>
      </c>
      <c r="I397" s="88">
        <v>73768</v>
      </c>
      <c r="J397" s="86">
        <v>5</v>
      </c>
      <c r="K397" s="88">
        <f t="shared" si="3"/>
        <v>3000</v>
      </c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 x14ac:dyDescent="0.35">
      <c r="A398" s="60" t="s">
        <v>1333</v>
      </c>
      <c r="B398" s="86" t="s">
        <v>102</v>
      </c>
      <c r="C398" s="60" t="s">
        <v>535</v>
      </c>
      <c r="D398" s="87">
        <v>37645</v>
      </c>
      <c r="E398" s="88">
        <f t="shared" ca="1" si="2"/>
        <v>22</v>
      </c>
      <c r="F398" s="88"/>
      <c r="G398" s="88"/>
      <c r="H398" s="88" t="s">
        <v>139</v>
      </c>
      <c r="I398" s="88">
        <v>121665</v>
      </c>
      <c r="J398" s="86">
        <v>5</v>
      </c>
      <c r="K398" s="88">
        <f t="shared" si="3"/>
        <v>3000</v>
      </c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 x14ac:dyDescent="0.35">
      <c r="A399" s="60" t="s">
        <v>1334</v>
      </c>
      <c r="B399" s="86" t="s">
        <v>102</v>
      </c>
      <c r="C399" s="60" t="s">
        <v>535</v>
      </c>
      <c r="D399" s="87">
        <v>41341</v>
      </c>
      <c r="E399" s="88">
        <f t="shared" ca="1" si="2"/>
        <v>11</v>
      </c>
      <c r="F399" s="88"/>
      <c r="G399" s="88"/>
      <c r="H399" s="88" t="s">
        <v>119</v>
      </c>
      <c r="I399" s="88">
        <v>54271</v>
      </c>
      <c r="J399" s="86">
        <v>4</v>
      </c>
      <c r="K399" s="88">
        <f t="shared" si="3"/>
        <v>3000</v>
      </c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 x14ac:dyDescent="0.35">
      <c r="A400" s="60" t="s">
        <v>1335</v>
      </c>
      <c r="B400" s="86" t="s">
        <v>101</v>
      </c>
      <c r="C400" s="60" t="s">
        <v>535</v>
      </c>
      <c r="D400" s="87">
        <v>42124</v>
      </c>
      <c r="E400" s="88">
        <f t="shared" ca="1" si="2"/>
        <v>9</v>
      </c>
      <c r="F400" s="88"/>
      <c r="G400" s="88"/>
      <c r="H400" s="88" t="s">
        <v>119</v>
      </c>
      <c r="I400" s="88">
        <v>112476</v>
      </c>
      <c r="J400" s="86">
        <v>5</v>
      </c>
      <c r="K400" s="88">
        <f t="shared" si="3"/>
        <v>3000</v>
      </c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 x14ac:dyDescent="0.35">
      <c r="A401" s="60" t="s">
        <v>1336</v>
      </c>
      <c r="B401" s="86" t="s">
        <v>134</v>
      </c>
      <c r="C401" s="60" t="s">
        <v>535</v>
      </c>
      <c r="D401" s="87">
        <v>37039</v>
      </c>
      <c r="E401" s="88">
        <f t="shared" ca="1" si="2"/>
        <v>23</v>
      </c>
      <c r="F401" s="88"/>
      <c r="G401" s="88"/>
      <c r="H401" s="88" t="s">
        <v>119</v>
      </c>
      <c r="I401" s="88">
        <v>110665</v>
      </c>
      <c r="J401" s="86">
        <v>3</v>
      </c>
      <c r="K401" s="88" t="str">
        <f t="shared" si="3"/>
        <v/>
      </c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 x14ac:dyDescent="0.35">
      <c r="A402" s="60" t="s">
        <v>1337</v>
      </c>
      <c r="B402" s="86" t="s">
        <v>125</v>
      </c>
      <c r="C402" s="60" t="s">
        <v>535</v>
      </c>
      <c r="D402" s="87">
        <v>41411</v>
      </c>
      <c r="E402" s="88">
        <f t="shared" ca="1" si="2"/>
        <v>11</v>
      </c>
      <c r="F402" s="88"/>
      <c r="G402" s="88"/>
      <c r="H402" s="88"/>
      <c r="I402" s="88">
        <v>87268</v>
      </c>
      <c r="J402" s="86">
        <v>2</v>
      </c>
      <c r="K402" s="88" t="str">
        <f t="shared" si="3"/>
        <v/>
      </c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 x14ac:dyDescent="0.35">
      <c r="A403" s="60" t="s">
        <v>1338</v>
      </c>
      <c r="B403" s="86" t="s">
        <v>101</v>
      </c>
      <c r="C403" s="60" t="s">
        <v>535</v>
      </c>
      <c r="D403" s="87">
        <v>38881</v>
      </c>
      <c r="E403" s="88">
        <f t="shared" ca="1" si="2"/>
        <v>18</v>
      </c>
      <c r="F403" s="88"/>
      <c r="G403" s="88"/>
      <c r="H403" s="88"/>
      <c r="I403" s="88">
        <v>96303</v>
      </c>
      <c r="J403" s="86">
        <v>3</v>
      </c>
      <c r="K403" s="88" t="str">
        <f t="shared" si="3"/>
        <v/>
      </c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 x14ac:dyDescent="0.35">
      <c r="A404" s="60" t="s">
        <v>1339</v>
      </c>
      <c r="B404" s="86" t="s">
        <v>127</v>
      </c>
      <c r="C404" s="60" t="s">
        <v>535</v>
      </c>
      <c r="D404" s="87">
        <v>38905</v>
      </c>
      <c r="E404" s="88">
        <f t="shared" ca="1" si="2"/>
        <v>18</v>
      </c>
      <c r="F404" s="88"/>
      <c r="G404" s="88"/>
      <c r="H404" s="88"/>
      <c r="I404" s="88">
        <v>75506</v>
      </c>
      <c r="J404" s="86">
        <v>2</v>
      </c>
      <c r="K404" s="88" t="str">
        <f t="shared" si="3"/>
        <v/>
      </c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 x14ac:dyDescent="0.35">
      <c r="A405" s="60" t="s">
        <v>1340</v>
      </c>
      <c r="B405" s="86" t="s">
        <v>134</v>
      </c>
      <c r="C405" s="60" t="s">
        <v>535</v>
      </c>
      <c r="D405" s="87">
        <v>41450</v>
      </c>
      <c r="E405" s="88">
        <f t="shared" ca="1" si="2"/>
        <v>11</v>
      </c>
      <c r="F405" s="88"/>
      <c r="G405" s="88"/>
      <c r="H405" s="88"/>
      <c r="I405" s="88">
        <v>74973</v>
      </c>
      <c r="J405" s="86">
        <v>4</v>
      </c>
      <c r="K405" s="88">
        <f t="shared" si="3"/>
        <v>3000</v>
      </c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 x14ac:dyDescent="0.35">
      <c r="A406" s="60" t="s">
        <v>1341</v>
      </c>
      <c r="B406" s="86" t="s">
        <v>104</v>
      </c>
      <c r="C406" s="60" t="s">
        <v>535</v>
      </c>
      <c r="D406" s="87">
        <v>37125</v>
      </c>
      <c r="E406" s="88">
        <f t="shared" ca="1" si="2"/>
        <v>23</v>
      </c>
      <c r="F406" s="88"/>
      <c r="G406" s="88"/>
      <c r="H406" s="88"/>
      <c r="I406" s="88">
        <v>76226</v>
      </c>
      <c r="J406" s="86">
        <v>2</v>
      </c>
      <c r="K406" s="88" t="str">
        <f t="shared" si="3"/>
        <v/>
      </c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 x14ac:dyDescent="0.35">
      <c r="A407" s="60" t="s">
        <v>1342</v>
      </c>
      <c r="B407" s="86" t="s">
        <v>101</v>
      </c>
      <c r="C407" s="60" t="s">
        <v>535</v>
      </c>
      <c r="D407" s="87">
        <v>42287</v>
      </c>
      <c r="E407" s="88">
        <f t="shared" ca="1" si="2"/>
        <v>9</v>
      </c>
      <c r="F407" s="88"/>
      <c r="G407" s="88"/>
      <c r="H407" s="88" t="s">
        <v>121</v>
      </c>
      <c r="I407" s="88">
        <v>82363</v>
      </c>
      <c r="J407" s="86">
        <v>1</v>
      </c>
      <c r="K407" s="88" t="str">
        <f t="shared" si="3"/>
        <v/>
      </c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 x14ac:dyDescent="0.35">
      <c r="A408" s="60" t="s">
        <v>1343</v>
      </c>
      <c r="B408" s="86" t="s">
        <v>125</v>
      </c>
      <c r="C408" s="60" t="s">
        <v>535</v>
      </c>
      <c r="D408" s="87">
        <v>40089</v>
      </c>
      <c r="E408" s="88">
        <f t="shared" ca="1" si="2"/>
        <v>15</v>
      </c>
      <c r="F408" s="88"/>
      <c r="G408" s="88"/>
      <c r="H408" s="88"/>
      <c r="I408" s="88">
        <v>72407</v>
      </c>
      <c r="J408" s="86">
        <v>4</v>
      </c>
      <c r="K408" s="88">
        <f t="shared" si="3"/>
        <v>3000</v>
      </c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 x14ac:dyDescent="0.35">
      <c r="A409" s="60" t="s">
        <v>1344</v>
      </c>
      <c r="B409" s="86" t="s">
        <v>134</v>
      </c>
      <c r="C409" s="60" t="s">
        <v>535</v>
      </c>
      <c r="D409" s="87">
        <v>37162</v>
      </c>
      <c r="E409" s="88">
        <f t="shared" ca="1" si="2"/>
        <v>23</v>
      </c>
      <c r="F409" s="88"/>
      <c r="G409" s="88"/>
      <c r="H409" s="88"/>
      <c r="I409" s="88">
        <v>99465</v>
      </c>
      <c r="J409" s="86">
        <v>4</v>
      </c>
      <c r="K409" s="88">
        <f t="shared" si="3"/>
        <v>3000</v>
      </c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 x14ac:dyDescent="0.35">
      <c r="A410" s="60" t="s">
        <v>1345</v>
      </c>
      <c r="B410" s="86" t="s">
        <v>134</v>
      </c>
      <c r="C410" s="60" t="s">
        <v>535</v>
      </c>
      <c r="D410" s="87">
        <v>41572</v>
      </c>
      <c r="E410" s="88">
        <f t="shared" ca="1" si="2"/>
        <v>11</v>
      </c>
      <c r="F410" s="88"/>
      <c r="G410" s="88"/>
      <c r="H410" s="88"/>
      <c r="I410" s="88">
        <v>114721</v>
      </c>
      <c r="J410" s="86">
        <v>3</v>
      </c>
      <c r="K410" s="88" t="str">
        <f t="shared" si="3"/>
        <v/>
      </c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 x14ac:dyDescent="0.35">
      <c r="A411" s="60" t="s">
        <v>1346</v>
      </c>
      <c r="B411" s="86" t="s">
        <v>127</v>
      </c>
      <c r="C411" s="60" t="s">
        <v>535</v>
      </c>
      <c r="D411" s="87">
        <v>37544</v>
      </c>
      <c r="E411" s="88">
        <f t="shared" ca="1" si="2"/>
        <v>22</v>
      </c>
      <c r="F411" s="88"/>
      <c r="G411" s="88"/>
      <c r="H411" s="88" t="s">
        <v>149</v>
      </c>
      <c r="I411" s="88">
        <v>88353</v>
      </c>
      <c r="J411" s="86">
        <v>5</v>
      </c>
      <c r="K411" s="88">
        <f t="shared" si="3"/>
        <v>3000</v>
      </c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 x14ac:dyDescent="0.35">
      <c r="A412" s="60" t="s">
        <v>1347</v>
      </c>
      <c r="B412" s="86" t="s">
        <v>104</v>
      </c>
      <c r="C412" s="60" t="s">
        <v>535</v>
      </c>
      <c r="D412" s="87">
        <v>38314</v>
      </c>
      <c r="E412" s="88">
        <f t="shared" ca="1" si="2"/>
        <v>20</v>
      </c>
      <c r="F412" s="88"/>
      <c r="G412" s="88"/>
      <c r="H412" s="88"/>
      <c r="I412" s="88">
        <v>86059</v>
      </c>
      <c r="J412" s="86">
        <v>3</v>
      </c>
      <c r="K412" s="88" t="str">
        <f t="shared" si="3"/>
        <v/>
      </c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 x14ac:dyDescent="0.35">
      <c r="A413" s="60" t="s">
        <v>1348</v>
      </c>
      <c r="B413" s="86" t="s">
        <v>102</v>
      </c>
      <c r="C413" s="60" t="s">
        <v>535</v>
      </c>
      <c r="D413" s="87">
        <v>41611</v>
      </c>
      <c r="E413" s="88">
        <f t="shared" ca="1" si="2"/>
        <v>11</v>
      </c>
      <c r="F413" s="88"/>
      <c r="G413" s="88"/>
      <c r="H413" s="88" t="s">
        <v>139</v>
      </c>
      <c r="I413" s="88">
        <v>64793</v>
      </c>
      <c r="J413" s="86">
        <v>2</v>
      </c>
      <c r="K413" s="88" t="str">
        <f t="shared" si="3"/>
        <v/>
      </c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 x14ac:dyDescent="0.35">
      <c r="A414" s="60" t="s">
        <v>1349</v>
      </c>
      <c r="B414" s="86" t="s">
        <v>104</v>
      </c>
      <c r="C414" s="60" t="s">
        <v>268</v>
      </c>
      <c r="D414" s="87">
        <v>39816</v>
      </c>
      <c r="E414" s="88">
        <f t="shared" ca="1" si="2"/>
        <v>16</v>
      </c>
      <c r="F414" s="88"/>
      <c r="G414" s="88"/>
      <c r="H414" s="88"/>
      <c r="I414" s="88">
        <v>42001</v>
      </c>
      <c r="J414" s="86">
        <v>2</v>
      </c>
      <c r="K414" s="88" t="str">
        <f t="shared" si="3"/>
        <v/>
      </c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 x14ac:dyDescent="0.35">
      <c r="A415" s="60" t="s">
        <v>1350</v>
      </c>
      <c r="B415" s="86" t="s">
        <v>104</v>
      </c>
      <c r="C415" s="60" t="s">
        <v>268</v>
      </c>
      <c r="D415" s="87">
        <v>40600</v>
      </c>
      <c r="E415" s="88">
        <f t="shared" ca="1" si="2"/>
        <v>14</v>
      </c>
      <c r="F415" s="88"/>
      <c r="G415" s="88"/>
      <c r="H415" s="88"/>
      <c r="I415" s="88">
        <v>43487</v>
      </c>
      <c r="J415" s="86">
        <v>2</v>
      </c>
      <c r="K415" s="88" t="str">
        <f t="shared" si="3"/>
        <v/>
      </c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 x14ac:dyDescent="0.35">
      <c r="A416" s="60" t="s">
        <v>1351</v>
      </c>
      <c r="B416" s="86" t="s">
        <v>101</v>
      </c>
      <c r="C416" s="60" t="s">
        <v>268</v>
      </c>
      <c r="D416" s="87">
        <v>40275</v>
      </c>
      <c r="E416" s="88">
        <f t="shared" ca="1" si="2"/>
        <v>14</v>
      </c>
      <c r="F416" s="88"/>
      <c r="G416" s="88"/>
      <c r="H416" s="88" t="s">
        <v>119</v>
      </c>
      <c r="I416" s="88">
        <v>102929</v>
      </c>
      <c r="J416" s="86">
        <v>1</v>
      </c>
      <c r="K416" s="88" t="str">
        <f t="shared" si="3"/>
        <v/>
      </c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 x14ac:dyDescent="0.35">
      <c r="A417" s="60" t="s">
        <v>1352</v>
      </c>
      <c r="B417" s="86" t="s">
        <v>134</v>
      </c>
      <c r="C417" s="60" t="s">
        <v>268</v>
      </c>
      <c r="D417" s="87">
        <v>39932</v>
      </c>
      <c r="E417" s="88">
        <f t="shared" ca="1" si="2"/>
        <v>15</v>
      </c>
      <c r="F417" s="88"/>
      <c r="G417" s="88"/>
      <c r="H417" s="88"/>
      <c r="I417" s="88">
        <v>98838</v>
      </c>
      <c r="J417" s="86">
        <v>4</v>
      </c>
      <c r="K417" s="88">
        <f t="shared" si="3"/>
        <v>3000</v>
      </c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 x14ac:dyDescent="0.35">
      <c r="A418" s="60" t="s">
        <v>1353</v>
      </c>
      <c r="B418" s="86" t="s">
        <v>104</v>
      </c>
      <c r="C418" s="60" t="s">
        <v>561</v>
      </c>
      <c r="D418" s="87">
        <v>42003</v>
      </c>
      <c r="E418" s="88">
        <f t="shared" ca="1" si="2"/>
        <v>10</v>
      </c>
      <c r="F418" s="88"/>
      <c r="G418" s="88"/>
      <c r="H418" s="88" t="s">
        <v>149</v>
      </c>
      <c r="I418" s="88">
        <v>83272</v>
      </c>
      <c r="J418" s="86">
        <v>2</v>
      </c>
      <c r="K418" s="88" t="str">
        <f t="shared" si="3"/>
        <v/>
      </c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 x14ac:dyDescent="0.35">
      <c r="A419" s="60" t="s">
        <v>1354</v>
      </c>
      <c r="B419" s="86" t="s">
        <v>102</v>
      </c>
      <c r="C419" s="60" t="s">
        <v>561</v>
      </c>
      <c r="D419" s="87">
        <v>40163</v>
      </c>
      <c r="E419" s="88">
        <f t="shared" ca="1" si="2"/>
        <v>15</v>
      </c>
      <c r="F419" s="88"/>
      <c r="G419" s="88"/>
      <c r="H419" s="88" t="s">
        <v>119</v>
      </c>
      <c r="I419" s="88">
        <v>62768</v>
      </c>
      <c r="J419" s="86">
        <v>3</v>
      </c>
      <c r="K419" s="88" t="str">
        <f t="shared" si="3"/>
        <v/>
      </c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 x14ac:dyDescent="0.35">
      <c r="A420" s="60" t="s">
        <v>1355</v>
      </c>
      <c r="B420" s="86" t="s">
        <v>104</v>
      </c>
      <c r="C420" s="60" t="s">
        <v>561</v>
      </c>
      <c r="D420" s="87">
        <v>42019</v>
      </c>
      <c r="E420" s="88">
        <f t="shared" ca="1" si="2"/>
        <v>10</v>
      </c>
      <c r="F420" s="88"/>
      <c r="G420" s="88"/>
      <c r="H420" s="88" t="s">
        <v>119</v>
      </c>
      <c r="I420" s="88">
        <v>52114</v>
      </c>
      <c r="J420" s="86">
        <v>1</v>
      </c>
      <c r="K420" s="88" t="str">
        <f t="shared" si="3"/>
        <v/>
      </c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 x14ac:dyDescent="0.35">
      <c r="A421" s="60" t="s">
        <v>1356</v>
      </c>
      <c r="B421" s="86" t="s">
        <v>101</v>
      </c>
      <c r="C421" s="60" t="s">
        <v>561</v>
      </c>
      <c r="D421" s="87">
        <v>42025</v>
      </c>
      <c r="E421" s="88">
        <f t="shared" ca="1" si="2"/>
        <v>10</v>
      </c>
      <c r="F421" s="88"/>
      <c r="G421" s="88"/>
      <c r="H421" s="88" t="s">
        <v>119</v>
      </c>
      <c r="I421" s="88">
        <v>111847</v>
      </c>
      <c r="J421" s="86">
        <v>4</v>
      </c>
      <c r="K421" s="88">
        <f t="shared" si="3"/>
        <v>3000</v>
      </c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 x14ac:dyDescent="0.35">
      <c r="A422" s="60" t="s">
        <v>1357</v>
      </c>
      <c r="B422" s="86" t="s">
        <v>101</v>
      </c>
      <c r="C422" s="60" t="s">
        <v>561</v>
      </c>
      <c r="D422" s="87">
        <v>40198</v>
      </c>
      <c r="E422" s="88">
        <f t="shared" ca="1" si="2"/>
        <v>15</v>
      </c>
      <c r="F422" s="88"/>
      <c r="G422" s="88"/>
      <c r="H422" s="88" t="s">
        <v>119</v>
      </c>
      <c r="I422" s="88">
        <v>115916</v>
      </c>
      <c r="J422" s="86">
        <v>3</v>
      </c>
      <c r="K422" s="88" t="str">
        <f t="shared" si="3"/>
        <v/>
      </c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 x14ac:dyDescent="0.35">
      <c r="A423" s="60" t="s">
        <v>1358</v>
      </c>
      <c r="B423" s="86" t="s">
        <v>127</v>
      </c>
      <c r="C423" s="60" t="s">
        <v>561</v>
      </c>
      <c r="D423" s="87">
        <v>40201</v>
      </c>
      <c r="E423" s="88">
        <f t="shared" ca="1" si="2"/>
        <v>15</v>
      </c>
      <c r="F423" s="88"/>
      <c r="G423" s="88"/>
      <c r="H423" s="88" t="s">
        <v>128</v>
      </c>
      <c r="I423" s="88">
        <v>96237</v>
      </c>
      <c r="J423" s="86">
        <v>2</v>
      </c>
      <c r="K423" s="88" t="str">
        <f t="shared" si="3"/>
        <v/>
      </c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 x14ac:dyDescent="0.35">
      <c r="A424" s="60" t="s">
        <v>1359</v>
      </c>
      <c r="B424" s="86" t="s">
        <v>102</v>
      </c>
      <c r="C424" s="60" t="s">
        <v>561</v>
      </c>
      <c r="D424" s="87">
        <v>41324</v>
      </c>
      <c r="E424" s="88">
        <f t="shared" ca="1" si="2"/>
        <v>12</v>
      </c>
      <c r="F424" s="88"/>
      <c r="G424" s="88"/>
      <c r="H424" s="88" t="s">
        <v>149</v>
      </c>
      <c r="I424" s="88">
        <v>71913</v>
      </c>
      <c r="J424" s="86">
        <v>5</v>
      </c>
      <c r="K424" s="88">
        <f t="shared" si="3"/>
        <v>3000</v>
      </c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 x14ac:dyDescent="0.35">
      <c r="A425" s="60" t="s">
        <v>1360</v>
      </c>
      <c r="B425" s="86" t="s">
        <v>134</v>
      </c>
      <c r="C425" s="60" t="s">
        <v>561</v>
      </c>
      <c r="D425" s="87">
        <v>38789</v>
      </c>
      <c r="E425" s="88">
        <f t="shared" ca="1" si="2"/>
        <v>18</v>
      </c>
      <c r="F425" s="88"/>
      <c r="G425" s="88"/>
      <c r="H425" s="88"/>
      <c r="I425" s="88">
        <v>70301</v>
      </c>
      <c r="J425" s="86">
        <v>2</v>
      </c>
      <c r="K425" s="88" t="str">
        <f t="shared" si="3"/>
        <v/>
      </c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 x14ac:dyDescent="0.35">
      <c r="A426" s="60" t="s">
        <v>1361</v>
      </c>
      <c r="B426" s="86" t="s">
        <v>101</v>
      </c>
      <c r="C426" s="60" t="s">
        <v>561</v>
      </c>
      <c r="D426" s="87">
        <v>39885</v>
      </c>
      <c r="E426" s="88">
        <f t="shared" ca="1" si="2"/>
        <v>15</v>
      </c>
      <c r="F426" s="88"/>
      <c r="G426" s="88"/>
      <c r="H426" s="88" t="s">
        <v>119</v>
      </c>
      <c r="I426" s="88">
        <v>74004</v>
      </c>
      <c r="J426" s="86">
        <v>4</v>
      </c>
      <c r="K426" s="88">
        <f t="shared" si="3"/>
        <v>3000</v>
      </c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 x14ac:dyDescent="0.35">
      <c r="A427" s="60" t="s">
        <v>1362</v>
      </c>
      <c r="B427" s="86" t="s">
        <v>125</v>
      </c>
      <c r="C427" s="60" t="s">
        <v>561</v>
      </c>
      <c r="D427" s="87">
        <v>41698</v>
      </c>
      <c r="E427" s="88">
        <f t="shared" ca="1" si="2"/>
        <v>11</v>
      </c>
      <c r="F427" s="88"/>
      <c r="G427" s="88"/>
      <c r="H427" s="88"/>
      <c r="I427" s="88">
        <v>115347</v>
      </c>
      <c r="J427" s="86">
        <v>1</v>
      </c>
      <c r="K427" s="88" t="str">
        <f t="shared" si="3"/>
        <v/>
      </c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 x14ac:dyDescent="0.35">
      <c r="A428" s="60" t="s">
        <v>1363</v>
      </c>
      <c r="B428" s="86" t="s">
        <v>101</v>
      </c>
      <c r="C428" s="60" t="s">
        <v>561</v>
      </c>
      <c r="D428" s="87">
        <v>36981</v>
      </c>
      <c r="E428" s="88">
        <f t="shared" ca="1" si="2"/>
        <v>23</v>
      </c>
      <c r="F428" s="88"/>
      <c r="G428" s="88"/>
      <c r="H428" s="88" t="s">
        <v>119</v>
      </c>
      <c r="I428" s="88">
        <v>51697</v>
      </c>
      <c r="J428" s="86">
        <v>5</v>
      </c>
      <c r="K428" s="88">
        <f t="shared" si="3"/>
        <v>3000</v>
      </c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 x14ac:dyDescent="0.35">
      <c r="A429" s="60" t="s">
        <v>1364</v>
      </c>
      <c r="B429" s="86" t="s">
        <v>134</v>
      </c>
      <c r="C429" s="60" t="s">
        <v>561</v>
      </c>
      <c r="D429" s="87">
        <v>37701</v>
      </c>
      <c r="E429" s="88">
        <f t="shared" ca="1" si="2"/>
        <v>21</v>
      </c>
      <c r="F429" s="88"/>
      <c r="G429" s="88"/>
      <c r="H429" s="88"/>
      <c r="I429" s="88">
        <v>55969</v>
      </c>
      <c r="J429" s="86">
        <v>1</v>
      </c>
      <c r="K429" s="88" t="str">
        <f t="shared" si="3"/>
        <v/>
      </c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 x14ac:dyDescent="0.35">
      <c r="A430" s="60" t="s">
        <v>1365</v>
      </c>
      <c r="B430" s="86" t="s">
        <v>134</v>
      </c>
      <c r="C430" s="60" t="s">
        <v>561</v>
      </c>
      <c r="D430" s="87">
        <v>40302</v>
      </c>
      <c r="E430" s="88">
        <f t="shared" ca="1" si="2"/>
        <v>14</v>
      </c>
      <c r="F430" s="88"/>
      <c r="G430" s="88"/>
      <c r="H430" s="88" t="s">
        <v>149</v>
      </c>
      <c r="I430" s="88">
        <v>66292</v>
      </c>
      <c r="J430" s="86">
        <v>5</v>
      </c>
      <c r="K430" s="88">
        <f t="shared" si="3"/>
        <v>3000</v>
      </c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 x14ac:dyDescent="0.35">
      <c r="A431" s="60" t="s">
        <v>1366</v>
      </c>
      <c r="B431" s="86" t="s">
        <v>102</v>
      </c>
      <c r="C431" s="60" t="s">
        <v>561</v>
      </c>
      <c r="D431" s="87">
        <v>36999</v>
      </c>
      <c r="E431" s="88">
        <f t="shared" ca="1" si="2"/>
        <v>23</v>
      </c>
      <c r="F431" s="88"/>
      <c r="G431" s="88"/>
      <c r="H431" s="88"/>
      <c r="I431" s="88">
        <v>102285</v>
      </c>
      <c r="J431" s="86">
        <v>4</v>
      </c>
      <c r="K431" s="88">
        <f t="shared" si="3"/>
        <v>3000</v>
      </c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 x14ac:dyDescent="0.35">
      <c r="A432" s="60" t="s">
        <v>1367</v>
      </c>
      <c r="B432" s="86" t="s">
        <v>125</v>
      </c>
      <c r="C432" s="60" t="s">
        <v>561</v>
      </c>
      <c r="D432" s="87">
        <v>40694</v>
      </c>
      <c r="E432" s="88">
        <f t="shared" ca="1" si="2"/>
        <v>13</v>
      </c>
      <c r="F432" s="88"/>
      <c r="G432" s="88"/>
      <c r="H432" s="88"/>
      <c r="I432" s="88">
        <v>48437</v>
      </c>
      <c r="J432" s="86">
        <v>2</v>
      </c>
      <c r="K432" s="88" t="str">
        <f t="shared" si="3"/>
        <v/>
      </c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 x14ac:dyDescent="0.35">
      <c r="A433" s="60" t="s">
        <v>1368</v>
      </c>
      <c r="B433" s="86" t="s">
        <v>134</v>
      </c>
      <c r="C433" s="60" t="s">
        <v>561</v>
      </c>
      <c r="D433" s="87">
        <v>37047</v>
      </c>
      <c r="E433" s="88">
        <f t="shared" ca="1" si="2"/>
        <v>23</v>
      </c>
      <c r="F433" s="88"/>
      <c r="G433" s="88"/>
      <c r="H433" s="88" t="s">
        <v>119</v>
      </c>
      <c r="I433" s="88">
        <v>114318</v>
      </c>
      <c r="J433" s="86">
        <v>5</v>
      </c>
      <c r="K433" s="88">
        <f t="shared" si="3"/>
        <v>3000</v>
      </c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 x14ac:dyDescent="0.35">
      <c r="A434" s="60" t="s">
        <v>1369</v>
      </c>
      <c r="B434" s="86" t="s">
        <v>134</v>
      </c>
      <c r="C434" s="60" t="s">
        <v>561</v>
      </c>
      <c r="D434" s="87">
        <v>37407</v>
      </c>
      <c r="E434" s="88">
        <f t="shared" ca="1" si="2"/>
        <v>22</v>
      </c>
      <c r="F434" s="88"/>
      <c r="G434" s="88"/>
      <c r="H434" s="88"/>
      <c r="I434" s="88">
        <v>100125</v>
      </c>
      <c r="J434" s="86">
        <v>1</v>
      </c>
      <c r="K434" s="88" t="str">
        <f t="shared" si="3"/>
        <v/>
      </c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 x14ac:dyDescent="0.35">
      <c r="A435" s="60" t="s">
        <v>1370</v>
      </c>
      <c r="B435" s="86" t="s">
        <v>101</v>
      </c>
      <c r="C435" s="60" t="s">
        <v>561</v>
      </c>
      <c r="D435" s="87">
        <v>37773</v>
      </c>
      <c r="E435" s="88">
        <f t="shared" ca="1" si="2"/>
        <v>21</v>
      </c>
      <c r="F435" s="88"/>
      <c r="G435" s="88"/>
      <c r="H435" s="88" t="s">
        <v>149</v>
      </c>
      <c r="I435" s="88">
        <v>52926</v>
      </c>
      <c r="J435" s="86">
        <v>1</v>
      </c>
      <c r="K435" s="88" t="str">
        <f t="shared" si="3"/>
        <v/>
      </c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 x14ac:dyDescent="0.35">
      <c r="A436" s="60" t="s">
        <v>1371</v>
      </c>
      <c r="B436" s="86" t="s">
        <v>101</v>
      </c>
      <c r="C436" s="60" t="s">
        <v>561</v>
      </c>
      <c r="D436" s="87">
        <v>39222</v>
      </c>
      <c r="E436" s="88">
        <f t="shared" ca="1" si="2"/>
        <v>17</v>
      </c>
      <c r="F436" s="88"/>
      <c r="G436" s="88"/>
      <c r="H436" s="88"/>
      <c r="I436" s="88">
        <v>90081</v>
      </c>
      <c r="J436" s="86">
        <v>4</v>
      </c>
      <c r="K436" s="88">
        <f t="shared" si="3"/>
        <v>3000</v>
      </c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 x14ac:dyDescent="0.35">
      <c r="A437" s="60" t="s">
        <v>1372</v>
      </c>
      <c r="B437" s="86" t="s">
        <v>101</v>
      </c>
      <c r="C437" s="60" t="s">
        <v>561</v>
      </c>
      <c r="D437" s="87">
        <v>42194</v>
      </c>
      <c r="E437" s="88">
        <f t="shared" ca="1" si="2"/>
        <v>9</v>
      </c>
      <c r="F437" s="88"/>
      <c r="G437" s="88"/>
      <c r="H437" s="88"/>
      <c r="I437" s="88">
        <v>61736</v>
      </c>
      <c r="J437" s="86">
        <v>1</v>
      </c>
      <c r="K437" s="88" t="str">
        <f t="shared" si="3"/>
        <v/>
      </c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 x14ac:dyDescent="0.35">
      <c r="A438" s="60" t="s">
        <v>1373</v>
      </c>
      <c r="B438" s="86" t="s">
        <v>134</v>
      </c>
      <c r="C438" s="60" t="s">
        <v>561</v>
      </c>
      <c r="D438" s="87">
        <v>40362</v>
      </c>
      <c r="E438" s="88">
        <f t="shared" ca="1" si="2"/>
        <v>14</v>
      </c>
      <c r="F438" s="88"/>
      <c r="G438" s="88"/>
      <c r="H438" s="88" t="s">
        <v>119</v>
      </c>
      <c r="I438" s="88">
        <v>72484</v>
      </c>
      <c r="J438" s="86">
        <v>5</v>
      </c>
      <c r="K438" s="88">
        <f t="shared" si="3"/>
        <v>3000</v>
      </c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 x14ac:dyDescent="0.35">
      <c r="A439" s="60" t="s">
        <v>1374</v>
      </c>
      <c r="B439" s="86" t="s">
        <v>101</v>
      </c>
      <c r="C439" s="60" t="s">
        <v>561</v>
      </c>
      <c r="D439" s="87">
        <v>39994</v>
      </c>
      <c r="E439" s="88">
        <f t="shared" ca="1" si="2"/>
        <v>15</v>
      </c>
      <c r="F439" s="88"/>
      <c r="G439" s="88"/>
      <c r="H439" s="88" t="s">
        <v>121</v>
      </c>
      <c r="I439" s="88">
        <v>54040</v>
      </c>
      <c r="J439" s="86">
        <v>2</v>
      </c>
      <c r="K439" s="88" t="str">
        <f t="shared" si="3"/>
        <v/>
      </c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 x14ac:dyDescent="0.35">
      <c r="A440" s="60" t="s">
        <v>1375</v>
      </c>
      <c r="B440" s="86" t="s">
        <v>104</v>
      </c>
      <c r="C440" s="60" t="s">
        <v>561</v>
      </c>
      <c r="D440" s="87">
        <v>40735</v>
      </c>
      <c r="E440" s="88">
        <f t="shared" ca="1" si="2"/>
        <v>13</v>
      </c>
      <c r="F440" s="88"/>
      <c r="G440" s="88"/>
      <c r="H440" s="88" t="s">
        <v>139</v>
      </c>
      <c r="I440" s="88">
        <v>119430</v>
      </c>
      <c r="J440" s="86">
        <v>1</v>
      </c>
      <c r="K440" s="88" t="str">
        <f t="shared" si="3"/>
        <v/>
      </c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 x14ac:dyDescent="0.35">
      <c r="A441" s="60" t="s">
        <v>1376</v>
      </c>
      <c r="B441" s="86" t="s">
        <v>125</v>
      </c>
      <c r="C441" s="60" t="s">
        <v>561</v>
      </c>
      <c r="D441" s="87">
        <v>41448</v>
      </c>
      <c r="E441" s="88">
        <f t="shared" ca="1" si="2"/>
        <v>11</v>
      </c>
      <c r="F441" s="88"/>
      <c r="G441" s="88"/>
      <c r="H441" s="88" t="s">
        <v>119</v>
      </c>
      <c r="I441" s="88">
        <v>81269</v>
      </c>
      <c r="J441" s="86">
        <v>4</v>
      </c>
      <c r="K441" s="88">
        <f t="shared" si="3"/>
        <v>3000</v>
      </c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 x14ac:dyDescent="0.35">
      <c r="A442" s="60" t="s">
        <v>1377</v>
      </c>
      <c r="B442" s="86" t="s">
        <v>101</v>
      </c>
      <c r="C442" s="60" t="s">
        <v>561</v>
      </c>
      <c r="D442" s="87">
        <v>41840</v>
      </c>
      <c r="E442" s="88">
        <f t="shared" ca="1" si="2"/>
        <v>10</v>
      </c>
      <c r="F442" s="88"/>
      <c r="G442" s="88"/>
      <c r="H442" s="88" t="s">
        <v>128</v>
      </c>
      <c r="I442" s="88">
        <v>88867</v>
      </c>
      <c r="J442" s="86">
        <v>5</v>
      </c>
      <c r="K442" s="88">
        <f t="shared" si="3"/>
        <v>3000</v>
      </c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 x14ac:dyDescent="0.35">
      <c r="A443" s="60" t="s">
        <v>1378</v>
      </c>
      <c r="B443" s="86" t="s">
        <v>104</v>
      </c>
      <c r="C443" s="60" t="s">
        <v>561</v>
      </c>
      <c r="D443" s="87">
        <v>38548</v>
      </c>
      <c r="E443" s="88">
        <f t="shared" ca="1" si="2"/>
        <v>19</v>
      </c>
      <c r="F443" s="88"/>
      <c r="G443" s="88"/>
      <c r="H443" s="88" t="s">
        <v>119</v>
      </c>
      <c r="I443" s="88">
        <v>122122</v>
      </c>
      <c r="J443" s="86">
        <v>5</v>
      </c>
      <c r="K443" s="88">
        <f t="shared" si="3"/>
        <v>3000</v>
      </c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 x14ac:dyDescent="0.35">
      <c r="A444" s="60" t="s">
        <v>1379</v>
      </c>
      <c r="B444" s="86" t="s">
        <v>134</v>
      </c>
      <c r="C444" s="60" t="s">
        <v>561</v>
      </c>
      <c r="D444" s="87">
        <v>39305</v>
      </c>
      <c r="E444" s="88">
        <f t="shared" ca="1" si="2"/>
        <v>17</v>
      </c>
      <c r="F444" s="88"/>
      <c r="G444" s="88"/>
      <c r="H444" s="88" t="s">
        <v>149</v>
      </c>
      <c r="I444" s="88">
        <v>121549</v>
      </c>
      <c r="J444" s="86">
        <v>3</v>
      </c>
      <c r="K444" s="88" t="str">
        <f t="shared" si="3"/>
        <v/>
      </c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 x14ac:dyDescent="0.35">
      <c r="A445" s="60" t="s">
        <v>1380</v>
      </c>
      <c r="B445" s="86" t="s">
        <v>125</v>
      </c>
      <c r="C445" s="60" t="s">
        <v>561</v>
      </c>
      <c r="D445" s="87">
        <v>40377</v>
      </c>
      <c r="E445" s="88">
        <f t="shared" ca="1" si="2"/>
        <v>14</v>
      </c>
      <c r="F445" s="88"/>
      <c r="G445" s="88"/>
      <c r="H445" s="88" t="s">
        <v>139</v>
      </c>
      <c r="I445" s="88">
        <v>119928</v>
      </c>
      <c r="J445" s="86">
        <v>3</v>
      </c>
      <c r="K445" s="88" t="str">
        <f t="shared" si="3"/>
        <v/>
      </c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 x14ac:dyDescent="0.35">
      <c r="A446" s="60" t="s">
        <v>1381</v>
      </c>
      <c r="B446" s="86" t="s">
        <v>127</v>
      </c>
      <c r="C446" s="60" t="s">
        <v>561</v>
      </c>
      <c r="D446" s="87">
        <v>40756</v>
      </c>
      <c r="E446" s="88">
        <f t="shared" ca="1" si="2"/>
        <v>13</v>
      </c>
      <c r="F446" s="88"/>
      <c r="G446" s="88"/>
      <c r="H446" s="88" t="s">
        <v>149</v>
      </c>
      <c r="I446" s="88">
        <v>79427</v>
      </c>
      <c r="J446" s="86">
        <v>2</v>
      </c>
      <c r="K446" s="88" t="str">
        <f t="shared" si="3"/>
        <v/>
      </c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 x14ac:dyDescent="0.35">
      <c r="A447" s="60" t="s">
        <v>1382</v>
      </c>
      <c r="B447" s="86" t="s">
        <v>127</v>
      </c>
      <c r="C447" s="60" t="s">
        <v>561</v>
      </c>
      <c r="D447" s="87">
        <v>41471</v>
      </c>
      <c r="E447" s="88">
        <f t="shared" ca="1" si="2"/>
        <v>11</v>
      </c>
      <c r="F447" s="88"/>
      <c r="G447" s="88"/>
      <c r="H447" s="88" t="s">
        <v>119</v>
      </c>
      <c r="I447" s="88">
        <v>117406</v>
      </c>
      <c r="J447" s="86">
        <v>1</v>
      </c>
      <c r="K447" s="88" t="str">
        <f t="shared" si="3"/>
        <v/>
      </c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 x14ac:dyDescent="0.35">
      <c r="A448" s="60" t="s">
        <v>1383</v>
      </c>
      <c r="B448" s="86" t="s">
        <v>104</v>
      </c>
      <c r="C448" s="60" t="s">
        <v>561</v>
      </c>
      <c r="D448" s="87">
        <v>41481</v>
      </c>
      <c r="E448" s="88">
        <f t="shared" ca="1" si="2"/>
        <v>11</v>
      </c>
      <c r="F448" s="88"/>
      <c r="G448" s="88"/>
      <c r="H448" s="88"/>
      <c r="I448" s="88">
        <v>72549</v>
      </c>
      <c r="J448" s="86">
        <v>5</v>
      </c>
      <c r="K448" s="88">
        <f t="shared" si="3"/>
        <v>3000</v>
      </c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 x14ac:dyDescent="0.35">
      <c r="A449" s="60" t="s">
        <v>1384</v>
      </c>
      <c r="B449" s="86" t="s">
        <v>134</v>
      </c>
      <c r="C449" s="60" t="s">
        <v>561</v>
      </c>
      <c r="D449" s="87">
        <v>41885</v>
      </c>
      <c r="E449" s="88">
        <f t="shared" ca="1" si="2"/>
        <v>10</v>
      </c>
      <c r="F449" s="88"/>
      <c r="G449" s="88"/>
      <c r="H449" s="88" t="s">
        <v>121</v>
      </c>
      <c r="I449" s="88">
        <v>86617</v>
      </c>
      <c r="J449" s="86">
        <v>4</v>
      </c>
      <c r="K449" s="88">
        <f t="shared" si="3"/>
        <v>3000</v>
      </c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 x14ac:dyDescent="0.35">
      <c r="A450" s="60" t="s">
        <v>1385</v>
      </c>
      <c r="B450" s="86" t="s">
        <v>101</v>
      </c>
      <c r="C450" s="60" t="s">
        <v>561</v>
      </c>
      <c r="D450" s="87">
        <v>42261</v>
      </c>
      <c r="E450" s="88">
        <f t="shared" ca="1" si="2"/>
        <v>9</v>
      </c>
      <c r="F450" s="88"/>
      <c r="G450" s="88"/>
      <c r="H450" s="88" t="s">
        <v>139</v>
      </c>
      <c r="I450" s="88">
        <v>69672</v>
      </c>
      <c r="J450" s="86">
        <v>2</v>
      </c>
      <c r="K450" s="88" t="str">
        <f t="shared" si="3"/>
        <v/>
      </c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 x14ac:dyDescent="0.35">
      <c r="A451" s="60" t="s">
        <v>1386</v>
      </c>
      <c r="B451" s="86" t="s">
        <v>134</v>
      </c>
      <c r="C451" s="60" t="s">
        <v>561</v>
      </c>
      <c r="D451" s="87">
        <v>42264</v>
      </c>
      <c r="E451" s="88">
        <f t="shared" ca="1" si="2"/>
        <v>9</v>
      </c>
      <c r="F451" s="88"/>
      <c r="G451" s="88"/>
      <c r="H451" s="88" t="s">
        <v>139</v>
      </c>
      <c r="I451" s="88">
        <v>56971</v>
      </c>
      <c r="J451" s="86">
        <v>3</v>
      </c>
      <c r="K451" s="88" t="str">
        <f t="shared" si="3"/>
        <v/>
      </c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 x14ac:dyDescent="0.35">
      <c r="A452" s="60" t="s">
        <v>1387</v>
      </c>
      <c r="B452" s="86" t="s">
        <v>125</v>
      </c>
      <c r="C452" s="60" t="s">
        <v>561</v>
      </c>
      <c r="D452" s="87">
        <v>40809</v>
      </c>
      <c r="E452" s="88">
        <f t="shared" ca="1" si="2"/>
        <v>13</v>
      </c>
      <c r="F452" s="88"/>
      <c r="G452" s="88"/>
      <c r="H452" s="88" t="s">
        <v>119</v>
      </c>
      <c r="I452" s="88">
        <v>122589</v>
      </c>
      <c r="J452" s="86">
        <v>1</v>
      </c>
      <c r="K452" s="88" t="str">
        <f t="shared" si="3"/>
        <v/>
      </c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 x14ac:dyDescent="0.35">
      <c r="A453" s="60" t="s">
        <v>1388</v>
      </c>
      <c r="B453" s="86" t="s">
        <v>104</v>
      </c>
      <c r="C453" s="60" t="s">
        <v>561</v>
      </c>
      <c r="D453" s="87">
        <v>41530</v>
      </c>
      <c r="E453" s="88">
        <f t="shared" ca="1" si="2"/>
        <v>11</v>
      </c>
      <c r="F453" s="88"/>
      <c r="G453" s="88"/>
      <c r="H453" s="88" t="s">
        <v>149</v>
      </c>
      <c r="I453" s="88">
        <v>81656</v>
      </c>
      <c r="J453" s="86">
        <v>1</v>
      </c>
      <c r="K453" s="88" t="str">
        <f t="shared" si="3"/>
        <v/>
      </c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 x14ac:dyDescent="0.35">
      <c r="A454" s="60" t="s">
        <v>1389</v>
      </c>
      <c r="B454" s="86" t="s">
        <v>134</v>
      </c>
      <c r="C454" s="60" t="s">
        <v>561</v>
      </c>
      <c r="D454" s="87">
        <v>41530</v>
      </c>
      <c r="E454" s="88">
        <f t="shared" ca="1" si="2"/>
        <v>11</v>
      </c>
      <c r="F454" s="88"/>
      <c r="G454" s="88"/>
      <c r="H454" s="88"/>
      <c r="I454" s="88">
        <v>93784</v>
      </c>
      <c r="J454" s="86">
        <v>3</v>
      </c>
      <c r="K454" s="88" t="str">
        <f t="shared" si="3"/>
        <v/>
      </c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 x14ac:dyDescent="0.35">
      <c r="A455" s="60" t="s">
        <v>1390</v>
      </c>
      <c r="B455" s="86" t="s">
        <v>125</v>
      </c>
      <c r="C455" s="60" t="s">
        <v>561</v>
      </c>
      <c r="D455" s="87">
        <v>41546</v>
      </c>
      <c r="E455" s="88">
        <f t="shared" ca="1" si="2"/>
        <v>11</v>
      </c>
      <c r="F455" s="88"/>
      <c r="G455" s="88"/>
      <c r="H455" s="88"/>
      <c r="I455" s="88">
        <v>57743</v>
      </c>
      <c r="J455" s="86">
        <v>4</v>
      </c>
      <c r="K455" s="88">
        <f t="shared" si="3"/>
        <v>3000</v>
      </c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 x14ac:dyDescent="0.35">
      <c r="A456" s="60" t="s">
        <v>1391</v>
      </c>
      <c r="B456" s="86" t="s">
        <v>101</v>
      </c>
      <c r="C456" s="60" t="s">
        <v>561</v>
      </c>
      <c r="D456" s="87">
        <v>42311</v>
      </c>
      <c r="E456" s="88">
        <f t="shared" ca="1" si="2"/>
        <v>9</v>
      </c>
      <c r="F456" s="88"/>
      <c r="G456" s="88"/>
      <c r="H456" s="88" t="s">
        <v>121</v>
      </c>
      <c r="I456" s="88">
        <v>119082</v>
      </c>
      <c r="J456" s="86">
        <v>1</v>
      </c>
      <c r="K456" s="88" t="str">
        <f t="shared" si="3"/>
        <v/>
      </c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 x14ac:dyDescent="0.35">
      <c r="A457" s="60" t="s">
        <v>1392</v>
      </c>
      <c r="B457" s="86" t="s">
        <v>101</v>
      </c>
      <c r="C457" s="60" t="s">
        <v>561</v>
      </c>
      <c r="D457" s="87">
        <v>41570</v>
      </c>
      <c r="E457" s="88">
        <f t="shared" ca="1" si="2"/>
        <v>11</v>
      </c>
      <c r="F457" s="88"/>
      <c r="G457" s="88"/>
      <c r="H457" s="88" t="s">
        <v>139</v>
      </c>
      <c r="I457" s="88">
        <v>74560</v>
      </c>
      <c r="J457" s="86">
        <v>4</v>
      </c>
      <c r="K457" s="88">
        <f t="shared" si="3"/>
        <v>3000</v>
      </c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 x14ac:dyDescent="0.35">
      <c r="A458" s="60" t="s">
        <v>1393</v>
      </c>
      <c r="B458" s="86" t="s">
        <v>101</v>
      </c>
      <c r="C458" s="60" t="s">
        <v>561</v>
      </c>
      <c r="D458" s="87">
        <v>40482</v>
      </c>
      <c r="E458" s="88">
        <f t="shared" ca="1" si="2"/>
        <v>14</v>
      </c>
      <c r="F458" s="88"/>
      <c r="G458" s="88"/>
      <c r="H458" s="88" t="s">
        <v>128</v>
      </c>
      <c r="I458" s="88">
        <v>112299</v>
      </c>
      <c r="J458" s="86">
        <v>4</v>
      </c>
      <c r="K458" s="88">
        <f t="shared" si="3"/>
        <v>3000</v>
      </c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 x14ac:dyDescent="0.35">
      <c r="A459" s="60" t="s">
        <v>1394</v>
      </c>
      <c r="B459" s="86" t="s">
        <v>134</v>
      </c>
      <c r="C459" s="60" t="s">
        <v>561</v>
      </c>
      <c r="D459" s="87">
        <v>41961</v>
      </c>
      <c r="E459" s="88">
        <f t="shared" ca="1" si="2"/>
        <v>10</v>
      </c>
      <c r="F459" s="88"/>
      <c r="G459" s="88"/>
      <c r="H459" s="88" t="s">
        <v>119</v>
      </c>
      <c r="I459" s="88">
        <v>125668</v>
      </c>
      <c r="J459" s="86">
        <v>5</v>
      </c>
      <c r="K459" s="88">
        <f t="shared" si="3"/>
        <v>3000</v>
      </c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 x14ac:dyDescent="0.35">
      <c r="A460" s="60" t="s">
        <v>1395</v>
      </c>
      <c r="B460" s="86" t="s">
        <v>134</v>
      </c>
      <c r="C460" s="60" t="s">
        <v>561</v>
      </c>
      <c r="D460" s="87">
        <v>41603</v>
      </c>
      <c r="E460" s="88">
        <f t="shared" ca="1" si="2"/>
        <v>11</v>
      </c>
      <c r="F460" s="88"/>
      <c r="G460" s="88"/>
      <c r="H460" s="88" t="s">
        <v>121</v>
      </c>
      <c r="I460" s="88">
        <v>118895</v>
      </c>
      <c r="J460" s="86">
        <v>4</v>
      </c>
      <c r="K460" s="88">
        <f t="shared" si="3"/>
        <v>3000</v>
      </c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 x14ac:dyDescent="0.35">
      <c r="A461" s="60" t="s">
        <v>1396</v>
      </c>
      <c r="B461" s="86" t="s">
        <v>102</v>
      </c>
      <c r="C461" s="60" t="s">
        <v>561</v>
      </c>
      <c r="D461" s="87">
        <v>40861</v>
      </c>
      <c r="E461" s="88">
        <f t="shared" ca="1" si="2"/>
        <v>13</v>
      </c>
      <c r="F461" s="88"/>
      <c r="G461" s="88"/>
      <c r="H461" s="88"/>
      <c r="I461" s="88">
        <v>51784</v>
      </c>
      <c r="J461" s="86">
        <v>3</v>
      </c>
      <c r="K461" s="88" t="str">
        <f t="shared" si="3"/>
        <v/>
      </c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 x14ac:dyDescent="0.35">
      <c r="A462" s="60" t="s">
        <v>1397</v>
      </c>
      <c r="B462" s="86" t="s">
        <v>101</v>
      </c>
      <c r="C462" s="60" t="s">
        <v>893</v>
      </c>
      <c r="D462" s="87">
        <v>41629</v>
      </c>
      <c r="E462" s="88">
        <f t="shared" ca="1" si="2"/>
        <v>11</v>
      </c>
      <c r="F462" s="88"/>
      <c r="G462" s="88"/>
      <c r="H462" s="88" t="s">
        <v>119</v>
      </c>
      <c r="I462" s="88">
        <v>88343</v>
      </c>
      <c r="J462" s="86">
        <v>1</v>
      </c>
      <c r="K462" s="88" t="str">
        <f t="shared" si="3"/>
        <v/>
      </c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 x14ac:dyDescent="0.35">
      <c r="A463" s="60" t="s">
        <v>1398</v>
      </c>
      <c r="B463" s="86" t="s">
        <v>101</v>
      </c>
      <c r="C463" s="60" t="s">
        <v>893</v>
      </c>
      <c r="D463" s="87">
        <v>41663</v>
      </c>
      <c r="E463" s="88">
        <f t="shared" ca="1" si="2"/>
        <v>11</v>
      </c>
      <c r="F463" s="88"/>
      <c r="G463" s="88"/>
      <c r="H463" s="88" t="s">
        <v>119</v>
      </c>
      <c r="I463" s="88">
        <v>124288</v>
      </c>
      <c r="J463" s="86">
        <v>4</v>
      </c>
      <c r="K463" s="88">
        <f t="shared" si="3"/>
        <v>3000</v>
      </c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 x14ac:dyDescent="0.35">
      <c r="A464" s="60" t="s">
        <v>1399</v>
      </c>
      <c r="B464" s="86" t="s">
        <v>125</v>
      </c>
      <c r="C464" s="60" t="s">
        <v>893</v>
      </c>
      <c r="D464" s="87">
        <v>41669</v>
      </c>
      <c r="E464" s="88">
        <f t="shared" ca="1" si="2"/>
        <v>11</v>
      </c>
      <c r="F464" s="88"/>
      <c r="G464" s="88"/>
      <c r="H464" s="88"/>
      <c r="I464" s="88">
        <v>126925</v>
      </c>
      <c r="J464" s="86">
        <v>3</v>
      </c>
      <c r="K464" s="88" t="str">
        <f t="shared" si="3"/>
        <v/>
      </c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 x14ac:dyDescent="0.35">
      <c r="A465" s="60" t="s">
        <v>1400</v>
      </c>
      <c r="B465" s="86" t="s">
        <v>134</v>
      </c>
      <c r="C465" s="60" t="s">
        <v>893</v>
      </c>
      <c r="D465" s="87">
        <v>41703</v>
      </c>
      <c r="E465" s="88">
        <f t="shared" ca="1" si="2"/>
        <v>10</v>
      </c>
      <c r="F465" s="88"/>
      <c r="G465" s="88"/>
      <c r="H465" s="88" t="s">
        <v>139</v>
      </c>
      <c r="I465" s="88">
        <v>82275</v>
      </c>
      <c r="J465" s="86">
        <v>3</v>
      </c>
      <c r="K465" s="88" t="str">
        <f t="shared" si="3"/>
        <v/>
      </c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 x14ac:dyDescent="0.35">
      <c r="A466" s="60" t="s">
        <v>1401</v>
      </c>
      <c r="B466" s="86" t="s">
        <v>101</v>
      </c>
      <c r="C466" s="60" t="s">
        <v>893</v>
      </c>
      <c r="D466" s="87">
        <v>41732</v>
      </c>
      <c r="E466" s="88">
        <f t="shared" ca="1" si="2"/>
        <v>10</v>
      </c>
      <c r="F466" s="88"/>
      <c r="G466" s="88"/>
      <c r="H466" s="88" t="s">
        <v>139</v>
      </c>
      <c r="I466" s="88">
        <v>52543</v>
      </c>
      <c r="J466" s="86">
        <v>3</v>
      </c>
      <c r="K466" s="88" t="str">
        <f t="shared" si="3"/>
        <v/>
      </c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 x14ac:dyDescent="0.35">
      <c r="A467" s="60" t="s">
        <v>1402</v>
      </c>
      <c r="B467" s="86" t="s">
        <v>134</v>
      </c>
      <c r="C467" s="60" t="s">
        <v>893</v>
      </c>
      <c r="D467" s="87">
        <v>41823</v>
      </c>
      <c r="E467" s="88">
        <f t="shared" ca="1" si="2"/>
        <v>10</v>
      </c>
      <c r="F467" s="88"/>
      <c r="G467" s="88"/>
      <c r="H467" s="88" t="s">
        <v>119</v>
      </c>
      <c r="I467" s="88">
        <v>117715</v>
      </c>
      <c r="J467" s="86">
        <v>5</v>
      </c>
      <c r="K467" s="88">
        <f t="shared" si="3"/>
        <v>3000</v>
      </c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 x14ac:dyDescent="0.35">
      <c r="A468" s="60" t="s">
        <v>1403</v>
      </c>
      <c r="B468" s="86" t="s">
        <v>101</v>
      </c>
      <c r="C468" s="60" t="s">
        <v>893</v>
      </c>
      <c r="D468" s="87">
        <v>40765</v>
      </c>
      <c r="E468" s="88">
        <f t="shared" ca="1" si="2"/>
        <v>13</v>
      </c>
      <c r="F468" s="88"/>
      <c r="G468" s="88"/>
      <c r="H468" s="88" t="s">
        <v>128</v>
      </c>
      <c r="I468" s="88">
        <v>74910</v>
      </c>
      <c r="J468" s="86">
        <v>1</v>
      </c>
      <c r="K468" s="88" t="str">
        <f t="shared" si="3"/>
        <v/>
      </c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 x14ac:dyDescent="0.35">
      <c r="A469" s="60" t="s">
        <v>1404</v>
      </c>
      <c r="B469" s="86" t="s">
        <v>134</v>
      </c>
      <c r="C469" s="60" t="s">
        <v>893</v>
      </c>
      <c r="D469" s="87">
        <v>40766</v>
      </c>
      <c r="E469" s="88">
        <f t="shared" ca="1" si="2"/>
        <v>13</v>
      </c>
      <c r="F469" s="88"/>
      <c r="G469" s="88"/>
      <c r="H469" s="88" t="s">
        <v>119</v>
      </c>
      <c r="I469" s="88">
        <v>57703</v>
      </c>
      <c r="J469" s="86">
        <v>5</v>
      </c>
      <c r="K469" s="88">
        <f t="shared" si="3"/>
        <v>3000</v>
      </c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 x14ac:dyDescent="0.35">
      <c r="A470" s="60" t="s">
        <v>1405</v>
      </c>
      <c r="B470" s="86" t="s">
        <v>134</v>
      </c>
      <c r="C470" s="60" t="s">
        <v>893</v>
      </c>
      <c r="D470" s="87">
        <v>41843</v>
      </c>
      <c r="E470" s="88">
        <f t="shared" ca="1" si="2"/>
        <v>10</v>
      </c>
      <c r="F470" s="88"/>
      <c r="G470" s="88"/>
      <c r="H470" s="88" t="s">
        <v>149</v>
      </c>
      <c r="I470" s="88">
        <v>83926</v>
      </c>
      <c r="J470" s="86">
        <v>3</v>
      </c>
      <c r="K470" s="88" t="str">
        <f t="shared" si="3"/>
        <v/>
      </c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 x14ac:dyDescent="0.35">
      <c r="A471" s="60" t="s">
        <v>1406</v>
      </c>
      <c r="B471" s="86" t="s">
        <v>101</v>
      </c>
      <c r="C471" s="60" t="s">
        <v>893</v>
      </c>
      <c r="D471" s="87">
        <v>40811</v>
      </c>
      <c r="E471" s="88">
        <f t="shared" ca="1" si="2"/>
        <v>13</v>
      </c>
      <c r="F471" s="88"/>
      <c r="G471" s="88"/>
      <c r="H471" s="88"/>
      <c r="I471" s="88">
        <v>76064</v>
      </c>
      <c r="J471" s="86">
        <v>4</v>
      </c>
      <c r="K471" s="88">
        <f t="shared" si="3"/>
        <v>3000</v>
      </c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 x14ac:dyDescent="0.35">
      <c r="A472" s="60" t="s">
        <v>1407</v>
      </c>
      <c r="B472" s="86" t="s">
        <v>104</v>
      </c>
      <c r="C472" s="60" t="s">
        <v>893</v>
      </c>
      <c r="D472" s="87">
        <v>40813</v>
      </c>
      <c r="E472" s="88">
        <f t="shared" ca="1" si="2"/>
        <v>13</v>
      </c>
      <c r="F472" s="88"/>
      <c r="G472" s="88"/>
      <c r="H472" s="88" t="s">
        <v>121</v>
      </c>
      <c r="I472" s="88">
        <v>73842</v>
      </c>
      <c r="J472" s="86">
        <v>5</v>
      </c>
      <c r="K472" s="88">
        <f t="shared" si="3"/>
        <v>3000</v>
      </c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 x14ac:dyDescent="0.35">
      <c r="A473" s="60" t="s">
        <v>1408</v>
      </c>
      <c r="B473" s="86" t="s">
        <v>127</v>
      </c>
      <c r="C473" s="60" t="s">
        <v>893</v>
      </c>
      <c r="D473" s="87">
        <v>41896</v>
      </c>
      <c r="E473" s="88">
        <f t="shared" ca="1" si="2"/>
        <v>10</v>
      </c>
      <c r="F473" s="88"/>
      <c r="G473" s="88"/>
      <c r="H473" s="88" t="s">
        <v>128</v>
      </c>
      <c r="I473" s="88">
        <v>78867</v>
      </c>
      <c r="J473" s="86">
        <v>2</v>
      </c>
      <c r="K473" s="88" t="str">
        <f t="shared" si="3"/>
        <v/>
      </c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 x14ac:dyDescent="0.35">
      <c r="A474" s="60" t="s">
        <v>1409</v>
      </c>
      <c r="B474" s="86" t="s">
        <v>134</v>
      </c>
      <c r="C474" s="60" t="s">
        <v>893</v>
      </c>
      <c r="D474" s="87">
        <v>41919</v>
      </c>
      <c r="E474" s="88">
        <f t="shared" ca="1" si="2"/>
        <v>10</v>
      </c>
      <c r="F474" s="88"/>
      <c r="G474" s="88"/>
      <c r="H474" s="88" t="s">
        <v>119</v>
      </c>
      <c r="I474" s="88">
        <v>91587</v>
      </c>
      <c r="J474" s="86">
        <v>5</v>
      </c>
      <c r="K474" s="88">
        <f t="shared" si="3"/>
        <v>3000</v>
      </c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 x14ac:dyDescent="0.35">
      <c r="A475" s="60" t="s">
        <v>1410</v>
      </c>
      <c r="B475" s="86" t="s">
        <v>127</v>
      </c>
      <c r="C475" s="60" t="s">
        <v>893</v>
      </c>
      <c r="D475" s="87">
        <v>40832</v>
      </c>
      <c r="E475" s="88">
        <f t="shared" ca="1" si="2"/>
        <v>13</v>
      </c>
      <c r="F475" s="88"/>
      <c r="G475" s="88"/>
      <c r="H475" s="88" t="s">
        <v>149</v>
      </c>
      <c r="I475" s="88">
        <v>124722</v>
      </c>
      <c r="J475" s="86">
        <v>2</v>
      </c>
      <c r="K475" s="88" t="str">
        <f t="shared" si="3"/>
        <v/>
      </c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 x14ac:dyDescent="0.35">
      <c r="A476" s="60" t="s">
        <v>1411</v>
      </c>
      <c r="B476" s="86" t="s">
        <v>101</v>
      </c>
      <c r="C476" s="60" t="s">
        <v>893</v>
      </c>
      <c r="D476" s="87">
        <v>40839</v>
      </c>
      <c r="E476" s="88">
        <f t="shared" ca="1" si="2"/>
        <v>13</v>
      </c>
      <c r="F476" s="88"/>
      <c r="G476" s="88"/>
      <c r="H476" s="88" t="s">
        <v>119</v>
      </c>
      <c r="I476" s="88">
        <v>78409</v>
      </c>
      <c r="J476" s="86">
        <v>3</v>
      </c>
      <c r="K476" s="88" t="str">
        <f t="shared" si="3"/>
        <v/>
      </c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 x14ac:dyDescent="0.35">
      <c r="A477" s="60" t="s">
        <v>1412</v>
      </c>
      <c r="B477" s="86" t="s">
        <v>104</v>
      </c>
      <c r="C477" s="60" t="s">
        <v>893</v>
      </c>
      <c r="D477" s="87">
        <v>41971</v>
      </c>
      <c r="E477" s="88">
        <f t="shared" ca="1" si="2"/>
        <v>10</v>
      </c>
      <c r="F477" s="88"/>
      <c r="G477" s="88"/>
      <c r="H477" s="88" t="s">
        <v>149</v>
      </c>
      <c r="I477" s="88">
        <v>61718</v>
      </c>
      <c r="J477" s="86">
        <v>5</v>
      </c>
      <c r="K477" s="88">
        <f t="shared" si="3"/>
        <v>3000</v>
      </c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 x14ac:dyDescent="0.35">
      <c r="A478" s="60" t="s">
        <v>1413</v>
      </c>
      <c r="B478" s="86" t="s">
        <v>134</v>
      </c>
      <c r="C478" s="60" t="s">
        <v>623</v>
      </c>
      <c r="D478" s="87">
        <v>40187</v>
      </c>
      <c r="E478" s="88">
        <f t="shared" ca="1" si="2"/>
        <v>15</v>
      </c>
      <c r="F478" s="88"/>
      <c r="G478" s="88"/>
      <c r="H478" s="88"/>
      <c r="I478" s="88">
        <v>123468</v>
      </c>
      <c r="J478" s="86">
        <v>2</v>
      </c>
      <c r="K478" s="88" t="str">
        <f t="shared" si="3"/>
        <v/>
      </c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 x14ac:dyDescent="0.35">
      <c r="A479" s="60" t="s">
        <v>1414</v>
      </c>
      <c r="B479" s="86" t="s">
        <v>104</v>
      </c>
      <c r="C479" s="60" t="s">
        <v>623</v>
      </c>
      <c r="D479" s="87">
        <v>41286</v>
      </c>
      <c r="E479" s="88">
        <f t="shared" ca="1" si="2"/>
        <v>12</v>
      </c>
      <c r="F479" s="88"/>
      <c r="G479" s="88"/>
      <c r="H479" s="88" t="s">
        <v>121</v>
      </c>
      <c r="I479" s="88">
        <v>46368</v>
      </c>
      <c r="J479" s="86">
        <v>2</v>
      </c>
      <c r="K479" s="88" t="str">
        <f t="shared" si="3"/>
        <v/>
      </c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 x14ac:dyDescent="0.35">
      <c r="A480" s="60" t="s">
        <v>1415</v>
      </c>
      <c r="B480" s="86" t="s">
        <v>104</v>
      </c>
      <c r="C480" s="60" t="s">
        <v>623</v>
      </c>
      <c r="D480" s="87">
        <v>36899</v>
      </c>
      <c r="E480" s="88">
        <f t="shared" ca="1" si="2"/>
        <v>24</v>
      </c>
      <c r="F480" s="88"/>
      <c r="G480" s="88"/>
      <c r="H480" s="88" t="s">
        <v>128</v>
      </c>
      <c r="I480" s="88">
        <v>59814</v>
      </c>
      <c r="J480" s="86">
        <v>3</v>
      </c>
      <c r="K480" s="88" t="str">
        <f t="shared" si="3"/>
        <v/>
      </c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 x14ac:dyDescent="0.35">
      <c r="A481" s="60" t="s">
        <v>1416</v>
      </c>
      <c r="B481" s="86" t="s">
        <v>102</v>
      </c>
      <c r="C481" s="60" t="s">
        <v>623</v>
      </c>
      <c r="D481" s="87">
        <v>36904</v>
      </c>
      <c r="E481" s="88">
        <f t="shared" ca="1" si="2"/>
        <v>24</v>
      </c>
      <c r="F481" s="88"/>
      <c r="G481" s="88"/>
      <c r="H481" s="88" t="s">
        <v>119</v>
      </c>
      <c r="I481" s="88">
        <v>80732</v>
      </c>
      <c r="J481" s="86">
        <v>2</v>
      </c>
      <c r="K481" s="88" t="str">
        <f t="shared" si="3"/>
        <v/>
      </c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 x14ac:dyDescent="0.35">
      <c r="A482" s="60" t="s">
        <v>1417</v>
      </c>
      <c r="B482" s="86" t="s">
        <v>134</v>
      </c>
      <c r="C482" s="60" t="s">
        <v>623</v>
      </c>
      <c r="D482" s="87">
        <v>37614</v>
      </c>
      <c r="E482" s="88">
        <f t="shared" ca="1" si="2"/>
        <v>22</v>
      </c>
      <c r="F482" s="88"/>
      <c r="G482" s="88"/>
      <c r="H482" s="88" t="s">
        <v>119</v>
      </c>
      <c r="I482" s="88">
        <v>60408</v>
      </c>
      <c r="J482" s="86">
        <v>4</v>
      </c>
      <c r="K482" s="88">
        <f t="shared" si="3"/>
        <v>3000</v>
      </c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 x14ac:dyDescent="0.35">
      <c r="A483" s="60" t="s">
        <v>1418</v>
      </c>
      <c r="B483" s="86" t="s">
        <v>127</v>
      </c>
      <c r="C483" s="60" t="s">
        <v>623</v>
      </c>
      <c r="D483" s="87">
        <v>39801</v>
      </c>
      <c r="E483" s="88">
        <f t="shared" ca="1" si="2"/>
        <v>16</v>
      </c>
      <c r="F483" s="88"/>
      <c r="G483" s="88"/>
      <c r="H483" s="88" t="s">
        <v>149</v>
      </c>
      <c r="I483" s="88">
        <v>120404</v>
      </c>
      <c r="J483" s="86">
        <v>3</v>
      </c>
      <c r="K483" s="88" t="str">
        <f t="shared" si="3"/>
        <v/>
      </c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 x14ac:dyDescent="0.35">
      <c r="A484" s="60" t="s">
        <v>1419</v>
      </c>
      <c r="B484" s="86" t="s">
        <v>104</v>
      </c>
      <c r="C484" s="60" t="s">
        <v>623</v>
      </c>
      <c r="D484" s="87">
        <v>42021</v>
      </c>
      <c r="E484" s="88">
        <f t="shared" ca="1" si="2"/>
        <v>10</v>
      </c>
      <c r="F484" s="88"/>
      <c r="G484" s="88"/>
      <c r="H484" s="88"/>
      <c r="I484" s="88">
        <v>104897</v>
      </c>
      <c r="J484" s="86">
        <v>3</v>
      </c>
      <c r="K484" s="88" t="str">
        <f t="shared" si="3"/>
        <v/>
      </c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 x14ac:dyDescent="0.35">
      <c r="A485" s="60" t="s">
        <v>1420</v>
      </c>
      <c r="B485" s="86" t="s">
        <v>104</v>
      </c>
      <c r="C485" s="60" t="s">
        <v>623</v>
      </c>
      <c r="D485" s="87">
        <v>42041</v>
      </c>
      <c r="E485" s="88">
        <f t="shared" ca="1" si="2"/>
        <v>10</v>
      </c>
      <c r="F485" s="88"/>
      <c r="G485" s="88"/>
      <c r="H485" s="88"/>
      <c r="I485" s="88">
        <v>45464</v>
      </c>
      <c r="J485" s="86">
        <v>2</v>
      </c>
      <c r="K485" s="88" t="str">
        <f t="shared" si="3"/>
        <v/>
      </c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 x14ac:dyDescent="0.35">
      <c r="A486" s="60" t="s">
        <v>1421</v>
      </c>
      <c r="B486" s="86" t="s">
        <v>134</v>
      </c>
      <c r="C486" s="60" t="s">
        <v>623</v>
      </c>
      <c r="D486" s="87">
        <v>37273</v>
      </c>
      <c r="E486" s="88">
        <f t="shared" ca="1" si="2"/>
        <v>23</v>
      </c>
      <c r="F486" s="88"/>
      <c r="G486" s="88"/>
      <c r="H486" s="88" t="s">
        <v>128</v>
      </c>
      <c r="I486" s="88">
        <v>93778</v>
      </c>
      <c r="J486" s="86">
        <v>5</v>
      </c>
      <c r="K486" s="88">
        <f t="shared" si="3"/>
        <v>3000</v>
      </c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 x14ac:dyDescent="0.35">
      <c r="A487" s="60" t="s">
        <v>1422</v>
      </c>
      <c r="B487" s="86" t="s">
        <v>102</v>
      </c>
      <c r="C487" s="60" t="s">
        <v>623</v>
      </c>
      <c r="D487" s="87">
        <v>37295</v>
      </c>
      <c r="E487" s="88">
        <f t="shared" ca="1" si="2"/>
        <v>23</v>
      </c>
      <c r="F487" s="88"/>
      <c r="G487" s="88"/>
      <c r="H487" s="88" t="s">
        <v>149</v>
      </c>
      <c r="I487" s="88">
        <v>54091</v>
      </c>
      <c r="J487" s="86">
        <v>4</v>
      </c>
      <c r="K487" s="88">
        <f t="shared" si="3"/>
        <v>3000</v>
      </c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 x14ac:dyDescent="0.35">
      <c r="A488" s="60" t="s">
        <v>1423</v>
      </c>
      <c r="B488" s="86" t="s">
        <v>101</v>
      </c>
      <c r="C488" s="60" t="s">
        <v>623</v>
      </c>
      <c r="D488" s="87">
        <v>40942</v>
      </c>
      <c r="E488" s="88">
        <f t="shared" ca="1" si="2"/>
        <v>13</v>
      </c>
      <c r="F488" s="88"/>
      <c r="G488" s="88"/>
      <c r="H488" s="88" t="s">
        <v>119</v>
      </c>
      <c r="I488" s="88">
        <v>72894</v>
      </c>
      <c r="J488" s="86">
        <v>5</v>
      </c>
      <c r="K488" s="88">
        <f t="shared" si="3"/>
        <v>3000</v>
      </c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 x14ac:dyDescent="0.35">
      <c r="A489" s="60" t="s">
        <v>1424</v>
      </c>
      <c r="B489" s="86" t="s">
        <v>104</v>
      </c>
      <c r="C489" s="60" t="s">
        <v>623</v>
      </c>
      <c r="D489" s="87">
        <v>42054</v>
      </c>
      <c r="E489" s="88">
        <f t="shared" ca="1" si="2"/>
        <v>10</v>
      </c>
      <c r="F489" s="88"/>
      <c r="G489" s="88"/>
      <c r="H489" s="88" t="s">
        <v>119</v>
      </c>
      <c r="I489" s="88">
        <v>104893</v>
      </c>
      <c r="J489" s="86">
        <v>3</v>
      </c>
      <c r="K489" s="88" t="str">
        <f t="shared" si="3"/>
        <v/>
      </c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 x14ac:dyDescent="0.35">
      <c r="A490" s="60" t="s">
        <v>1425</v>
      </c>
      <c r="B490" s="86" t="s">
        <v>101</v>
      </c>
      <c r="C490" s="60" t="s">
        <v>623</v>
      </c>
      <c r="D490" s="87">
        <v>41337</v>
      </c>
      <c r="E490" s="88">
        <f t="shared" ca="1" si="2"/>
        <v>11</v>
      </c>
      <c r="F490" s="88"/>
      <c r="G490" s="88"/>
      <c r="H490" s="88"/>
      <c r="I490" s="88">
        <v>79289</v>
      </c>
      <c r="J490" s="86">
        <v>1</v>
      </c>
      <c r="K490" s="88" t="str">
        <f t="shared" si="3"/>
        <v/>
      </c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 x14ac:dyDescent="0.35">
      <c r="A491" s="60" t="s">
        <v>1426</v>
      </c>
      <c r="B491" s="86" t="s">
        <v>104</v>
      </c>
      <c r="C491" s="60" t="s">
        <v>623</v>
      </c>
      <c r="D491" s="87">
        <v>41342</v>
      </c>
      <c r="E491" s="88">
        <f t="shared" ca="1" si="2"/>
        <v>11</v>
      </c>
      <c r="F491" s="88"/>
      <c r="G491" s="88"/>
      <c r="H491" s="88" t="s">
        <v>139</v>
      </c>
      <c r="I491" s="88">
        <v>81594</v>
      </c>
      <c r="J491" s="86">
        <v>2</v>
      </c>
      <c r="K491" s="88" t="str">
        <f t="shared" si="3"/>
        <v/>
      </c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 x14ac:dyDescent="0.35">
      <c r="A492" s="60" t="s">
        <v>1427</v>
      </c>
      <c r="B492" s="86" t="s">
        <v>101</v>
      </c>
      <c r="C492" s="60" t="s">
        <v>623</v>
      </c>
      <c r="D492" s="87">
        <v>38779</v>
      </c>
      <c r="E492" s="88">
        <f t="shared" ca="1" si="2"/>
        <v>19</v>
      </c>
      <c r="F492" s="88"/>
      <c r="G492" s="88"/>
      <c r="H492" s="88" t="s">
        <v>121</v>
      </c>
      <c r="I492" s="88">
        <v>46876</v>
      </c>
      <c r="J492" s="86">
        <v>3</v>
      </c>
      <c r="K492" s="88" t="str">
        <f t="shared" si="3"/>
        <v/>
      </c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 x14ac:dyDescent="0.35">
      <c r="A493" s="60" t="s">
        <v>1428</v>
      </c>
      <c r="B493" s="86" t="s">
        <v>127</v>
      </c>
      <c r="C493" s="60" t="s">
        <v>623</v>
      </c>
      <c r="D493" s="87">
        <v>40597</v>
      </c>
      <c r="E493" s="88">
        <f t="shared" ca="1" si="2"/>
        <v>14</v>
      </c>
      <c r="F493" s="88"/>
      <c r="G493" s="88"/>
      <c r="H493" s="88" t="s">
        <v>139</v>
      </c>
      <c r="I493" s="88">
        <v>89002</v>
      </c>
      <c r="J493" s="86">
        <v>2</v>
      </c>
      <c r="K493" s="88" t="str">
        <f t="shared" si="3"/>
        <v/>
      </c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 x14ac:dyDescent="0.35">
      <c r="A494" s="60" t="s">
        <v>1429</v>
      </c>
      <c r="B494" s="86" t="s">
        <v>127</v>
      </c>
      <c r="C494" s="60" t="s">
        <v>623</v>
      </c>
      <c r="D494" s="87">
        <v>39868</v>
      </c>
      <c r="E494" s="88">
        <f t="shared" ca="1" si="2"/>
        <v>16</v>
      </c>
      <c r="F494" s="88"/>
      <c r="G494" s="88"/>
      <c r="H494" s="88" t="s">
        <v>121</v>
      </c>
      <c r="I494" s="88">
        <v>60097</v>
      </c>
      <c r="J494" s="86">
        <v>3</v>
      </c>
      <c r="K494" s="88" t="str">
        <f t="shared" si="3"/>
        <v/>
      </c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 x14ac:dyDescent="0.35">
      <c r="A495" s="60" t="s">
        <v>1430</v>
      </c>
      <c r="B495" s="86" t="s">
        <v>104</v>
      </c>
      <c r="C495" s="60" t="s">
        <v>623</v>
      </c>
      <c r="D495" s="87">
        <v>40977</v>
      </c>
      <c r="E495" s="88">
        <f t="shared" ca="1" si="2"/>
        <v>12</v>
      </c>
      <c r="F495" s="88"/>
      <c r="G495" s="88"/>
      <c r="H495" s="88" t="s">
        <v>119</v>
      </c>
      <c r="I495" s="88">
        <v>101346</v>
      </c>
      <c r="J495" s="86">
        <v>3</v>
      </c>
      <c r="K495" s="88" t="str">
        <f t="shared" si="3"/>
        <v/>
      </c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 x14ac:dyDescent="0.35">
      <c r="A496" s="60" t="s">
        <v>1431</v>
      </c>
      <c r="B496" s="86" t="s">
        <v>125</v>
      </c>
      <c r="C496" s="60" t="s">
        <v>623</v>
      </c>
      <c r="D496" s="87">
        <v>41332</v>
      </c>
      <c r="E496" s="88">
        <f t="shared" ca="1" si="2"/>
        <v>12</v>
      </c>
      <c r="F496" s="88"/>
      <c r="G496" s="88"/>
      <c r="H496" s="88" t="s">
        <v>149</v>
      </c>
      <c r="I496" s="88">
        <v>110700</v>
      </c>
      <c r="J496" s="86">
        <v>3</v>
      </c>
      <c r="K496" s="88" t="str">
        <f t="shared" si="3"/>
        <v/>
      </c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 x14ac:dyDescent="0.35">
      <c r="A497" s="60" t="s">
        <v>1432</v>
      </c>
      <c r="B497" s="86" t="s">
        <v>134</v>
      </c>
      <c r="C497" s="60" t="s">
        <v>623</v>
      </c>
      <c r="D497" s="87">
        <v>41702</v>
      </c>
      <c r="E497" s="88">
        <f t="shared" ca="1" si="2"/>
        <v>10</v>
      </c>
      <c r="F497" s="88"/>
      <c r="G497" s="88"/>
      <c r="H497" s="88" t="s">
        <v>139</v>
      </c>
      <c r="I497" s="88">
        <v>118902</v>
      </c>
      <c r="J497" s="86">
        <v>1</v>
      </c>
      <c r="K497" s="88" t="str">
        <f t="shared" si="3"/>
        <v/>
      </c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 x14ac:dyDescent="0.35">
      <c r="A498" s="60" t="s">
        <v>1433</v>
      </c>
      <c r="B498" s="86" t="s">
        <v>134</v>
      </c>
      <c r="C498" s="60" t="s">
        <v>623</v>
      </c>
      <c r="D498" s="87">
        <v>40252</v>
      </c>
      <c r="E498" s="88">
        <f t="shared" ca="1" si="2"/>
        <v>14</v>
      </c>
      <c r="F498" s="88"/>
      <c r="G498" s="88"/>
      <c r="H498" s="88" t="s">
        <v>119</v>
      </c>
      <c r="I498" s="88">
        <v>75430</v>
      </c>
      <c r="J498" s="86">
        <v>4</v>
      </c>
      <c r="K498" s="88">
        <f t="shared" si="3"/>
        <v>3000</v>
      </c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 x14ac:dyDescent="0.35">
      <c r="A499" s="60" t="s">
        <v>1434</v>
      </c>
      <c r="B499" s="86" t="s">
        <v>104</v>
      </c>
      <c r="C499" s="60" t="s">
        <v>623</v>
      </c>
      <c r="D499" s="87">
        <v>40254</v>
      </c>
      <c r="E499" s="88">
        <f t="shared" ca="1" si="2"/>
        <v>14</v>
      </c>
      <c r="F499" s="88"/>
      <c r="G499" s="88"/>
      <c r="H499" s="88" t="s">
        <v>149</v>
      </c>
      <c r="I499" s="88">
        <v>103697</v>
      </c>
      <c r="J499" s="86">
        <v>4</v>
      </c>
      <c r="K499" s="88">
        <f t="shared" si="3"/>
        <v>3000</v>
      </c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 x14ac:dyDescent="0.35">
      <c r="A500" s="60" t="s">
        <v>1435</v>
      </c>
      <c r="B500" s="86" t="s">
        <v>101</v>
      </c>
      <c r="C500" s="60" t="s">
        <v>623</v>
      </c>
      <c r="D500" s="87">
        <v>41360</v>
      </c>
      <c r="E500" s="88">
        <f t="shared" ca="1" si="2"/>
        <v>11</v>
      </c>
      <c r="F500" s="88"/>
      <c r="G500" s="88"/>
      <c r="H500" s="88" t="s">
        <v>139</v>
      </c>
      <c r="I500" s="88">
        <v>66777</v>
      </c>
      <c r="J500" s="86">
        <v>3</v>
      </c>
      <c r="K500" s="88" t="str">
        <f t="shared" si="3"/>
        <v/>
      </c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 x14ac:dyDescent="0.35">
      <c r="A501" s="60" t="s">
        <v>1436</v>
      </c>
      <c r="B501" s="86" t="s">
        <v>101</v>
      </c>
      <c r="C501" s="60" t="s">
        <v>623</v>
      </c>
      <c r="D501" s="87">
        <v>39893</v>
      </c>
      <c r="E501" s="88">
        <f t="shared" ca="1" si="2"/>
        <v>15</v>
      </c>
      <c r="F501" s="88"/>
      <c r="G501" s="88"/>
      <c r="H501" s="88" t="s">
        <v>119</v>
      </c>
      <c r="I501" s="88">
        <v>72944</v>
      </c>
      <c r="J501" s="86">
        <v>1</v>
      </c>
      <c r="K501" s="88" t="str">
        <f t="shared" si="3"/>
        <v/>
      </c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 x14ac:dyDescent="0.35">
      <c r="A502" s="60" t="s">
        <v>1437</v>
      </c>
      <c r="B502" s="86" t="s">
        <v>104</v>
      </c>
      <c r="C502" s="60" t="s">
        <v>623</v>
      </c>
      <c r="D502" s="87">
        <v>39906</v>
      </c>
      <c r="E502" s="88">
        <f t="shared" ca="1" si="2"/>
        <v>15</v>
      </c>
      <c r="F502" s="88"/>
      <c r="G502" s="88"/>
      <c r="H502" s="88"/>
      <c r="I502" s="88">
        <v>48460</v>
      </c>
      <c r="J502" s="86">
        <v>4</v>
      </c>
      <c r="K502" s="88">
        <f t="shared" si="3"/>
        <v>3000</v>
      </c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 x14ac:dyDescent="0.35">
      <c r="A503" s="60" t="s">
        <v>1438</v>
      </c>
      <c r="B503" s="86" t="s">
        <v>127</v>
      </c>
      <c r="C503" s="60" t="s">
        <v>623</v>
      </c>
      <c r="D503" s="87">
        <v>41371</v>
      </c>
      <c r="E503" s="88">
        <f t="shared" ca="1" si="2"/>
        <v>11</v>
      </c>
      <c r="F503" s="88"/>
      <c r="G503" s="88"/>
      <c r="H503" s="88" t="s">
        <v>119</v>
      </c>
      <c r="I503" s="88">
        <v>72942</v>
      </c>
      <c r="J503" s="86">
        <v>1</v>
      </c>
      <c r="K503" s="88" t="str">
        <f t="shared" si="3"/>
        <v/>
      </c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 x14ac:dyDescent="0.35">
      <c r="A504" s="60" t="s">
        <v>1439</v>
      </c>
      <c r="B504" s="86" t="s">
        <v>134</v>
      </c>
      <c r="C504" s="60" t="s">
        <v>623</v>
      </c>
      <c r="D504" s="87">
        <v>41744</v>
      </c>
      <c r="E504" s="88">
        <f t="shared" ca="1" si="2"/>
        <v>10</v>
      </c>
      <c r="F504" s="88"/>
      <c r="G504" s="88"/>
      <c r="H504" s="88" t="s">
        <v>119</v>
      </c>
      <c r="I504" s="88">
        <v>83936</v>
      </c>
      <c r="J504" s="86">
        <v>4</v>
      </c>
      <c r="K504" s="88">
        <f t="shared" si="3"/>
        <v>3000</v>
      </c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 x14ac:dyDescent="0.35">
      <c r="A505" s="60" t="s">
        <v>1440</v>
      </c>
      <c r="B505" s="86" t="s">
        <v>134</v>
      </c>
      <c r="C505" s="60" t="s">
        <v>623</v>
      </c>
      <c r="D505" s="87">
        <v>40670</v>
      </c>
      <c r="E505" s="88">
        <f t="shared" ca="1" si="2"/>
        <v>13</v>
      </c>
      <c r="F505" s="88"/>
      <c r="G505" s="88"/>
      <c r="H505" s="88"/>
      <c r="I505" s="88">
        <v>74513</v>
      </c>
      <c r="J505" s="86">
        <v>1</v>
      </c>
      <c r="K505" s="88" t="str">
        <f t="shared" si="3"/>
        <v/>
      </c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 x14ac:dyDescent="0.35">
      <c r="A506" s="60" t="s">
        <v>1441</v>
      </c>
      <c r="B506" s="86" t="s">
        <v>125</v>
      </c>
      <c r="C506" s="60" t="s">
        <v>623</v>
      </c>
      <c r="D506" s="87">
        <v>36996</v>
      </c>
      <c r="E506" s="88">
        <f t="shared" ca="1" si="2"/>
        <v>23</v>
      </c>
      <c r="F506" s="88"/>
      <c r="G506" s="88"/>
      <c r="H506" s="88" t="s">
        <v>121</v>
      </c>
      <c r="I506" s="88">
        <v>52562</v>
      </c>
      <c r="J506" s="86">
        <v>4</v>
      </c>
      <c r="K506" s="88">
        <f t="shared" si="3"/>
        <v>3000</v>
      </c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 x14ac:dyDescent="0.35">
      <c r="A507" s="60" t="s">
        <v>1442</v>
      </c>
      <c r="B507" s="86" t="s">
        <v>104</v>
      </c>
      <c r="C507" s="60" t="s">
        <v>623</v>
      </c>
      <c r="D507" s="87">
        <v>37024</v>
      </c>
      <c r="E507" s="88">
        <f t="shared" ca="1" si="2"/>
        <v>23</v>
      </c>
      <c r="F507" s="88"/>
      <c r="G507" s="88"/>
      <c r="H507" s="88"/>
      <c r="I507" s="88">
        <v>77681</v>
      </c>
      <c r="J507" s="86">
        <v>5</v>
      </c>
      <c r="K507" s="88">
        <f t="shared" si="3"/>
        <v>3000</v>
      </c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 x14ac:dyDescent="0.35">
      <c r="A508" s="60" t="s">
        <v>1443</v>
      </c>
      <c r="B508" s="86" t="s">
        <v>134</v>
      </c>
      <c r="C508" s="60" t="s">
        <v>623</v>
      </c>
      <c r="D508" s="87">
        <v>37375</v>
      </c>
      <c r="E508" s="88">
        <f t="shared" ca="1" si="2"/>
        <v>22</v>
      </c>
      <c r="F508" s="88"/>
      <c r="G508" s="88"/>
      <c r="H508" s="88"/>
      <c r="I508" s="88">
        <v>87321</v>
      </c>
      <c r="J508" s="86">
        <v>5</v>
      </c>
      <c r="K508" s="88">
        <f t="shared" si="3"/>
        <v>3000</v>
      </c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 x14ac:dyDescent="0.35">
      <c r="A509" s="60" t="s">
        <v>1444</v>
      </c>
      <c r="B509" s="86" t="s">
        <v>134</v>
      </c>
      <c r="C509" s="60" t="s">
        <v>623</v>
      </c>
      <c r="D509" s="87">
        <v>37751</v>
      </c>
      <c r="E509" s="88">
        <f t="shared" ca="1" si="2"/>
        <v>21</v>
      </c>
      <c r="F509" s="88"/>
      <c r="G509" s="88"/>
      <c r="H509" s="88" t="s">
        <v>139</v>
      </c>
      <c r="I509" s="88">
        <v>89725</v>
      </c>
      <c r="J509" s="86">
        <v>1</v>
      </c>
      <c r="K509" s="88" t="str">
        <f t="shared" si="3"/>
        <v/>
      </c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 x14ac:dyDescent="0.35">
      <c r="A510" s="60" t="s">
        <v>1445</v>
      </c>
      <c r="B510" s="86" t="s">
        <v>134</v>
      </c>
      <c r="C510" s="60" t="s">
        <v>623</v>
      </c>
      <c r="D510" s="87">
        <v>38482</v>
      </c>
      <c r="E510" s="88">
        <f t="shared" ca="1" si="2"/>
        <v>19</v>
      </c>
      <c r="F510" s="88"/>
      <c r="G510" s="88"/>
      <c r="H510" s="88"/>
      <c r="I510" s="88">
        <v>66140</v>
      </c>
      <c r="J510" s="86">
        <v>3</v>
      </c>
      <c r="K510" s="88" t="str">
        <f t="shared" si="3"/>
        <v/>
      </c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 x14ac:dyDescent="0.35">
      <c r="A511" s="60" t="s">
        <v>1446</v>
      </c>
      <c r="B511" s="86" t="s">
        <v>127</v>
      </c>
      <c r="C511" s="60" t="s">
        <v>623</v>
      </c>
      <c r="D511" s="87">
        <v>40295</v>
      </c>
      <c r="E511" s="88">
        <f t="shared" ca="1" si="2"/>
        <v>14</v>
      </c>
      <c r="F511" s="88"/>
      <c r="G511" s="88"/>
      <c r="H511" s="88" t="s">
        <v>119</v>
      </c>
      <c r="I511" s="88">
        <v>66579</v>
      </c>
      <c r="J511" s="86">
        <v>2</v>
      </c>
      <c r="K511" s="88" t="str">
        <f t="shared" si="3"/>
        <v/>
      </c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 x14ac:dyDescent="0.35">
      <c r="A512" s="60" t="s">
        <v>1447</v>
      </c>
      <c r="B512" s="86" t="s">
        <v>134</v>
      </c>
      <c r="C512" s="60" t="s">
        <v>623</v>
      </c>
      <c r="D512" s="87">
        <v>41785</v>
      </c>
      <c r="E512" s="88">
        <f t="shared" ref="E512:E742" ca="1" si="4">DATEDIF(D512,TODAY(),"Y")</f>
        <v>10</v>
      </c>
      <c r="F512" s="88"/>
      <c r="G512" s="88"/>
      <c r="H512" s="88"/>
      <c r="I512" s="88">
        <v>79152</v>
      </c>
      <c r="J512" s="86">
        <v>1</v>
      </c>
      <c r="K512" s="88" t="str">
        <f t="shared" ref="K512:K742" si="5">IF(J512&gt;=4,3000,"")</f>
        <v/>
      </c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 x14ac:dyDescent="0.35">
      <c r="A513" s="60" t="s">
        <v>1448</v>
      </c>
      <c r="B513" s="86" t="s">
        <v>101</v>
      </c>
      <c r="C513" s="60" t="s">
        <v>623</v>
      </c>
      <c r="D513" s="87">
        <v>40340</v>
      </c>
      <c r="E513" s="88">
        <f t="shared" ca="1" si="4"/>
        <v>14</v>
      </c>
      <c r="F513" s="88"/>
      <c r="G513" s="88"/>
      <c r="H513" s="88" t="s">
        <v>139</v>
      </c>
      <c r="I513" s="88">
        <v>50979</v>
      </c>
      <c r="J513" s="86">
        <v>3</v>
      </c>
      <c r="K513" s="88" t="str">
        <f t="shared" si="5"/>
        <v/>
      </c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 x14ac:dyDescent="0.35">
      <c r="A514" s="60" t="s">
        <v>1449</v>
      </c>
      <c r="B514" s="86" t="s">
        <v>134</v>
      </c>
      <c r="C514" s="60" t="s">
        <v>623</v>
      </c>
      <c r="D514" s="87">
        <v>41410</v>
      </c>
      <c r="E514" s="88">
        <f t="shared" ca="1" si="4"/>
        <v>11</v>
      </c>
      <c r="F514" s="88"/>
      <c r="G514" s="88"/>
      <c r="H514" s="88" t="s">
        <v>119</v>
      </c>
      <c r="I514" s="88">
        <v>101055</v>
      </c>
      <c r="J514" s="86">
        <v>2</v>
      </c>
      <c r="K514" s="88" t="str">
        <f t="shared" si="5"/>
        <v/>
      </c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 x14ac:dyDescent="0.35">
      <c r="A515" s="60" t="s">
        <v>1450</v>
      </c>
      <c r="B515" s="86" t="s">
        <v>101</v>
      </c>
      <c r="C515" s="60" t="s">
        <v>623</v>
      </c>
      <c r="D515" s="87">
        <v>37036</v>
      </c>
      <c r="E515" s="88">
        <f t="shared" ca="1" si="4"/>
        <v>23</v>
      </c>
      <c r="F515" s="88"/>
      <c r="G515" s="88"/>
      <c r="H515" s="88" t="s">
        <v>149</v>
      </c>
      <c r="I515" s="88">
        <v>68213</v>
      </c>
      <c r="J515" s="86">
        <v>4</v>
      </c>
      <c r="K515" s="88">
        <f t="shared" si="5"/>
        <v>3000</v>
      </c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 x14ac:dyDescent="0.35">
      <c r="A516" s="60" t="s">
        <v>1451</v>
      </c>
      <c r="B516" s="86" t="s">
        <v>101</v>
      </c>
      <c r="C516" s="60" t="s">
        <v>623</v>
      </c>
      <c r="D516" s="87">
        <v>37418</v>
      </c>
      <c r="E516" s="88">
        <f t="shared" ca="1" si="4"/>
        <v>22</v>
      </c>
      <c r="F516" s="88"/>
      <c r="G516" s="88"/>
      <c r="H516" s="88"/>
      <c r="I516" s="88">
        <v>99512</v>
      </c>
      <c r="J516" s="86">
        <v>4</v>
      </c>
      <c r="K516" s="88">
        <f t="shared" si="5"/>
        <v>3000</v>
      </c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 x14ac:dyDescent="0.35">
      <c r="A517" s="60" t="s">
        <v>1452</v>
      </c>
      <c r="B517" s="86" t="s">
        <v>134</v>
      </c>
      <c r="C517" s="60" t="s">
        <v>623</v>
      </c>
      <c r="D517" s="87">
        <v>40360</v>
      </c>
      <c r="E517" s="88">
        <f t="shared" ca="1" si="4"/>
        <v>14</v>
      </c>
      <c r="F517" s="88"/>
      <c r="G517" s="88"/>
      <c r="H517" s="88" t="s">
        <v>128</v>
      </c>
      <c r="I517" s="88">
        <v>108185</v>
      </c>
      <c r="J517" s="86">
        <v>2</v>
      </c>
      <c r="K517" s="88" t="str">
        <f t="shared" si="5"/>
        <v/>
      </c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 x14ac:dyDescent="0.35">
      <c r="A518" s="60" t="s">
        <v>1453</v>
      </c>
      <c r="B518" s="86" t="s">
        <v>101</v>
      </c>
      <c r="C518" s="60" t="s">
        <v>623</v>
      </c>
      <c r="D518" s="87">
        <v>39981</v>
      </c>
      <c r="E518" s="88">
        <f t="shared" ca="1" si="4"/>
        <v>15</v>
      </c>
      <c r="F518" s="88"/>
      <c r="G518" s="88"/>
      <c r="H518" s="88" t="s">
        <v>149</v>
      </c>
      <c r="I518" s="88">
        <v>124966</v>
      </c>
      <c r="J518" s="86">
        <v>2</v>
      </c>
      <c r="K518" s="88" t="str">
        <f t="shared" si="5"/>
        <v/>
      </c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 x14ac:dyDescent="0.35">
      <c r="A519" s="60" t="s">
        <v>1454</v>
      </c>
      <c r="B519" s="86" t="s">
        <v>134</v>
      </c>
      <c r="C519" s="60" t="s">
        <v>623</v>
      </c>
      <c r="D519" s="87">
        <v>37068</v>
      </c>
      <c r="E519" s="88">
        <f t="shared" ca="1" si="4"/>
        <v>23</v>
      </c>
      <c r="F519" s="88"/>
      <c r="G519" s="88"/>
      <c r="H519" s="88" t="s">
        <v>139</v>
      </c>
      <c r="I519" s="88">
        <v>108629</v>
      </c>
      <c r="J519" s="86">
        <v>1</v>
      </c>
      <c r="K519" s="88" t="str">
        <f t="shared" si="5"/>
        <v/>
      </c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 x14ac:dyDescent="0.35">
      <c r="A520" s="60" t="s">
        <v>1455</v>
      </c>
      <c r="B520" s="86" t="s">
        <v>101</v>
      </c>
      <c r="C520" s="60" t="s">
        <v>623</v>
      </c>
      <c r="D520" s="87">
        <v>39251</v>
      </c>
      <c r="E520" s="88">
        <f t="shared" ca="1" si="4"/>
        <v>17</v>
      </c>
      <c r="F520" s="88"/>
      <c r="G520" s="88"/>
      <c r="H520" s="88" t="s">
        <v>149</v>
      </c>
      <c r="I520" s="88">
        <v>48249</v>
      </c>
      <c r="J520" s="86">
        <v>2</v>
      </c>
      <c r="K520" s="88" t="str">
        <f t="shared" si="5"/>
        <v/>
      </c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 x14ac:dyDescent="0.35">
      <c r="A521" s="60" t="s">
        <v>1456</v>
      </c>
      <c r="B521" s="86" t="s">
        <v>134</v>
      </c>
      <c r="C521" s="60" t="s">
        <v>623</v>
      </c>
      <c r="D521" s="87">
        <v>40751</v>
      </c>
      <c r="E521" s="88">
        <f t="shared" ca="1" si="4"/>
        <v>13</v>
      </c>
      <c r="F521" s="88"/>
      <c r="G521" s="88"/>
      <c r="H521" s="88" t="s">
        <v>119</v>
      </c>
      <c r="I521" s="88">
        <v>46370</v>
      </c>
      <c r="J521" s="86">
        <v>2</v>
      </c>
      <c r="K521" s="88" t="str">
        <f t="shared" si="5"/>
        <v/>
      </c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 x14ac:dyDescent="0.35">
      <c r="A522" s="60" t="s">
        <v>1457</v>
      </c>
      <c r="B522" s="86" t="s">
        <v>134</v>
      </c>
      <c r="C522" s="60" t="s">
        <v>623</v>
      </c>
      <c r="D522" s="87">
        <v>41843</v>
      </c>
      <c r="E522" s="88">
        <f t="shared" ca="1" si="4"/>
        <v>10</v>
      </c>
      <c r="F522" s="88"/>
      <c r="G522" s="88"/>
      <c r="H522" s="88" t="s">
        <v>128</v>
      </c>
      <c r="I522" s="88">
        <v>117457</v>
      </c>
      <c r="J522" s="86">
        <v>1</v>
      </c>
      <c r="K522" s="88" t="str">
        <f t="shared" si="5"/>
        <v/>
      </c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 x14ac:dyDescent="0.35">
      <c r="A523" s="60" t="s">
        <v>1458</v>
      </c>
      <c r="B523" s="86" t="s">
        <v>102</v>
      </c>
      <c r="C523" s="60" t="s">
        <v>623</v>
      </c>
      <c r="D523" s="87">
        <v>40376</v>
      </c>
      <c r="E523" s="88">
        <f t="shared" ca="1" si="4"/>
        <v>14</v>
      </c>
      <c r="F523" s="88"/>
      <c r="G523" s="88"/>
      <c r="H523" s="88"/>
      <c r="I523" s="88">
        <v>117663</v>
      </c>
      <c r="J523" s="86">
        <v>5</v>
      </c>
      <c r="K523" s="88">
        <f t="shared" si="5"/>
        <v>3000</v>
      </c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 x14ac:dyDescent="0.35">
      <c r="A524" s="60" t="s">
        <v>1459</v>
      </c>
      <c r="B524" s="86" t="s">
        <v>104</v>
      </c>
      <c r="C524" s="60" t="s">
        <v>623</v>
      </c>
      <c r="D524" s="87">
        <v>41477</v>
      </c>
      <c r="E524" s="88">
        <f t="shared" ca="1" si="4"/>
        <v>11</v>
      </c>
      <c r="F524" s="88"/>
      <c r="G524" s="88"/>
      <c r="H524" s="88" t="s">
        <v>121</v>
      </c>
      <c r="I524" s="88">
        <v>92231</v>
      </c>
      <c r="J524" s="86">
        <v>5</v>
      </c>
      <c r="K524" s="88">
        <f t="shared" si="5"/>
        <v>3000</v>
      </c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 x14ac:dyDescent="0.35">
      <c r="A525" s="60" t="s">
        <v>1460</v>
      </c>
      <c r="B525" s="86" t="s">
        <v>101</v>
      </c>
      <c r="C525" s="60" t="s">
        <v>623</v>
      </c>
      <c r="D525" s="87">
        <v>41492</v>
      </c>
      <c r="E525" s="88">
        <f t="shared" ca="1" si="4"/>
        <v>11</v>
      </c>
      <c r="F525" s="88"/>
      <c r="G525" s="88"/>
      <c r="H525" s="88"/>
      <c r="I525" s="88">
        <v>68715</v>
      </c>
      <c r="J525" s="86">
        <v>2</v>
      </c>
      <c r="K525" s="88" t="str">
        <f t="shared" si="5"/>
        <v/>
      </c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 x14ac:dyDescent="0.35">
      <c r="A526" s="60" t="s">
        <v>1461</v>
      </c>
      <c r="B526" s="86" t="s">
        <v>101</v>
      </c>
      <c r="C526" s="60" t="s">
        <v>623</v>
      </c>
      <c r="D526" s="87">
        <v>37106</v>
      </c>
      <c r="E526" s="88">
        <f t="shared" ca="1" si="4"/>
        <v>23</v>
      </c>
      <c r="F526" s="88"/>
      <c r="G526" s="88"/>
      <c r="H526" s="88"/>
      <c r="I526" s="88">
        <v>101020</v>
      </c>
      <c r="J526" s="86">
        <v>3</v>
      </c>
      <c r="K526" s="88" t="str">
        <f t="shared" si="5"/>
        <v/>
      </c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 x14ac:dyDescent="0.35">
      <c r="A527" s="60" t="s">
        <v>1462</v>
      </c>
      <c r="B527" s="86" t="s">
        <v>127</v>
      </c>
      <c r="C527" s="60" t="s">
        <v>623</v>
      </c>
      <c r="D527" s="87">
        <v>37453</v>
      </c>
      <c r="E527" s="88">
        <f t="shared" ca="1" si="4"/>
        <v>22</v>
      </c>
      <c r="F527" s="88"/>
      <c r="G527" s="88"/>
      <c r="H527" s="88"/>
      <c r="I527" s="88">
        <v>71460</v>
      </c>
      <c r="J527" s="86">
        <v>5</v>
      </c>
      <c r="K527" s="88">
        <f t="shared" si="5"/>
        <v>3000</v>
      </c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 x14ac:dyDescent="0.35">
      <c r="A528" s="60" t="s">
        <v>1463</v>
      </c>
      <c r="B528" s="86" t="s">
        <v>134</v>
      </c>
      <c r="C528" s="60" t="s">
        <v>623</v>
      </c>
      <c r="D528" s="87">
        <v>37458</v>
      </c>
      <c r="E528" s="88">
        <f t="shared" ca="1" si="4"/>
        <v>22</v>
      </c>
      <c r="F528" s="88"/>
      <c r="G528" s="88"/>
      <c r="H528" s="88"/>
      <c r="I528" s="88">
        <v>81833</v>
      </c>
      <c r="J528" s="86">
        <v>5</v>
      </c>
      <c r="K528" s="88">
        <f t="shared" si="5"/>
        <v>3000</v>
      </c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 x14ac:dyDescent="0.35">
      <c r="A529" s="60" t="s">
        <v>1464</v>
      </c>
      <c r="B529" s="86" t="s">
        <v>134</v>
      </c>
      <c r="C529" s="60" t="s">
        <v>623</v>
      </c>
      <c r="D529" s="87">
        <v>37471</v>
      </c>
      <c r="E529" s="88">
        <f t="shared" ca="1" si="4"/>
        <v>22</v>
      </c>
      <c r="F529" s="88"/>
      <c r="G529" s="88"/>
      <c r="H529" s="88" t="s">
        <v>149</v>
      </c>
      <c r="I529" s="88">
        <v>95313</v>
      </c>
      <c r="J529" s="86">
        <v>5</v>
      </c>
      <c r="K529" s="88">
        <f t="shared" si="5"/>
        <v>3000</v>
      </c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 x14ac:dyDescent="0.35">
      <c r="A530" s="60" t="s">
        <v>1465</v>
      </c>
      <c r="B530" s="86" t="s">
        <v>102</v>
      </c>
      <c r="C530" s="60" t="s">
        <v>623</v>
      </c>
      <c r="D530" s="87">
        <v>38926</v>
      </c>
      <c r="E530" s="88">
        <f t="shared" ca="1" si="4"/>
        <v>18</v>
      </c>
      <c r="F530" s="88"/>
      <c r="G530" s="88"/>
      <c r="H530" s="88" t="s">
        <v>121</v>
      </c>
      <c r="I530" s="88">
        <v>100295</v>
      </c>
      <c r="J530" s="86">
        <v>2</v>
      </c>
      <c r="K530" s="88" t="str">
        <f t="shared" si="5"/>
        <v/>
      </c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 x14ac:dyDescent="0.35">
      <c r="A531" s="60" t="s">
        <v>1466</v>
      </c>
      <c r="B531" s="86" t="s">
        <v>134</v>
      </c>
      <c r="C531" s="60" t="s">
        <v>623</v>
      </c>
      <c r="D531" s="87">
        <v>41482</v>
      </c>
      <c r="E531" s="88">
        <f t="shared" ca="1" si="4"/>
        <v>11</v>
      </c>
      <c r="F531" s="88"/>
      <c r="G531" s="88"/>
      <c r="H531" s="88"/>
      <c r="I531" s="88">
        <v>108616</v>
      </c>
      <c r="J531" s="86">
        <v>5</v>
      </c>
      <c r="K531" s="88">
        <f t="shared" si="5"/>
        <v>3000</v>
      </c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 x14ac:dyDescent="0.35">
      <c r="A532" s="60" t="s">
        <v>1467</v>
      </c>
      <c r="B532" s="86" t="s">
        <v>104</v>
      </c>
      <c r="C532" s="60" t="s">
        <v>623</v>
      </c>
      <c r="D532" s="87">
        <v>41488</v>
      </c>
      <c r="E532" s="88">
        <f t="shared" ca="1" si="4"/>
        <v>11</v>
      </c>
      <c r="F532" s="88"/>
      <c r="G532" s="88"/>
      <c r="H532" s="88"/>
      <c r="I532" s="88">
        <v>83517</v>
      </c>
      <c r="J532" s="86">
        <v>4</v>
      </c>
      <c r="K532" s="88">
        <f t="shared" si="5"/>
        <v>3000</v>
      </c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 x14ac:dyDescent="0.35">
      <c r="A533" s="60" t="s">
        <v>1468</v>
      </c>
      <c r="B533" s="86" t="s">
        <v>104</v>
      </c>
      <c r="C533" s="60" t="s">
        <v>623</v>
      </c>
      <c r="D533" s="87">
        <v>41499</v>
      </c>
      <c r="E533" s="88">
        <f t="shared" ca="1" si="4"/>
        <v>11</v>
      </c>
      <c r="F533" s="88"/>
      <c r="G533" s="88"/>
      <c r="H533" s="88" t="s">
        <v>121</v>
      </c>
      <c r="I533" s="88">
        <v>52388</v>
      </c>
      <c r="J533" s="86">
        <v>5</v>
      </c>
      <c r="K533" s="88">
        <f t="shared" si="5"/>
        <v>3000</v>
      </c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 x14ac:dyDescent="0.35">
      <c r="A534" s="60" t="s">
        <v>1469</v>
      </c>
      <c r="B534" s="86" t="s">
        <v>101</v>
      </c>
      <c r="C534" s="60" t="s">
        <v>623</v>
      </c>
      <c r="D534" s="87">
        <v>40781</v>
      </c>
      <c r="E534" s="88">
        <f t="shared" ca="1" si="4"/>
        <v>13</v>
      </c>
      <c r="F534" s="88"/>
      <c r="G534" s="88"/>
      <c r="H534" s="88" t="s">
        <v>128</v>
      </c>
      <c r="I534" s="88">
        <v>119001</v>
      </c>
      <c r="J534" s="86">
        <v>4</v>
      </c>
      <c r="K534" s="88">
        <f t="shared" si="5"/>
        <v>3000</v>
      </c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 x14ac:dyDescent="0.35">
      <c r="A535" s="60" t="s">
        <v>1470</v>
      </c>
      <c r="B535" s="86" t="s">
        <v>134</v>
      </c>
      <c r="C535" s="60" t="s">
        <v>623</v>
      </c>
      <c r="D535" s="87">
        <v>41893</v>
      </c>
      <c r="E535" s="88">
        <f t="shared" ca="1" si="4"/>
        <v>10</v>
      </c>
      <c r="F535" s="88"/>
      <c r="G535" s="88"/>
      <c r="H535" s="88" t="s">
        <v>121</v>
      </c>
      <c r="I535" s="88">
        <v>124817</v>
      </c>
      <c r="J535" s="86">
        <v>5</v>
      </c>
      <c r="K535" s="88">
        <f t="shared" si="5"/>
        <v>3000</v>
      </c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 x14ac:dyDescent="0.35">
      <c r="A536" s="60" t="s">
        <v>1471</v>
      </c>
      <c r="B536" s="86" t="s">
        <v>134</v>
      </c>
      <c r="C536" s="60" t="s">
        <v>623</v>
      </c>
      <c r="D536" s="87">
        <v>40413</v>
      </c>
      <c r="E536" s="88">
        <f t="shared" ca="1" si="4"/>
        <v>14</v>
      </c>
      <c r="F536" s="88"/>
      <c r="G536" s="88"/>
      <c r="H536" s="88" t="s">
        <v>119</v>
      </c>
      <c r="I536" s="88">
        <v>60907</v>
      </c>
      <c r="J536" s="86">
        <v>2</v>
      </c>
      <c r="K536" s="88" t="str">
        <f t="shared" si="5"/>
        <v/>
      </c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 x14ac:dyDescent="0.35">
      <c r="A537" s="60" t="s">
        <v>1472</v>
      </c>
      <c r="B537" s="86" t="s">
        <v>101</v>
      </c>
      <c r="C537" s="60" t="s">
        <v>623</v>
      </c>
      <c r="D537" s="87">
        <v>40058</v>
      </c>
      <c r="E537" s="88">
        <f t="shared" ca="1" si="4"/>
        <v>15</v>
      </c>
      <c r="F537" s="88"/>
      <c r="G537" s="88"/>
      <c r="H537" s="88" t="s">
        <v>121</v>
      </c>
      <c r="I537" s="88">
        <v>50760</v>
      </c>
      <c r="J537" s="86">
        <v>4</v>
      </c>
      <c r="K537" s="88">
        <f t="shared" si="5"/>
        <v>3000</v>
      </c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 x14ac:dyDescent="0.35">
      <c r="A538" s="60" t="s">
        <v>1473</v>
      </c>
      <c r="B538" s="86" t="s">
        <v>125</v>
      </c>
      <c r="C538" s="60" t="s">
        <v>623</v>
      </c>
      <c r="D538" s="87">
        <v>40064</v>
      </c>
      <c r="E538" s="88">
        <f t="shared" ca="1" si="4"/>
        <v>15</v>
      </c>
      <c r="F538" s="88"/>
      <c r="G538" s="88"/>
      <c r="H538" s="88"/>
      <c r="I538" s="88">
        <v>84598</v>
      </c>
      <c r="J538" s="86">
        <v>2</v>
      </c>
      <c r="K538" s="88" t="str">
        <f t="shared" si="5"/>
        <v/>
      </c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 x14ac:dyDescent="0.35">
      <c r="A539" s="60" t="s">
        <v>1474</v>
      </c>
      <c r="B539" s="86" t="s">
        <v>101</v>
      </c>
      <c r="C539" s="60" t="s">
        <v>623</v>
      </c>
      <c r="D539" s="87">
        <v>37865</v>
      </c>
      <c r="E539" s="88">
        <f t="shared" ca="1" si="4"/>
        <v>21</v>
      </c>
      <c r="F539" s="88"/>
      <c r="G539" s="88"/>
      <c r="H539" s="88"/>
      <c r="I539" s="88">
        <v>42273</v>
      </c>
      <c r="J539" s="86">
        <v>4</v>
      </c>
      <c r="K539" s="88">
        <f t="shared" si="5"/>
        <v>3000</v>
      </c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 x14ac:dyDescent="0.35">
      <c r="A540" s="60" t="s">
        <v>1475</v>
      </c>
      <c r="B540" s="86" t="s">
        <v>134</v>
      </c>
      <c r="C540" s="60" t="s">
        <v>623</v>
      </c>
      <c r="D540" s="87">
        <v>38216</v>
      </c>
      <c r="E540" s="88">
        <f t="shared" ca="1" si="4"/>
        <v>20</v>
      </c>
      <c r="F540" s="88"/>
      <c r="G540" s="88"/>
      <c r="H540" s="88" t="s">
        <v>119</v>
      </c>
      <c r="I540" s="88">
        <v>44273</v>
      </c>
      <c r="J540" s="86">
        <v>1</v>
      </c>
      <c r="K540" s="88" t="str">
        <f t="shared" si="5"/>
        <v/>
      </c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 x14ac:dyDescent="0.35">
      <c r="A541" s="60" t="s">
        <v>1476</v>
      </c>
      <c r="B541" s="86" t="s">
        <v>101</v>
      </c>
      <c r="C541" s="60" t="s">
        <v>623</v>
      </c>
      <c r="D541" s="87">
        <v>38604</v>
      </c>
      <c r="E541" s="88">
        <f t="shared" ca="1" si="4"/>
        <v>19</v>
      </c>
      <c r="F541" s="88"/>
      <c r="G541" s="88"/>
      <c r="H541" s="88"/>
      <c r="I541" s="88">
        <v>97694</v>
      </c>
      <c r="J541" s="86">
        <v>3</v>
      </c>
      <c r="K541" s="88" t="str">
        <f t="shared" si="5"/>
        <v/>
      </c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 x14ac:dyDescent="0.35">
      <c r="A542" s="60" t="s">
        <v>1477</v>
      </c>
      <c r="B542" s="86" t="s">
        <v>101</v>
      </c>
      <c r="C542" s="60" t="s">
        <v>623</v>
      </c>
      <c r="D542" s="87">
        <v>41516</v>
      </c>
      <c r="E542" s="88">
        <f t="shared" ca="1" si="4"/>
        <v>11</v>
      </c>
      <c r="F542" s="88"/>
      <c r="G542" s="88"/>
      <c r="H542" s="88" t="s">
        <v>128</v>
      </c>
      <c r="I542" s="88">
        <v>79158</v>
      </c>
      <c r="J542" s="86">
        <v>4</v>
      </c>
      <c r="K542" s="88">
        <f t="shared" si="5"/>
        <v>3000</v>
      </c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 x14ac:dyDescent="0.35">
      <c r="A543" s="60" t="s">
        <v>1478</v>
      </c>
      <c r="B543" s="86" t="s">
        <v>104</v>
      </c>
      <c r="C543" s="60" t="s">
        <v>623</v>
      </c>
      <c r="D543" s="87">
        <v>40820</v>
      </c>
      <c r="E543" s="88">
        <f t="shared" ca="1" si="4"/>
        <v>13</v>
      </c>
      <c r="F543" s="88"/>
      <c r="G543" s="88"/>
      <c r="H543" s="88"/>
      <c r="I543" s="88">
        <v>111638</v>
      </c>
      <c r="J543" s="86">
        <v>4</v>
      </c>
      <c r="K543" s="88">
        <f t="shared" si="5"/>
        <v>3000</v>
      </c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 x14ac:dyDescent="0.35">
      <c r="A544" s="60" t="s">
        <v>1479</v>
      </c>
      <c r="B544" s="86" t="s">
        <v>134</v>
      </c>
      <c r="C544" s="60" t="s">
        <v>623</v>
      </c>
      <c r="D544" s="87">
        <v>41898</v>
      </c>
      <c r="E544" s="88">
        <f t="shared" ca="1" si="4"/>
        <v>10</v>
      </c>
      <c r="F544" s="88"/>
      <c r="G544" s="88"/>
      <c r="H544" s="88"/>
      <c r="I544" s="88">
        <v>57070</v>
      </c>
      <c r="J544" s="86">
        <v>1</v>
      </c>
      <c r="K544" s="88" t="str">
        <f t="shared" si="5"/>
        <v/>
      </c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 x14ac:dyDescent="0.35">
      <c r="A545" s="60" t="s">
        <v>1480</v>
      </c>
      <c r="B545" s="86" t="s">
        <v>134</v>
      </c>
      <c r="C545" s="60" t="s">
        <v>623</v>
      </c>
      <c r="D545" s="87">
        <v>41909</v>
      </c>
      <c r="E545" s="88">
        <f t="shared" ca="1" si="4"/>
        <v>10</v>
      </c>
      <c r="F545" s="88"/>
      <c r="G545" s="88"/>
      <c r="H545" s="88" t="s">
        <v>128</v>
      </c>
      <c r="I545" s="88">
        <v>111762</v>
      </c>
      <c r="J545" s="86">
        <v>4</v>
      </c>
      <c r="K545" s="88">
        <f t="shared" si="5"/>
        <v>3000</v>
      </c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 x14ac:dyDescent="0.35">
      <c r="A546" s="60" t="s">
        <v>1481</v>
      </c>
      <c r="B546" s="86" t="s">
        <v>104</v>
      </c>
      <c r="C546" s="60" t="s">
        <v>623</v>
      </c>
      <c r="D546" s="87">
        <v>40450</v>
      </c>
      <c r="E546" s="88">
        <f t="shared" ca="1" si="4"/>
        <v>14</v>
      </c>
      <c r="F546" s="88"/>
      <c r="G546" s="88"/>
      <c r="H546" s="88" t="s">
        <v>119</v>
      </c>
      <c r="I546" s="88">
        <v>74933</v>
      </c>
      <c r="J546" s="86">
        <v>4</v>
      </c>
      <c r="K546" s="88">
        <f t="shared" si="5"/>
        <v>3000</v>
      </c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 x14ac:dyDescent="0.35">
      <c r="A547" s="60" t="s">
        <v>1482</v>
      </c>
      <c r="B547" s="86" t="s">
        <v>101</v>
      </c>
      <c r="C547" s="60" t="s">
        <v>623</v>
      </c>
      <c r="D547" s="87">
        <v>37162</v>
      </c>
      <c r="E547" s="88">
        <f t="shared" ca="1" si="4"/>
        <v>23</v>
      </c>
      <c r="F547" s="88"/>
      <c r="G547" s="88"/>
      <c r="H547" s="88" t="s">
        <v>121</v>
      </c>
      <c r="I547" s="88">
        <v>80700</v>
      </c>
      <c r="J547" s="86">
        <v>5</v>
      </c>
      <c r="K547" s="88">
        <f t="shared" si="5"/>
        <v>3000</v>
      </c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 x14ac:dyDescent="0.35">
      <c r="A548" s="60" t="s">
        <v>1483</v>
      </c>
      <c r="B548" s="86" t="s">
        <v>104</v>
      </c>
      <c r="C548" s="60" t="s">
        <v>623</v>
      </c>
      <c r="D548" s="87">
        <v>37164</v>
      </c>
      <c r="E548" s="88">
        <f t="shared" ca="1" si="4"/>
        <v>23</v>
      </c>
      <c r="F548" s="88"/>
      <c r="G548" s="88"/>
      <c r="H548" s="88"/>
      <c r="I548" s="88">
        <v>46130</v>
      </c>
      <c r="J548" s="86">
        <v>1</v>
      </c>
      <c r="K548" s="88" t="str">
        <f t="shared" si="5"/>
        <v/>
      </c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 x14ac:dyDescent="0.35">
      <c r="A549" s="60" t="s">
        <v>1484</v>
      </c>
      <c r="B549" s="86" t="s">
        <v>134</v>
      </c>
      <c r="C549" s="60" t="s">
        <v>623</v>
      </c>
      <c r="D549" s="87">
        <v>37166</v>
      </c>
      <c r="E549" s="88">
        <f t="shared" ca="1" si="4"/>
        <v>23</v>
      </c>
      <c r="F549" s="88"/>
      <c r="G549" s="88"/>
      <c r="H549" s="88" t="s">
        <v>128</v>
      </c>
      <c r="I549" s="88">
        <v>43474</v>
      </c>
      <c r="J549" s="86">
        <v>4</v>
      </c>
      <c r="K549" s="88">
        <f t="shared" si="5"/>
        <v>3000</v>
      </c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 x14ac:dyDescent="0.35">
      <c r="A550" s="60" t="s">
        <v>1485</v>
      </c>
      <c r="B550" s="86" t="s">
        <v>101</v>
      </c>
      <c r="C550" s="60" t="s">
        <v>623</v>
      </c>
      <c r="D550" s="87">
        <v>40440</v>
      </c>
      <c r="E550" s="88">
        <f t="shared" ca="1" si="4"/>
        <v>14</v>
      </c>
      <c r="F550" s="88"/>
      <c r="G550" s="88"/>
      <c r="H550" s="88" t="s">
        <v>121</v>
      </c>
      <c r="I550" s="88">
        <v>97420</v>
      </c>
      <c r="J550" s="86">
        <v>5</v>
      </c>
      <c r="K550" s="88">
        <f t="shared" si="5"/>
        <v>3000</v>
      </c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 x14ac:dyDescent="0.35">
      <c r="A551" s="60" t="s">
        <v>1486</v>
      </c>
      <c r="B551" s="86" t="s">
        <v>102</v>
      </c>
      <c r="C551" s="60" t="s">
        <v>623</v>
      </c>
      <c r="D551" s="87">
        <v>40806</v>
      </c>
      <c r="E551" s="88">
        <f t="shared" ca="1" si="4"/>
        <v>13</v>
      </c>
      <c r="F551" s="88"/>
      <c r="G551" s="88"/>
      <c r="H551" s="88" t="s">
        <v>119</v>
      </c>
      <c r="I551" s="88">
        <v>105708</v>
      </c>
      <c r="J551" s="86">
        <v>1</v>
      </c>
      <c r="K551" s="88" t="str">
        <f t="shared" si="5"/>
        <v/>
      </c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 x14ac:dyDescent="0.35">
      <c r="A552" s="60" t="s">
        <v>1487</v>
      </c>
      <c r="B552" s="86" t="s">
        <v>101</v>
      </c>
      <c r="C552" s="60" t="s">
        <v>623</v>
      </c>
      <c r="D552" s="87">
        <v>41555</v>
      </c>
      <c r="E552" s="88">
        <f t="shared" ca="1" si="4"/>
        <v>11</v>
      </c>
      <c r="F552" s="88"/>
      <c r="G552" s="88"/>
      <c r="H552" s="88" t="s">
        <v>128</v>
      </c>
      <c r="I552" s="88">
        <v>55792</v>
      </c>
      <c r="J552" s="86">
        <v>1</v>
      </c>
      <c r="K552" s="88" t="str">
        <f t="shared" si="5"/>
        <v/>
      </c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 x14ac:dyDescent="0.35">
      <c r="A553" s="60" t="s">
        <v>1488</v>
      </c>
      <c r="B553" s="86" t="s">
        <v>101</v>
      </c>
      <c r="C553" s="60" t="s">
        <v>623</v>
      </c>
      <c r="D553" s="87">
        <v>40850</v>
      </c>
      <c r="E553" s="88">
        <f t="shared" ca="1" si="4"/>
        <v>13</v>
      </c>
      <c r="F553" s="88"/>
      <c r="G553" s="88"/>
      <c r="H553" s="88"/>
      <c r="I553" s="88">
        <v>115076</v>
      </c>
      <c r="J553" s="86">
        <v>2</v>
      </c>
      <c r="K553" s="88" t="str">
        <f t="shared" si="5"/>
        <v/>
      </c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 x14ac:dyDescent="0.35">
      <c r="A554" s="60" t="s">
        <v>1489</v>
      </c>
      <c r="B554" s="86" t="s">
        <v>101</v>
      </c>
      <c r="C554" s="60" t="s">
        <v>623</v>
      </c>
      <c r="D554" s="87">
        <v>38646</v>
      </c>
      <c r="E554" s="88">
        <f t="shared" ca="1" si="4"/>
        <v>19</v>
      </c>
      <c r="F554" s="88"/>
      <c r="G554" s="88"/>
      <c r="H554" s="88" t="s">
        <v>121</v>
      </c>
      <c r="I554" s="88">
        <v>83609</v>
      </c>
      <c r="J554" s="86">
        <v>2</v>
      </c>
      <c r="K554" s="88" t="str">
        <f t="shared" si="5"/>
        <v/>
      </c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 x14ac:dyDescent="0.35">
      <c r="A555" s="60" t="s">
        <v>1490</v>
      </c>
      <c r="B555" s="86" t="s">
        <v>134</v>
      </c>
      <c r="C555" s="60" t="s">
        <v>623</v>
      </c>
      <c r="D555" s="87">
        <v>40125</v>
      </c>
      <c r="E555" s="88">
        <f t="shared" ca="1" si="4"/>
        <v>15</v>
      </c>
      <c r="F555" s="88"/>
      <c r="G555" s="88"/>
      <c r="H555" s="88" t="s">
        <v>149</v>
      </c>
      <c r="I555" s="88">
        <v>46313</v>
      </c>
      <c r="J555" s="86">
        <v>5</v>
      </c>
      <c r="K555" s="88">
        <f t="shared" si="5"/>
        <v>3000</v>
      </c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 x14ac:dyDescent="0.35">
      <c r="A556" s="60" t="s">
        <v>1491</v>
      </c>
      <c r="B556" s="86" t="s">
        <v>134</v>
      </c>
      <c r="C556" s="60" t="s">
        <v>623</v>
      </c>
      <c r="D556" s="87">
        <v>41215</v>
      </c>
      <c r="E556" s="88">
        <f t="shared" ca="1" si="4"/>
        <v>12</v>
      </c>
      <c r="F556" s="88"/>
      <c r="G556" s="88"/>
      <c r="H556" s="88" t="s">
        <v>119</v>
      </c>
      <c r="I556" s="88">
        <v>108854</v>
      </c>
      <c r="J556" s="86">
        <v>4</v>
      </c>
      <c r="K556" s="88">
        <f t="shared" si="5"/>
        <v>3000</v>
      </c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 x14ac:dyDescent="0.35">
      <c r="A557" s="60" t="s">
        <v>1492</v>
      </c>
      <c r="B557" s="86" t="s">
        <v>134</v>
      </c>
      <c r="C557" s="60" t="s">
        <v>623</v>
      </c>
      <c r="D557" s="87">
        <v>40887</v>
      </c>
      <c r="E557" s="88">
        <f t="shared" ca="1" si="4"/>
        <v>13</v>
      </c>
      <c r="F557" s="88"/>
      <c r="G557" s="88"/>
      <c r="H557" s="88"/>
      <c r="I557" s="88">
        <v>94318</v>
      </c>
      <c r="J557" s="86">
        <v>4</v>
      </c>
      <c r="K557" s="88">
        <f t="shared" si="5"/>
        <v>3000</v>
      </c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 x14ac:dyDescent="0.35">
      <c r="A558" s="60" t="s">
        <v>1493</v>
      </c>
      <c r="B558" s="86" t="s">
        <v>101</v>
      </c>
      <c r="C558" s="60" t="s">
        <v>623</v>
      </c>
      <c r="D558" s="87">
        <v>41956</v>
      </c>
      <c r="E558" s="88">
        <f t="shared" ca="1" si="4"/>
        <v>10</v>
      </c>
      <c r="F558" s="88"/>
      <c r="G558" s="88"/>
      <c r="H558" s="88" t="s">
        <v>139</v>
      </c>
      <c r="I558" s="88">
        <v>78034</v>
      </c>
      <c r="J558" s="86">
        <v>4</v>
      </c>
      <c r="K558" s="88">
        <f t="shared" si="5"/>
        <v>3000</v>
      </c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 x14ac:dyDescent="0.35">
      <c r="A559" s="60" t="s">
        <v>1494</v>
      </c>
      <c r="B559" s="86" t="s">
        <v>104</v>
      </c>
      <c r="C559" s="60" t="s">
        <v>623</v>
      </c>
      <c r="D559" s="87">
        <v>41961</v>
      </c>
      <c r="E559" s="88">
        <f t="shared" ca="1" si="4"/>
        <v>10</v>
      </c>
      <c r="F559" s="88"/>
      <c r="G559" s="88"/>
      <c r="H559" s="88"/>
      <c r="I559" s="88">
        <v>121631</v>
      </c>
      <c r="J559" s="86">
        <v>4</v>
      </c>
      <c r="K559" s="88">
        <f t="shared" si="5"/>
        <v>3000</v>
      </c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 x14ac:dyDescent="0.35">
      <c r="A560" s="60" t="s">
        <v>1495</v>
      </c>
      <c r="B560" s="86" t="s">
        <v>134</v>
      </c>
      <c r="C560" s="60" t="s">
        <v>623</v>
      </c>
      <c r="D560" s="87">
        <v>42332</v>
      </c>
      <c r="E560" s="88">
        <f t="shared" ca="1" si="4"/>
        <v>9</v>
      </c>
      <c r="F560" s="88"/>
      <c r="G560" s="88"/>
      <c r="H560" s="88"/>
      <c r="I560" s="88">
        <v>53834</v>
      </c>
      <c r="J560" s="86">
        <v>2</v>
      </c>
      <c r="K560" s="88" t="str">
        <f t="shared" si="5"/>
        <v/>
      </c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 x14ac:dyDescent="0.35">
      <c r="A561" s="60" t="s">
        <v>1496</v>
      </c>
      <c r="B561" s="86" t="s">
        <v>102</v>
      </c>
      <c r="C561" s="60" t="s">
        <v>623</v>
      </c>
      <c r="D561" s="87">
        <v>40885</v>
      </c>
      <c r="E561" s="88">
        <f t="shared" ca="1" si="4"/>
        <v>13</v>
      </c>
      <c r="F561" s="88"/>
      <c r="G561" s="88"/>
      <c r="H561" s="88" t="s">
        <v>121</v>
      </c>
      <c r="I561" s="88">
        <v>119223</v>
      </c>
      <c r="J561" s="86">
        <v>2</v>
      </c>
      <c r="K561" s="88" t="str">
        <f t="shared" si="5"/>
        <v/>
      </c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 x14ac:dyDescent="0.35">
      <c r="A562" s="60" t="s">
        <v>1497</v>
      </c>
      <c r="B562" s="86" t="s">
        <v>125</v>
      </c>
      <c r="C562" s="60" t="s">
        <v>623</v>
      </c>
      <c r="D562" s="87">
        <v>37214</v>
      </c>
      <c r="E562" s="88">
        <f t="shared" ca="1" si="4"/>
        <v>23</v>
      </c>
      <c r="F562" s="88"/>
      <c r="G562" s="88"/>
      <c r="H562" s="88" t="s">
        <v>149</v>
      </c>
      <c r="I562" s="88">
        <v>86756</v>
      </c>
      <c r="J562" s="86">
        <v>4</v>
      </c>
      <c r="K562" s="88">
        <f t="shared" si="5"/>
        <v>3000</v>
      </c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 x14ac:dyDescent="0.35">
      <c r="A563" s="60" t="s">
        <v>1498</v>
      </c>
      <c r="B563" s="86" t="s">
        <v>134</v>
      </c>
      <c r="C563" s="60" t="s">
        <v>623</v>
      </c>
      <c r="D563" s="87">
        <v>38327</v>
      </c>
      <c r="E563" s="88">
        <f t="shared" ca="1" si="4"/>
        <v>20</v>
      </c>
      <c r="F563" s="88"/>
      <c r="G563" s="88"/>
      <c r="H563" s="88" t="s">
        <v>139</v>
      </c>
      <c r="I563" s="88">
        <v>74412</v>
      </c>
      <c r="J563" s="86">
        <v>4</v>
      </c>
      <c r="K563" s="88">
        <f t="shared" si="5"/>
        <v>3000</v>
      </c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 x14ac:dyDescent="0.35">
      <c r="A564" s="60" t="s">
        <v>1499</v>
      </c>
      <c r="B564" s="86" t="s">
        <v>101</v>
      </c>
      <c r="C564" s="60" t="s">
        <v>623</v>
      </c>
      <c r="D564" s="87">
        <v>40524</v>
      </c>
      <c r="E564" s="88">
        <f t="shared" ca="1" si="4"/>
        <v>14</v>
      </c>
      <c r="F564" s="88"/>
      <c r="G564" s="88"/>
      <c r="H564" s="88" t="s">
        <v>119</v>
      </c>
      <c r="I564" s="88">
        <v>79867</v>
      </c>
      <c r="J564" s="86">
        <v>1</v>
      </c>
      <c r="K564" s="88" t="str">
        <f t="shared" si="5"/>
        <v/>
      </c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 x14ac:dyDescent="0.35">
      <c r="A565" s="60" t="s">
        <v>1500</v>
      </c>
      <c r="B565" s="86" t="s">
        <v>134</v>
      </c>
      <c r="C565" s="60" t="s">
        <v>623</v>
      </c>
      <c r="D565" s="87">
        <v>41244</v>
      </c>
      <c r="E565" s="88">
        <f t="shared" ca="1" si="4"/>
        <v>12</v>
      </c>
      <c r="F565" s="88"/>
      <c r="G565" s="88"/>
      <c r="H565" s="88" t="s">
        <v>139</v>
      </c>
      <c r="I565" s="88">
        <v>84524</v>
      </c>
      <c r="J565" s="86">
        <v>5</v>
      </c>
      <c r="K565" s="88">
        <f t="shared" si="5"/>
        <v>3000</v>
      </c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 x14ac:dyDescent="0.35">
      <c r="A566" s="60" t="s">
        <v>1501</v>
      </c>
      <c r="B566" s="86" t="s">
        <v>104</v>
      </c>
      <c r="C566" s="60" t="s">
        <v>712</v>
      </c>
      <c r="D566" s="87">
        <v>41639</v>
      </c>
      <c r="E566" s="88">
        <f t="shared" ca="1" si="4"/>
        <v>11</v>
      </c>
      <c r="F566" s="88"/>
      <c r="G566" s="88"/>
      <c r="H566" s="88"/>
      <c r="I566" s="88">
        <v>107090</v>
      </c>
      <c r="J566" s="86">
        <v>2</v>
      </c>
      <c r="K566" s="88" t="str">
        <f t="shared" si="5"/>
        <v/>
      </c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 x14ac:dyDescent="0.35">
      <c r="A567" s="60" t="s">
        <v>1502</v>
      </c>
      <c r="B567" s="86" t="s">
        <v>101</v>
      </c>
      <c r="C567" s="60" t="s">
        <v>712</v>
      </c>
      <c r="D567" s="87">
        <v>41652</v>
      </c>
      <c r="E567" s="88">
        <f t="shared" ca="1" si="4"/>
        <v>11</v>
      </c>
      <c r="F567" s="88"/>
      <c r="G567" s="88"/>
      <c r="H567" s="88" t="s">
        <v>149</v>
      </c>
      <c r="I567" s="88">
        <v>61979</v>
      </c>
      <c r="J567" s="86">
        <v>1</v>
      </c>
      <c r="K567" s="88" t="str">
        <f t="shared" si="5"/>
        <v/>
      </c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 x14ac:dyDescent="0.35">
      <c r="A568" s="60" t="s">
        <v>1503</v>
      </c>
      <c r="B568" s="86" t="s">
        <v>101</v>
      </c>
      <c r="C568" s="60" t="s">
        <v>712</v>
      </c>
      <c r="D568" s="87">
        <v>41987</v>
      </c>
      <c r="E568" s="88">
        <f t="shared" ca="1" si="4"/>
        <v>10</v>
      </c>
      <c r="F568" s="88"/>
      <c r="G568" s="88"/>
      <c r="H568" s="88" t="s">
        <v>119</v>
      </c>
      <c r="I568" s="88">
        <v>110448</v>
      </c>
      <c r="J568" s="86">
        <v>1</v>
      </c>
      <c r="K568" s="88" t="str">
        <f t="shared" si="5"/>
        <v/>
      </c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 x14ac:dyDescent="0.35">
      <c r="A569" s="60" t="s">
        <v>1504</v>
      </c>
      <c r="B569" s="86" t="s">
        <v>134</v>
      </c>
      <c r="C569" s="60" t="s">
        <v>712</v>
      </c>
      <c r="D569" s="87">
        <v>40536</v>
      </c>
      <c r="E569" s="88">
        <f t="shared" ca="1" si="4"/>
        <v>14</v>
      </c>
      <c r="F569" s="88"/>
      <c r="G569" s="88"/>
      <c r="H569" s="88"/>
      <c r="I569" s="88">
        <v>101758</v>
      </c>
      <c r="J569" s="86">
        <v>4</v>
      </c>
      <c r="K569" s="88">
        <f t="shared" si="5"/>
        <v>3000</v>
      </c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 x14ac:dyDescent="0.35">
      <c r="A570" s="60" t="s">
        <v>1505</v>
      </c>
      <c r="B570" s="86" t="s">
        <v>104</v>
      </c>
      <c r="C570" s="60" t="s">
        <v>712</v>
      </c>
      <c r="D570" s="87">
        <v>39816</v>
      </c>
      <c r="E570" s="88">
        <f t="shared" ca="1" si="4"/>
        <v>16</v>
      </c>
      <c r="F570" s="88"/>
      <c r="G570" s="88"/>
      <c r="H570" s="88" t="s">
        <v>139</v>
      </c>
      <c r="I570" s="88">
        <v>98770</v>
      </c>
      <c r="J570" s="86">
        <v>1</v>
      </c>
      <c r="K570" s="88" t="str">
        <f t="shared" si="5"/>
        <v/>
      </c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 x14ac:dyDescent="0.35">
      <c r="A571" s="60" t="s">
        <v>1506</v>
      </c>
      <c r="B571" s="86" t="s">
        <v>134</v>
      </c>
      <c r="C571" s="60" t="s">
        <v>712</v>
      </c>
      <c r="D571" s="87">
        <v>36884</v>
      </c>
      <c r="E571" s="88">
        <f t="shared" ca="1" si="4"/>
        <v>24</v>
      </c>
      <c r="F571" s="88"/>
      <c r="G571" s="88"/>
      <c r="H571" s="88"/>
      <c r="I571" s="88">
        <v>100248</v>
      </c>
      <c r="J571" s="86">
        <v>4</v>
      </c>
      <c r="K571" s="88">
        <f t="shared" si="5"/>
        <v>3000</v>
      </c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 x14ac:dyDescent="0.35">
      <c r="A572" s="60" t="s">
        <v>1507</v>
      </c>
      <c r="B572" s="86" t="s">
        <v>101</v>
      </c>
      <c r="C572" s="60" t="s">
        <v>712</v>
      </c>
      <c r="D572" s="87">
        <v>37604</v>
      </c>
      <c r="E572" s="88">
        <f t="shared" ca="1" si="4"/>
        <v>22</v>
      </c>
      <c r="F572" s="88"/>
      <c r="G572" s="88"/>
      <c r="H572" s="88" t="s">
        <v>119</v>
      </c>
      <c r="I572" s="88">
        <v>68370</v>
      </c>
      <c r="J572" s="86">
        <v>4</v>
      </c>
      <c r="K572" s="88">
        <f t="shared" si="5"/>
        <v>3000</v>
      </c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 x14ac:dyDescent="0.35">
      <c r="A573" s="60" t="s">
        <v>1508</v>
      </c>
      <c r="B573" s="86" t="s">
        <v>134</v>
      </c>
      <c r="C573" s="60" t="s">
        <v>712</v>
      </c>
      <c r="D573" s="87">
        <v>37609</v>
      </c>
      <c r="E573" s="88">
        <f t="shared" ca="1" si="4"/>
        <v>22</v>
      </c>
      <c r="F573" s="88"/>
      <c r="G573" s="88"/>
      <c r="H573" s="88" t="s">
        <v>128</v>
      </c>
      <c r="I573" s="88">
        <v>52504</v>
      </c>
      <c r="J573" s="86">
        <v>4</v>
      </c>
      <c r="K573" s="88">
        <f t="shared" si="5"/>
        <v>3000</v>
      </c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 x14ac:dyDescent="0.35">
      <c r="A574" s="60" t="s">
        <v>1509</v>
      </c>
      <c r="B574" s="86" t="s">
        <v>127</v>
      </c>
      <c r="C574" s="60" t="s">
        <v>712</v>
      </c>
      <c r="D574" s="87">
        <v>38703</v>
      </c>
      <c r="E574" s="88">
        <f t="shared" ca="1" si="4"/>
        <v>19</v>
      </c>
      <c r="F574" s="88"/>
      <c r="G574" s="88"/>
      <c r="H574" s="88" t="s">
        <v>149</v>
      </c>
      <c r="I574" s="88">
        <v>47140</v>
      </c>
      <c r="J574" s="86">
        <v>5</v>
      </c>
      <c r="K574" s="88">
        <f t="shared" si="5"/>
        <v>3000</v>
      </c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 x14ac:dyDescent="0.35">
      <c r="A575" s="60" t="s">
        <v>1510</v>
      </c>
      <c r="B575" s="86" t="s">
        <v>102</v>
      </c>
      <c r="C575" s="60" t="s">
        <v>712</v>
      </c>
      <c r="D575" s="87">
        <v>40526</v>
      </c>
      <c r="E575" s="88">
        <f t="shared" ca="1" si="4"/>
        <v>14</v>
      </c>
      <c r="F575" s="88"/>
      <c r="G575" s="88"/>
      <c r="H575" s="88" t="s">
        <v>149</v>
      </c>
      <c r="I575" s="88">
        <v>100874</v>
      </c>
      <c r="J575" s="86">
        <v>3</v>
      </c>
      <c r="K575" s="88" t="str">
        <f t="shared" si="5"/>
        <v/>
      </c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 x14ac:dyDescent="0.35">
      <c r="A576" s="60" t="s">
        <v>1511</v>
      </c>
      <c r="B576" s="86" t="s">
        <v>104</v>
      </c>
      <c r="C576" s="60" t="s">
        <v>712</v>
      </c>
      <c r="D576" s="87">
        <v>40893</v>
      </c>
      <c r="E576" s="88">
        <f t="shared" ca="1" si="4"/>
        <v>13</v>
      </c>
      <c r="F576" s="88"/>
      <c r="G576" s="88"/>
      <c r="H576" s="88" t="s">
        <v>149</v>
      </c>
      <c r="I576" s="88">
        <v>59380</v>
      </c>
      <c r="J576" s="86">
        <v>2</v>
      </c>
      <c r="K576" s="88" t="str">
        <f t="shared" si="5"/>
        <v/>
      </c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 x14ac:dyDescent="0.35">
      <c r="A577" s="60" t="s">
        <v>1512</v>
      </c>
      <c r="B577" s="86" t="s">
        <v>125</v>
      </c>
      <c r="C577" s="60" t="s">
        <v>712</v>
      </c>
      <c r="D577" s="87">
        <v>41665</v>
      </c>
      <c r="E577" s="88">
        <f t="shared" ca="1" si="4"/>
        <v>11</v>
      </c>
      <c r="F577" s="88"/>
      <c r="G577" s="88"/>
      <c r="H577" s="88"/>
      <c r="I577" s="88">
        <v>59840</v>
      </c>
      <c r="J577" s="86">
        <v>2</v>
      </c>
      <c r="K577" s="88" t="str">
        <f t="shared" si="5"/>
        <v/>
      </c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 x14ac:dyDescent="0.35">
      <c r="A578" s="60" t="s">
        <v>1513</v>
      </c>
      <c r="B578" s="86" t="s">
        <v>104</v>
      </c>
      <c r="C578" s="60" t="s">
        <v>712</v>
      </c>
      <c r="D578" s="87">
        <v>40201</v>
      </c>
      <c r="E578" s="88">
        <f t="shared" ca="1" si="4"/>
        <v>15</v>
      </c>
      <c r="F578" s="88"/>
      <c r="G578" s="88"/>
      <c r="H578" s="88" t="s">
        <v>119</v>
      </c>
      <c r="I578" s="88">
        <v>73326</v>
      </c>
      <c r="J578" s="86">
        <v>3</v>
      </c>
      <c r="K578" s="88" t="str">
        <f t="shared" si="5"/>
        <v/>
      </c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 x14ac:dyDescent="0.35">
      <c r="A579" s="60" t="s">
        <v>1514</v>
      </c>
      <c r="B579" s="86" t="s">
        <v>125</v>
      </c>
      <c r="C579" s="60" t="s">
        <v>712</v>
      </c>
      <c r="D579" s="87">
        <v>40212</v>
      </c>
      <c r="E579" s="88">
        <f t="shared" ca="1" si="4"/>
        <v>15</v>
      </c>
      <c r="F579" s="88"/>
      <c r="G579" s="88"/>
      <c r="H579" s="88" t="s">
        <v>149</v>
      </c>
      <c r="I579" s="88">
        <v>111686</v>
      </c>
      <c r="J579" s="86">
        <v>2</v>
      </c>
      <c r="K579" s="88" t="str">
        <f t="shared" si="5"/>
        <v/>
      </c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 x14ac:dyDescent="0.35">
      <c r="A580" s="60" t="s">
        <v>1515</v>
      </c>
      <c r="B580" s="86" t="s">
        <v>134</v>
      </c>
      <c r="C580" s="60" t="s">
        <v>712</v>
      </c>
      <c r="D580" s="87">
        <v>40219</v>
      </c>
      <c r="E580" s="88">
        <f t="shared" ca="1" si="4"/>
        <v>15</v>
      </c>
      <c r="F580" s="88"/>
      <c r="G580" s="88"/>
      <c r="H580" s="88" t="s">
        <v>149</v>
      </c>
      <c r="I580" s="88">
        <v>118791</v>
      </c>
      <c r="J580" s="86">
        <v>2</v>
      </c>
      <c r="K580" s="88" t="str">
        <f t="shared" si="5"/>
        <v/>
      </c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 x14ac:dyDescent="0.35">
      <c r="A581" s="60" t="s">
        <v>1516</v>
      </c>
      <c r="B581" s="86" t="s">
        <v>134</v>
      </c>
      <c r="C581" s="60" t="s">
        <v>712</v>
      </c>
      <c r="D581" s="87">
        <v>40215</v>
      </c>
      <c r="E581" s="88">
        <f t="shared" ca="1" si="4"/>
        <v>15</v>
      </c>
      <c r="F581" s="88"/>
      <c r="G581" s="88"/>
      <c r="H581" s="88" t="s">
        <v>119</v>
      </c>
      <c r="I581" s="88">
        <v>55164</v>
      </c>
      <c r="J581" s="86">
        <v>5</v>
      </c>
      <c r="K581" s="88">
        <f t="shared" si="5"/>
        <v>3000</v>
      </c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 x14ac:dyDescent="0.35">
      <c r="A582" s="60" t="s">
        <v>1517</v>
      </c>
      <c r="B582" s="86" t="s">
        <v>102</v>
      </c>
      <c r="C582" s="60" t="s">
        <v>712</v>
      </c>
      <c r="D582" s="87">
        <v>36920</v>
      </c>
      <c r="E582" s="88">
        <f t="shared" ca="1" si="4"/>
        <v>24</v>
      </c>
      <c r="F582" s="88"/>
      <c r="G582" s="88"/>
      <c r="H582" s="88" t="s">
        <v>128</v>
      </c>
      <c r="I582" s="88">
        <v>51435</v>
      </c>
      <c r="J582" s="86">
        <v>5</v>
      </c>
      <c r="K582" s="88">
        <f t="shared" si="5"/>
        <v>3000</v>
      </c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 x14ac:dyDescent="0.35">
      <c r="A583" s="60" t="s">
        <v>1518</v>
      </c>
      <c r="B583" s="86" t="s">
        <v>134</v>
      </c>
      <c r="C583" s="60" t="s">
        <v>712</v>
      </c>
      <c r="D583" s="87">
        <v>37274</v>
      </c>
      <c r="E583" s="88">
        <f t="shared" ca="1" si="4"/>
        <v>23</v>
      </c>
      <c r="F583" s="88"/>
      <c r="G583" s="88"/>
      <c r="H583" s="88" t="s">
        <v>119</v>
      </c>
      <c r="I583" s="88">
        <v>97490</v>
      </c>
      <c r="J583" s="86">
        <v>2</v>
      </c>
      <c r="K583" s="88" t="str">
        <f t="shared" si="5"/>
        <v/>
      </c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 x14ac:dyDescent="0.35">
      <c r="A584" s="60" t="s">
        <v>1519</v>
      </c>
      <c r="B584" s="86" t="s">
        <v>101</v>
      </c>
      <c r="C584" s="60" t="s">
        <v>712</v>
      </c>
      <c r="D584" s="87">
        <v>37292</v>
      </c>
      <c r="E584" s="88">
        <f t="shared" ca="1" si="4"/>
        <v>23</v>
      </c>
      <c r="F584" s="88"/>
      <c r="G584" s="88"/>
      <c r="H584" s="88"/>
      <c r="I584" s="88">
        <v>107099</v>
      </c>
      <c r="J584" s="86">
        <v>5</v>
      </c>
      <c r="K584" s="88">
        <f t="shared" si="5"/>
        <v>3000</v>
      </c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 x14ac:dyDescent="0.35">
      <c r="A585" s="60" t="s">
        <v>1520</v>
      </c>
      <c r="B585" s="86" t="s">
        <v>127</v>
      </c>
      <c r="C585" s="60" t="s">
        <v>712</v>
      </c>
      <c r="D585" s="87">
        <v>37635</v>
      </c>
      <c r="E585" s="88">
        <f t="shared" ca="1" si="4"/>
        <v>22</v>
      </c>
      <c r="F585" s="88"/>
      <c r="G585" s="88"/>
      <c r="H585" s="88"/>
      <c r="I585" s="88">
        <v>69464</v>
      </c>
      <c r="J585" s="86">
        <v>4</v>
      </c>
      <c r="K585" s="88">
        <f t="shared" si="5"/>
        <v>3000</v>
      </c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 x14ac:dyDescent="0.35">
      <c r="A586" s="60" t="s">
        <v>1521</v>
      </c>
      <c r="B586" s="86" t="s">
        <v>125</v>
      </c>
      <c r="C586" s="60" t="s">
        <v>712</v>
      </c>
      <c r="D586" s="87">
        <v>39105</v>
      </c>
      <c r="E586" s="88">
        <f t="shared" ca="1" si="4"/>
        <v>18</v>
      </c>
      <c r="F586" s="88"/>
      <c r="G586" s="88"/>
      <c r="H586" s="88"/>
      <c r="I586" s="88">
        <v>84796</v>
      </c>
      <c r="J586" s="86">
        <v>1</v>
      </c>
      <c r="K586" s="88" t="str">
        <f t="shared" si="5"/>
        <v/>
      </c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 x14ac:dyDescent="0.35">
      <c r="A587" s="60" t="s">
        <v>1522</v>
      </c>
      <c r="B587" s="86" t="s">
        <v>101</v>
      </c>
      <c r="C587" s="60" t="s">
        <v>712</v>
      </c>
      <c r="D587" s="87">
        <v>41659</v>
      </c>
      <c r="E587" s="88">
        <f t="shared" ca="1" si="4"/>
        <v>11</v>
      </c>
      <c r="F587" s="88"/>
      <c r="G587" s="88"/>
      <c r="H587" s="88" t="s">
        <v>128</v>
      </c>
      <c r="I587" s="88">
        <v>111472</v>
      </c>
      <c r="J587" s="86">
        <v>3</v>
      </c>
      <c r="K587" s="88" t="str">
        <f t="shared" si="5"/>
        <v/>
      </c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 x14ac:dyDescent="0.35">
      <c r="A588" s="60" t="s">
        <v>1523</v>
      </c>
      <c r="B588" s="86" t="s">
        <v>101</v>
      </c>
      <c r="C588" s="60" t="s">
        <v>712</v>
      </c>
      <c r="D588" s="87">
        <v>42068</v>
      </c>
      <c r="E588" s="88">
        <f t="shared" ca="1" si="4"/>
        <v>9</v>
      </c>
      <c r="F588" s="88"/>
      <c r="G588" s="88"/>
      <c r="H588" s="88" t="s">
        <v>119</v>
      </c>
      <c r="I588" s="88">
        <v>43558</v>
      </c>
      <c r="J588" s="86">
        <v>3</v>
      </c>
      <c r="K588" s="88" t="str">
        <f t="shared" si="5"/>
        <v/>
      </c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 x14ac:dyDescent="0.35">
      <c r="A589" s="60" t="s">
        <v>1524</v>
      </c>
      <c r="B589" s="86" t="s">
        <v>101</v>
      </c>
      <c r="C589" s="60" t="s">
        <v>712</v>
      </c>
      <c r="D589" s="87">
        <v>39862</v>
      </c>
      <c r="E589" s="88">
        <f t="shared" ca="1" si="4"/>
        <v>16</v>
      </c>
      <c r="F589" s="88"/>
      <c r="G589" s="88"/>
      <c r="H589" s="88" t="s">
        <v>119</v>
      </c>
      <c r="I589" s="88">
        <v>122616</v>
      </c>
      <c r="J589" s="86">
        <v>4</v>
      </c>
      <c r="K589" s="88">
        <f t="shared" si="5"/>
        <v>3000</v>
      </c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 x14ac:dyDescent="0.35">
      <c r="A590" s="60" t="s">
        <v>1525</v>
      </c>
      <c r="B590" s="86" t="s">
        <v>134</v>
      </c>
      <c r="C590" s="60" t="s">
        <v>712</v>
      </c>
      <c r="D590" s="87">
        <v>36939</v>
      </c>
      <c r="E590" s="88">
        <f t="shared" ca="1" si="4"/>
        <v>24</v>
      </c>
      <c r="F590" s="88"/>
      <c r="G590" s="88"/>
      <c r="H590" s="88"/>
      <c r="I590" s="88">
        <v>72880</v>
      </c>
      <c r="J590" s="86">
        <v>5</v>
      </c>
      <c r="K590" s="88">
        <f t="shared" si="5"/>
        <v>3000</v>
      </c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 x14ac:dyDescent="0.35">
      <c r="A591" s="60" t="s">
        <v>1526</v>
      </c>
      <c r="B591" s="86" t="s">
        <v>104</v>
      </c>
      <c r="C591" s="60" t="s">
        <v>712</v>
      </c>
      <c r="D591" s="87">
        <v>36947</v>
      </c>
      <c r="E591" s="88">
        <f t="shared" ca="1" si="4"/>
        <v>24</v>
      </c>
      <c r="F591" s="88"/>
      <c r="G591" s="88"/>
      <c r="H591" s="88"/>
      <c r="I591" s="88">
        <v>44395</v>
      </c>
      <c r="J591" s="86">
        <v>5</v>
      </c>
      <c r="K591" s="88">
        <f t="shared" si="5"/>
        <v>3000</v>
      </c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 x14ac:dyDescent="0.35">
      <c r="A592" s="60" t="s">
        <v>1527</v>
      </c>
      <c r="B592" s="86" t="s">
        <v>101</v>
      </c>
      <c r="C592" s="60" t="s">
        <v>712</v>
      </c>
      <c r="D592" s="87">
        <v>37323</v>
      </c>
      <c r="E592" s="88">
        <f t="shared" ca="1" si="4"/>
        <v>22</v>
      </c>
      <c r="F592" s="88"/>
      <c r="G592" s="88"/>
      <c r="H592" s="88" t="s">
        <v>119</v>
      </c>
      <c r="I592" s="88">
        <v>46803</v>
      </c>
      <c r="J592" s="86">
        <v>5</v>
      </c>
      <c r="K592" s="88">
        <f t="shared" si="5"/>
        <v>3000</v>
      </c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 x14ac:dyDescent="0.35">
      <c r="A593" s="60" t="s">
        <v>1528</v>
      </c>
      <c r="B593" s="86" t="s">
        <v>101</v>
      </c>
      <c r="C593" s="60" t="s">
        <v>712</v>
      </c>
      <c r="D593" s="87">
        <v>39871</v>
      </c>
      <c r="E593" s="88">
        <f t="shared" ca="1" si="4"/>
        <v>16</v>
      </c>
      <c r="F593" s="88"/>
      <c r="G593" s="88"/>
      <c r="H593" s="88"/>
      <c r="I593" s="88">
        <v>110697</v>
      </c>
      <c r="J593" s="86">
        <v>2</v>
      </c>
      <c r="K593" s="88" t="str">
        <f t="shared" si="5"/>
        <v/>
      </c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 x14ac:dyDescent="0.35">
      <c r="A594" s="60" t="s">
        <v>1529</v>
      </c>
      <c r="B594" s="86" t="s">
        <v>104</v>
      </c>
      <c r="C594" s="60" t="s">
        <v>712</v>
      </c>
      <c r="D594" s="87">
        <v>40231</v>
      </c>
      <c r="E594" s="88">
        <f t="shared" ca="1" si="4"/>
        <v>15</v>
      </c>
      <c r="F594" s="88"/>
      <c r="G594" s="88"/>
      <c r="H594" s="88" t="s">
        <v>149</v>
      </c>
      <c r="I594" s="88">
        <v>71466</v>
      </c>
      <c r="J594" s="86">
        <v>5</v>
      </c>
      <c r="K594" s="88">
        <f t="shared" si="5"/>
        <v>3000</v>
      </c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 x14ac:dyDescent="0.35">
      <c r="A595" s="60" t="s">
        <v>1530</v>
      </c>
      <c r="B595" s="86" t="s">
        <v>101</v>
      </c>
      <c r="C595" s="60" t="s">
        <v>712</v>
      </c>
      <c r="D595" s="87">
        <v>42094</v>
      </c>
      <c r="E595" s="88">
        <f t="shared" ca="1" si="4"/>
        <v>9</v>
      </c>
      <c r="F595" s="88"/>
      <c r="G595" s="88"/>
      <c r="H595" s="88" t="s">
        <v>119</v>
      </c>
      <c r="I595" s="88">
        <v>51250</v>
      </c>
      <c r="J595" s="86">
        <v>4</v>
      </c>
      <c r="K595" s="88">
        <f t="shared" si="5"/>
        <v>3000</v>
      </c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 x14ac:dyDescent="0.35">
      <c r="A596" s="60" t="s">
        <v>1531</v>
      </c>
      <c r="B596" s="86" t="s">
        <v>101</v>
      </c>
      <c r="C596" s="60" t="s">
        <v>712</v>
      </c>
      <c r="D596" s="87">
        <v>40261</v>
      </c>
      <c r="E596" s="88">
        <f t="shared" ca="1" si="4"/>
        <v>14</v>
      </c>
      <c r="F596" s="88"/>
      <c r="G596" s="88"/>
      <c r="H596" s="88" t="s">
        <v>121</v>
      </c>
      <c r="I596" s="88">
        <v>76713</v>
      </c>
      <c r="J596" s="86">
        <v>3</v>
      </c>
      <c r="K596" s="88" t="str">
        <f t="shared" si="5"/>
        <v/>
      </c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 x14ac:dyDescent="0.35">
      <c r="A597" s="60" t="s">
        <v>1532</v>
      </c>
      <c r="B597" s="86" t="s">
        <v>101</v>
      </c>
      <c r="C597" s="60" t="s">
        <v>712</v>
      </c>
      <c r="D597" s="87">
        <v>36974</v>
      </c>
      <c r="E597" s="88">
        <f t="shared" ca="1" si="4"/>
        <v>23</v>
      </c>
      <c r="F597" s="88"/>
      <c r="G597" s="88"/>
      <c r="H597" s="88" t="s">
        <v>149</v>
      </c>
      <c r="I597" s="88">
        <v>70171</v>
      </c>
      <c r="J597" s="86">
        <v>3</v>
      </c>
      <c r="K597" s="88" t="str">
        <f t="shared" si="5"/>
        <v/>
      </c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 x14ac:dyDescent="0.35">
      <c r="A598" s="60" t="s">
        <v>1533</v>
      </c>
      <c r="B598" s="86" t="s">
        <v>134</v>
      </c>
      <c r="C598" s="60" t="s">
        <v>712</v>
      </c>
      <c r="D598" s="87">
        <v>37720</v>
      </c>
      <c r="E598" s="88">
        <f t="shared" ca="1" si="4"/>
        <v>21</v>
      </c>
      <c r="F598" s="88"/>
      <c r="G598" s="88"/>
      <c r="H598" s="88"/>
      <c r="I598" s="88">
        <v>97105</v>
      </c>
      <c r="J598" s="86">
        <v>3</v>
      </c>
      <c r="K598" s="88" t="str">
        <f t="shared" si="5"/>
        <v/>
      </c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 x14ac:dyDescent="0.35">
      <c r="A599" s="60" t="s">
        <v>1534</v>
      </c>
      <c r="B599" s="86" t="s">
        <v>101</v>
      </c>
      <c r="C599" s="60" t="s">
        <v>712</v>
      </c>
      <c r="D599" s="87">
        <v>39934</v>
      </c>
      <c r="E599" s="88">
        <f t="shared" ca="1" si="4"/>
        <v>15</v>
      </c>
      <c r="F599" s="88"/>
      <c r="G599" s="88"/>
      <c r="H599" s="88" t="s">
        <v>149</v>
      </c>
      <c r="I599" s="88">
        <v>79550</v>
      </c>
      <c r="J599" s="86">
        <v>5</v>
      </c>
      <c r="K599" s="88">
        <f t="shared" si="5"/>
        <v>3000</v>
      </c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 x14ac:dyDescent="0.35">
      <c r="A600" s="60" t="s">
        <v>1535</v>
      </c>
      <c r="B600" s="86" t="s">
        <v>104</v>
      </c>
      <c r="C600" s="60" t="s">
        <v>712</v>
      </c>
      <c r="D600" s="87">
        <v>37368</v>
      </c>
      <c r="E600" s="88">
        <f t="shared" ca="1" si="4"/>
        <v>22</v>
      </c>
      <c r="F600" s="88"/>
      <c r="G600" s="88"/>
      <c r="H600" s="88" t="s">
        <v>149</v>
      </c>
      <c r="I600" s="88">
        <v>85241</v>
      </c>
      <c r="J600" s="86">
        <v>3</v>
      </c>
      <c r="K600" s="88" t="str">
        <f t="shared" si="5"/>
        <v/>
      </c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 x14ac:dyDescent="0.35">
      <c r="A601" s="60" t="s">
        <v>1536</v>
      </c>
      <c r="B601" s="86" t="s">
        <v>101</v>
      </c>
      <c r="C601" s="60" t="s">
        <v>712</v>
      </c>
      <c r="D601" s="87">
        <v>37390</v>
      </c>
      <c r="E601" s="88">
        <f t="shared" ca="1" si="4"/>
        <v>22</v>
      </c>
      <c r="F601" s="88"/>
      <c r="G601" s="88"/>
      <c r="H601" s="88" t="s">
        <v>119</v>
      </c>
      <c r="I601" s="88">
        <v>102721</v>
      </c>
      <c r="J601" s="86">
        <v>4</v>
      </c>
      <c r="K601" s="88">
        <f t="shared" si="5"/>
        <v>3000</v>
      </c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 x14ac:dyDescent="0.35">
      <c r="A602" s="60" t="s">
        <v>1537</v>
      </c>
      <c r="B602" s="86" t="s">
        <v>104</v>
      </c>
      <c r="C602" s="60" t="s">
        <v>712</v>
      </c>
      <c r="D602" s="87">
        <v>38853</v>
      </c>
      <c r="E602" s="88">
        <f t="shared" ca="1" si="4"/>
        <v>18</v>
      </c>
      <c r="F602" s="88"/>
      <c r="G602" s="88"/>
      <c r="H602" s="88" t="s">
        <v>121</v>
      </c>
      <c r="I602" s="88">
        <v>60764</v>
      </c>
      <c r="J602" s="86">
        <v>4</v>
      </c>
      <c r="K602" s="88">
        <f t="shared" si="5"/>
        <v>3000</v>
      </c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 x14ac:dyDescent="0.35">
      <c r="A603" s="60" t="s">
        <v>1538</v>
      </c>
      <c r="B603" s="86" t="s">
        <v>102</v>
      </c>
      <c r="C603" s="60" t="s">
        <v>712</v>
      </c>
      <c r="D603" s="87">
        <v>38871</v>
      </c>
      <c r="E603" s="88">
        <f t="shared" ca="1" si="4"/>
        <v>18</v>
      </c>
      <c r="F603" s="88"/>
      <c r="G603" s="88"/>
      <c r="H603" s="88" t="s">
        <v>119</v>
      </c>
      <c r="I603" s="88">
        <v>110815</v>
      </c>
      <c r="J603" s="86">
        <v>5</v>
      </c>
      <c r="K603" s="88">
        <f t="shared" si="5"/>
        <v>3000</v>
      </c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 x14ac:dyDescent="0.35">
      <c r="A604" s="60" t="s">
        <v>1539</v>
      </c>
      <c r="B604" s="86" t="s">
        <v>134</v>
      </c>
      <c r="C604" s="60" t="s">
        <v>712</v>
      </c>
      <c r="D604" s="87">
        <v>41428</v>
      </c>
      <c r="E604" s="88">
        <f t="shared" ca="1" si="4"/>
        <v>11</v>
      </c>
      <c r="F604" s="88"/>
      <c r="G604" s="88"/>
      <c r="H604" s="88"/>
      <c r="I604" s="88">
        <v>100072</v>
      </c>
      <c r="J604" s="86">
        <v>3</v>
      </c>
      <c r="K604" s="88" t="str">
        <f t="shared" si="5"/>
        <v/>
      </c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 x14ac:dyDescent="0.35">
      <c r="A605" s="60" t="s">
        <v>1540</v>
      </c>
      <c r="B605" s="86" t="s">
        <v>134</v>
      </c>
      <c r="C605" s="60" t="s">
        <v>712</v>
      </c>
      <c r="D605" s="87">
        <v>41804</v>
      </c>
      <c r="E605" s="88">
        <f t="shared" ca="1" si="4"/>
        <v>10</v>
      </c>
      <c r="F605" s="88"/>
      <c r="G605" s="88"/>
      <c r="H605" s="88"/>
      <c r="I605" s="88">
        <v>54619</v>
      </c>
      <c r="J605" s="86">
        <v>2</v>
      </c>
      <c r="K605" s="88" t="str">
        <f t="shared" si="5"/>
        <v/>
      </c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 x14ac:dyDescent="0.35">
      <c r="A606" s="60" t="s">
        <v>1541</v>
      </c>
      <c r="B606" s="86" t="s">
        <v>101</v>
      </c>
      <c r="C606" s="60" t="s">
        <v>712</v>
      </c>
      <c r="D606" s="87">
        <v>40351</v>
      </c>
      <c r="E606" s="88">
        <f t="shared" ca="1" si="4"/>
        <v>14</v>
      </c>
      <c r="F606" s="88"/>
      <c r="G606" s="88"/>
      <c r="H606" s="88" t="s">
        <v>119</v>
      </c>
      <c r="I606" s="88">
        <v>65878</v>
      </c>
      <c r="J606" s="86">
        <v>4</v>
      </c>
      <c r="K606" s="88">
        <f t="shared" si="5"/>
        <v>3000</v>
      </c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 x14ac:dyDescent="0.35">
      <c r="A607" s="60" t="s">
        <v>1542</v>
      </c>
      <c r="B607" s="86" t="s">
        <v>134</v>
      </c>
      <c r="C607" s="60" t="s">
        <v>712</v>
      </c>
      <c r="D607" s="87">
        <v>40371</v>
      </c>
      <c r="E607" s="88">
        <f t="shared" ca="1" si="4"/>
        <v>14</v>
      </c>
      <c r="F607" s="88"/>
      <c r="G607" s="88"/>
      <c r="H607" s="88"/>
      <c r="I607" s="88">
        <v>79913</v>
      </c>
      <c r="J607" s="86">
        <v>5</v>
      </c>
      <c r="K607" s="88">
        <f t="shared" si="5"/>
        <v>3000</v>
      </c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 x14ac:dyDescent="0.35">
      <c r="A608" s="60" t="s">
        <v>1543</v>
      </c>
      <c r="B608" s="86" t="s">
        <v>104</v>
      </c>
      <c r="C608" s="60" t="s">
        <v>712</v>
      </c>
      <c r="D608" s="87">
        <v>37438</v>
      </c>
      <c r="E608" s="88">
        <f t="shared" ca="1" si="4"/>
        <v>22</v>
      </c>
      <c r="F608" s="88"/>
      <c r="G608" s="88"/>
      <c r="H608" s="88" t="s">
        <v>149</v>
      </c>
      <c r="I608" s="88">
        <v>54791</v>
      </c>
      <c r="J608" s="86">
        <v>1</v>
      </c>
      <c r="K608" s="88" t="str">
        <f t="shared" si="5"/>
        <v/>
      </c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 x14ac:dyDescent="0.35">
      <c r="A609" s="60" t="s">
        <v>1544</v>
      </c>
      <c r="B609" s="86" t="s">
        <v>125</v>
      </c>
      <c r="C609" s="60" t="s">
        <v>712</v>
      </c>
      <c r="D609" s="87">
        <v>38160</v>
      </c>
      <c r="E609" s="88">
        <f t="shared" ca="1" si="4"/>
        <v>20</v>
      </c>
      <c r="F609" s="88"/>
      <c r="G609" s="88"/>
      <c r="H609" s="88"/>
      <c r="I609" s="88">
        <v>78162</v>
      </c>
      <c r="J609" s="86">
        <v>2</v>
      </c>
      <c r="K609" s="88" t="str">
        <f t="shared" si="5"/>
        <v/>
      </c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 x14ac:dyDescent="0.35">
      <c r="A610" s="60" t="s">
        <v>1545</v>
      </c>
      <c r="B610" s="86" t="s">
        <v>102</v>
      </c>
      <c r="C610" s="60" t="s">
        <v>712</v>
      </c>
      <c r="D610" s="87">
        <v>38893</v>
      </c>
      <c r="E610" s="88">
        <f t="shared" ca="1" si="4"/>
        <v>18</v>
      </c>
      <c r="F610" s="88"/>
      <c r="G610" s="88"/>
      <c r="H610" s="88" t="s">
        <v>119</v>
      </c>
      <c r="I610" s="88">
        <v>43461</v>
      </c>
      <c r="J610" s="86">
        <v>1</v>
      </c>
      <c r="K610" s="88" t="str">
        <f t="shared" si="5"/>
        <v/>
      </c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 x14ac:dyDescent="0.35">
      <c r="A611" s="60" t="s">
        <v>1546</v>
      </c>
      <c r="B611" s="86" t="s">
        <v>101</v>
      </c>
      <c r="C611" s="60" t="s">
        <v>712</v>
      </c>
      <c r="D611" s="87">
        <v>39980</v>
      </c>
      <c r="E611" s="88">
        <f t="shared" ca="1" si="4"/>
        <v>15</v>
      </c>
      <c r="F611" s="88"/>
      <c r="G611" s="88"/>
      <c r="H611" s="88" t="s">
        <v>119</v>
      </c>
      <c r="I611" s="88">
        <v>65258</v>
      </c>
      <c r="J611" s="86">
        <v>3</v>
      </c>
      <c r="K611" s="88" t="str">
        <f t="shared" si="5"/>
        <v/>
      </c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 x14ac:dyDescent="0.35">
      <c r="A612" s="60" t="s">
        <v>1547</v>
      </c>
      <c r="B612" s="86" t="s">
        <v>125</v>
      </c>
      <c r="C612" s="60" t="s">
        <v>712</v>
      </c>
      <c r="D612" s="87">
        <v>41837</v>
      </c>
      <c r="E612" s="88">
        <f t="shared" ca="1" si="4"/>
        <v>10</v>
      </c>
      <c r="F612" s="88"/>
      <c r="G612" s="88"/>
      <c r="H612" s="88" t="s">
        <v>119</v>
      </c>
      <c r="I612" s="88">
        <v>78245</v>
      </c>
      <c r="J612" s="86">
        <v>4</v>
      </c>
      <c r="K612" s="88">
        <f t="shared" si="5"/>
        <v>3000</v>
      </c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 x14ac:dyDescent="0.35">
      <c r="A613" s="60" t="s">
        <v>1548</v>
      </c>
      <c r="B613" s="86" t="s">
        <v>134</v>
      </c>
      <c r="C613" s="60" t="s">
        <v>712</v>
      </c>
      <c r="D613" s="87">
        <v>37090</v>
      </c>
      <c r="E613" s="88">
        <f t="shared" ca="1" si="4"/>
        <v>23</v>
      </c>
      <c r="F613" s="88"/>
      <c r="G613" s="88"/>
      <c r="H613" s="88" t="s">
        <v>121</v>
      </c>
      <c r="I613" s="88">
        <v>77028</v>
      </c>
      <c r="J613" s="86">
        <v>1</v>
      </c>
      <c r="K613" s="88" t="str">
        <f t="shared" si="5"/>
        <v/>
      </c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 x14ac:dyDescent="0.35">
      <c r="A614" s="60" t="s">
        <v>1549</v>
      </c>
      <c r="B614" s="86" t="s">
        <v>134</v>
      </c>
      <c r="C614" s="60" t="s">
        <v>712</v>
      </c>
      <c r="D614" s="87">
        <v>42235</v>
      </c>
      <c r="E614" s="88">
        <f t="shared" ca="1" si="4"/>
        <v>9</v>
      </c>
      <c r="F614" s="88"/>
      <c r="G614" s="88"/>
      <c r="H614" s="88" t="s">
        <v>139</v>
      </c>
      <c r="I614" s="88">
        <v>66268</v>
      </c>
      <c r="J614" s="86">
        <v>1</v>
      </c>
      <c r="K614" s="88" t="str">
        <f t="shared" si="5"/>
        <v/>
      </c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 x14ac:dyDescent="0.35">
      <c r="A615" s="60" t="s">
        <v>1550</v>
      </c>
      <c r="B615" s="86" t="s">
        <v>134</v>
      </c>
      <c r="C615" s="60" t="s">
        <v>712</v>
      </c>
      <c r="D615" s="87">
        <v>40053</v>
      </c>
      <c r="E615" s="88">
        <f t="shared" ca="1" si="4"/>
        <v>15</v>
      </c>
      <c r="F615" s="88"/>
      <c r="G615" s="88"/>
      <c r="H615" s="88" t="s">
        <v>149</v>
      </c>
      <c r="I615" s="88">
        <v>122400</v>
      </c>
      <c r="J615" s="86">
        <v>2</v>
      </c>
      <c r="K615" s="88" t="str">
        <f t="shared" si="5"/>
        <v/>
      </c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 x14ac:dyDescent="0.35">
      <c r="A616" s="60" t="s">
        <v>1551</v>
      </c>
      <c r="B616" s="86" t="s">
        <v>134</v>
      </c>
      <c r="C616" s="60" t="s">
        <v>712</v>
      </c>
      <c r="D616" s="87">
        <v>37484</v>
      </c>
      <c r="E616" s="88">
        <f t="shared" ca="1" si="4"/>
        <v>22</v>
      </c>
      <c r="F616" s="88"/>
      <c r="G616" s="88"/>
      <c r="H616" s="88"/>
      <c r="I616" s="88">
        <v>64141</v>
      </c>
      <c r="J616" s="86">
        <v>4</v>
      </c>
      <c r="K616" s="88">
        <f t="shared" si="5"/>
        <v>3000</v>
      </c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 x14ac:dyDescent="0.35">
      <c r="A617" s="60" t="s">
        <v>1552</v>
      </c>
      <c r="B617" s="86" t="s">
        <v>101</v>
      </c>
      <c r="C617" s="60" t="s">
        <v>712</v>
      </c>
      <c r="D617" s="87">
        <v>37485</v>
      </c>
      <c r="E617" s="88">
        <f t="shared" ca="1" si="4"/>
        <v>22</v>
      </c>
      <c r="F617" s="88"/>
      <c r="G617" s="88"/>
      <c r="H617" s="88" t="s">
        <v>121</v>
      </c>
      <c r="I617" s="88">
        <v>101365</v>
      </c>
      <c r="J617" s="86">
        <v>5</v>
      </c>
      <c r="K617" s="88">
        <f t="shared" si="5"/>
        <v>3000</v>
      </c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 x14ac:dyDescent="0.35">
      <c r="A618" s="60" t="s">
        <v>1553</v>
      </c>
      <c r="B618" s="86" t="s">
        <v>101</v>
      </c>
      <c r="C618" s="60" t="s">
        <v>712</v>
      </c>
      <c r="D618" s="87">
        <v>37501</v>
      </c>
      <c r="E618" s="88">
        <f t="shared" ca="1" si="4"/>
        <v>22</v>
      </c>
      <c r="F618" s="88"/>
      <c r="G618" s="88"/>
      <c r="H618" s="88" t="s">
        <v>139</v>
      </c>
      <c r="I618" s="88">
        <v>81635</v>
      </c>
      <c r="J618" s="86">
        <v>1</v>
      </c>
      <c r="K618" s="88" t="str">
        <f t="shared" si="5"/>
        <v/>
      </c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 x14ac:dyDescent="0.35">
      <c r="A619" s="60" t="s">
        <v>1554</v>
      </c>
      <c r="B619" s="86" t="s">
        <v>104</v>
      </c>
      <c r="C619" s="60" t="s">
        <v>712</v>
      </c>
      <c r="D619" s="87">
        <v>39315</v>
      </c>
      <c r="E619" s="88">
        <f t="shared" ca="1" si="4"/>
        <v>17</v>
      </c>
      <c r="F619" s="88"/>
      <c r="G619" s="88"/>
      <c r="H619" s="88" t="s">
        <v>149</v>
      </c>
      <c r="I619" s="88">
        <v>116549</v>
      </c>
      <c r="J619" s="86">
        <v>5</v>
      </c>
      <c r="K619" s="88">
        <f t="shared" si="5"/>
        <v>3000</v>
      </c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 x14ac:dyDescent="0.35">
      <c r="A620" s="60" t="s">
        <v>1555</v>
      </c>
      <c r="B620" s="86" t="s">
        <v>101</v>
      </c>
      <c r="C620" s="60" t="s">
        <v>712</v>
      </c>
      <c r="D620" s="87">
        <v>40798</v>
      </c>
      <c r="E620" s="88">
        <f t="shared" ca="1" si="4"/>
        <v>13</v>
      </c>
      <c r="F620" s="88"/>
      <c r="G620" s="88"/>
      <c r="H620" s="88"/>
      <c r="I620" s="88">
        <v>97544</v>
      </c>
      <c r="J620" s="86">
        <v>5</v>
      </c>
      <c r="K620" s="88">
        <f t="shared" si="5"/>
        <v>3000</v>
      </c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 x14ac:dyDescent="0.35">
      <c r="A621" s="60" t="s">
        <v>1556</v>
      </c>
      <c r="B621" s="86" t="s">
        <v>102</v>
      </c>
      <c r="C621" s="60" t="s">
        <v>712</v>
      </c>
      <c r="D621" s="87">
        <v>41156</v>
      </c>
      <c r="E621" s="88">
        <f t="shared" ca="1" si="4"/>
        <v>12</v>
      </c>
      <c r="F621" s="88"/>
      <c r="G621" s="88"/>
      <c r="H621" s="88" t="s">
        <v>149</v>
      </c>
      <c r="I621" s="88">
        <v>103256</v>
      </c>
      <c r="J621" s="86">
        <v>5</v>
      </c>
      <c r="K621" s="88">
        <f t="shared" si="5"/>
        <v>3000</v>
      </c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 x14ac:dyDescent="0.35">
      <c r="A622" s="60" t="s">
        <v>1557</v>
      </c>
      <c r="B622" s="86" t="s">
        <v>127</v>
      </c>
      <c r="C622" s="60" t="s">
        <v>712</v>
      </c>
      <c r="D622" s="87">
        <v>42273</v>
      </c>
      <c r="E622" s="88">
        <f t="shared" ca="1" si="4"/>
        <v>9</v>
      </c>
      <c r="F622" s="88"/>
      <c r="G622" s="88"/>
      <c r="H622" s="88" t="s">
        <v>149</v>
      </c>
      <c r="I622" s="88">
        <v>57101</v>
      </c>
      <c r="J622" s="86">
        <v>5</v>
      </c>
      <c r="K622" s="88">
        <f t="shared" si="5"/>
        <v>3000</v>
      </c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 x14ac:dyDescent="0.35">
      <c r="A623" s="60" t="s">
        <v>1558</v>
      </c>
      <c r="B623" s="86" t="s">
        <v>134</v>
      </c>
      <c r="C623" s="60" t="s">
        <v>712</v>
      </c>
      <c r="D623" s="87">
        <v>41547</v>
      </c>
      <c r="E623" s="88">
        <f t="shared" ca="1" si="4"/>
        <v>11</v>
      </c>
      <c r="F623" s="88"/>
      <c r="G623" s="88"/>
      <c r="H623" s="88" t="s">
        <v>121</v>
      </c>
      <c r="I623" s="88">
        <v>62673</v>
      </c>
      <c r="J623" s="86">
        <v>1</v>
      </c>
      <c r="K623" s="88" t="str">
        <f t="shared" si="5"/>
        <v/>
      </c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 x14ac:dyDescent="0.35">
      <c r="A624" s="60" t="s">
        <v>1559</v>
      </c>
      <c r="B624" s="86" t="s">
        <v>102</v>
      </c>
      <c r="C624" s="60" t="s">
        <v>712</v>
      </c>
      <c r="D624" s="87">
        <v>40080</v>
      </c>
      <c r="E624" s="88">
        <f t="shared" ca="1" si="4"/>
        <v>15</v>
      </c>
      <c r="F624" s="88"/>
      <c r="G624" s="88"/>
      <c r="H624" s="88" t="s">
        <v>149</v>
      </c>
      <c r="I624" s="88">
        <v>76284</v>
      </c>
      <c r="J624" s="86">
        <v>1</v>
      </c>
      <c r="K624" s="88" t="str">
        <f t="shared" si="5"/>
        <v/>
      </c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 x14ac:dyDescent="0.35">
      <c r="A625" s="60" t="s">
        <v>1560</v>
      </c>
      <c r="B625" s="86" t="s">
        <v>104</v>
      </c>
      <c r="C625" s="60" t="s">
        <v>712</v>
      </c>
      <c r="D625" s="87">
        <v>37148</v>
      </c>
      <c r="E625" s="88">
        <f t="shared" ca="1" si="4"/>
        <v>23</v>
      </c>
      <c r="F625" s="88"/>
      <c r="G625" s="88"/>
      <c r="H625" s="88"/>
      <c r="I625" s="88">
        <v>59899</v>
      </c>
      <c r="J625" s="86">
        <v>4</v>
      </c>
      <c r="K625" s="88">
        <f t="shared" si="5"/>
        <v>3000</v>
      </c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 x14ac:dyDescent="0.35">
      <c r="A626" s="60" t="s">
        <v>1561</v>
      </c>
      <c r="B626" s="86" t="s">
        <v>134</v>
      </c>
      <c r="C626" s="60" t="s">
        <v>712</v>
      </c>
      <c r="D626" s="87">
        <v>37156</v>
      </c>
      <c r="E626" s="88">
        <f t="shared" ca="1" si="4"/>
        <v>23</v>
      </c>
      <c r="F626" s="88"/>
      <c r="G626" s="88"/>
      <c r="H626" s="88" t="s">
        <v>139</v>
      </c>
      <c r="I626" s="88">
        <v>83558</v>
      </c>
      <c r="J626" s="86">
        <v>2</v>
      </c>
      <c r="K626" s="88" t="str">
        <f t="shared" si="5"/>
        <v/>
      </c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 x14ac:dyDescent="0.35">
      <c r="A627" s="60" t="s">
        <v>1562</v>
      </c>
      <c r="B627" s="86" t="s">
        <v>104</v>
      </c>
      <c r="C627" s="60" t="s">
        <v>712</v>
      </c>
      <c r="D627" s="87">
        <v>37159</v>
      </c>
      <c r="E627" s="88">
        <f t="shared" ca="1" si="4"/>
        <v>23</v>
      </c>
      <c r="F627" s="88"/>
      <c r="G627" s="88"/>
      <c r="H627" s="88" t="s">
        <v>149</v>
      </c>
      <c r="I627" s="88">
        <v>112322</v>
      </c>
      <c r="J627" s="86">
        <v>5</v>
      </c>
      <c r="K627" s="88">
        <f t="shared" si="5"/>
        <v>3000</v>
      </c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 x14ac:dyDescent="0.35">
      <c r="A628" s="60" t="s">
        <v>1563</v>
      </c>
      <c r="B628" s="86" t="s">
        <v>101</v>
      </c>
      <c r="C628" s="60" t="s">
        <v>712</v>
      </c>
      <c r="D628" s="87">
        <v>40823</v>
      </c>
      <c r="E628" s="88">
        <f t="shared" ca="1" si="4"/>
        <v>13</v>
      </c>
      <c r="F628" s="88"/>
      <c r="G628" s="88"/>
      <c r="H628" s="88" t="s">
        <v>149</v>
      </c>
      <c r="I628" s="88">
        <v>96603</v>
      </c>
      <c r="J628" s="86">
        <v>5</v>
      </c>
      <c r="K628" s="88">
        <f t="shared" si="5"/>
        <v>3000</v>
      </c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 x14ac:dyDescent="0.35">
      <c r="A629" s="60" t="s">
        <v>1564</v>
      </c>
      <c r="B629" s="86" t="s">
        <v>127</v>
      </c>
      <c r="C629" s="60" t="s">
        <v>712</v>
      </c>
      <c r="D629" s="87">
        <v>41931</v>
      </c>
      <c r="E629" s="88">
        <f t="shared" ca="1" si="4"/>
        <v>10</v>
      </c>
      <c r="F629" s="88"/>
      <c r="G629" s="88"/>
      <c r="H629" s="88" t="s">
        <v>149</v>
      </c>
      <c r="I629" s="88">
        <v>92784</v>
      </c>
      <c r="J629" s="86">
        <v>3</v>
      </c>
      <c r="K629" s="88" t="str">
        <f t="shared" si="5"/>
        <v/>
      </c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 x14ac:dyDescent="0.35">
      <c r="A630" s="60" t="s">
        <v>1565</v>
      </c>
      <c r="B630" s="86" t="s">
        <v>101</v>
      </c>
      <c r="C630" s="60" t="s">
        <v>712</v>
      </c>
      <c r="D630" s="87">
        <v>42297</v>
      </c>
      <c r="E630" s="88">
        <f t="shared" ca="1" si="4"/>
        <v>9</v>
      </c>
      <c r="F630" s="88"/>
      <c r="G630" s="88"/>
      <c r="H630" s="88"/>
      <c r="I630" s="88">
        <v>73507</v>
      </c>
      <c r="J630" s="86">
        <v>2</v>
      </c>
      <c r="K630" s="88" t="str">
        <f t="shared" si="5"/>
        <v/>
      </c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 x14ac:dyDescent="0.35">
      <c r="A631" s="60" t="s">
        <v>1566</v>
      </c>
      <c r="B631" s="86" t="s">
        <v>134</v>
      </c>
      <c r="C631" s="60" t="s">
        <v>712</v>
      </c>
      <c r="D631" s="87">
        <v>40476</v>
      </c>
      <c r="E631" s="88">
        <f t="shared" ca="1" si="4"/>
        <v>14</v>
      </c>
      <c r="F631" s="88"/>
      <c r="G631" s="88"/>
      <c r="H631" s="88" t="s">
        <v>128</v>
      </c>
      <c r="I631" s="88">
        <v>109943</v>
      </c>
      <c r="J631" s="86">
        <v>2</v>
      </c>
      <c r="K631" s="88" t="str">
        <f t="shared" si="5"/>
        <v/>
      </c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 x14ac:dyDescent="0.35">
      <c r="A632" s="60" t="s">
        <v>1567</v>
      </c>
      <c r="B632" s="86" t="s">
        <v>134</v>
      </c>
      <c r="C632" s="60" t="s">
        <v>712</v>
      </c>
      <c r="D632" s="87">
        <v>41564</v>
      </c>
      <c r="E632" s="88">
        <f t="shared" ca="1" si="4"/>
        <v>11</v>
      </c>
      <c r="F632" s="88"/>
      <c r="G632" s="88"/>
      <c r="H632" s="88" t="s">
        <v>149</v>
      </c>
      <c r="I632" s="88">
        <v>52306</v>
      </c>
      <c r="J632" s="86">
        <v>3</v>
      </c>
      <c r="K632" s="88" t="str">
        <f t="shared" si="5"/>
        <v/>
      </c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 x14ac:dyDescent="0.35">
      <c r="A633" s="60" t="s">
        <v>1568</v>
      </c>
      <c r="B633" s="86" t="s">
        <v>101</v>
      </c>
      <c r="C633" s="60" t="s">
        <v>712</v>
      </c>
      <c r="D633" s="87">
        <v>37557</v>
      </c>
      <c r="E633" s="88">
        <f t="shared" ca="1" si="4"/>
        <v>22</v>
      </c>
      <c r="F633" s="88"/>
      <c r="G633" s="88"/>
      <c r="H633" s="88"/>
      <c r="I633" s="88">
        <v>67772</v>
      </c>
      <c r="J633" s="86">
        <v>4</v>
      </c>
      <c r="K633" s="88">
        <f t="shared" si="5"/>
        <v>3000</v>
      </c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 x14ac:dyDescent="0.35">
      <c r="A634" s="60" t="s">
        <v>1569</v>
      </c>
      <c r="B634" s="86" t="s">
        <v>101</v>
      </c>
      <c r="C634" s="60" t="s">
        <v>712</v>
      </c>
      <c r="D634" s="87">
        <v>40875</v>
      </c>
      <c r="E634" s="88">
        <f t="shared" ca="1" si="4"/>
        <v>13</v>
      </c>
      <c r="F634" s="88"/>
      <c r="G634" s="88"/>
      <c r="H634" s="88" t="s">
        <v>119</v>
      </c>
      <c r="I634" s="88">
        <v>111454</v>
      </c>
      <c r="J634" s="86">
        <v>5</v>
      </c>
      <c r="K634" s="88">
        <f t="shared" si="5"/>
        <v>3000</v>
      </c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 x14ac:dyDescent="0.35">
      <c r="A635" s="60" t="s">
        <v>1570</v>
      </c>
      <c r="B635" s="86" t="s">
        <v>127</v>
      </c>
      <c r="C635" s="60" t="s">
        <v>712</v>
      </c>
      <c r="D635" s="87">
        <v>40495</v>
      </c>
      <c r="E635" s="88">
        <f t="shared" ca="1" si="4"/>
        <v>14</v>
      </c>
      <c r="F635" s="88"/>
      <c r="G635" s="88"/>
      <c r="H635" s="88"/>
      <c r="I635" s="88">
        <v>102322</v>
      </c>
      <c r="J635" s="86">
        <v>4</v>
      </c>
      <c r="K635" s="88">
        <f t="shared" si="5"/>
        <v>3000</v>
      </c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 x14ac:dyDescent="0.35">
      <c r="A636" s="60" t="s">
        <v>1571</v>
      </c>
      <c r="B636" s="86" t="s">
        <v>134</v>
      </c>
      <c r="C636" s="60" t="s">
        <v>712</v>
      </c>
      <c r="D636" s="87">
        <v>41593</v>
      </c>
      <c r="E636" s="88">
        <f t="shared" ca="1" si="4"/>
        <v>11</v>
      </c>
      <c r="F636" s="88"/>
      <c r="G636" s="88"/>
      <c r="H636" s="88"/>
      <c r="I636" s="88">
        <v>55997</v>
      </c>
      <c r="J636" s="86">
        <v>4</v>
      </c>
      <c r="K636" s="88">
        <f t="shared" si="5"/>
        <v>3000</v>
      </c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 x14ac:dyDescent="0.35">
      <c r="A637" s="60" t="s">
        <v>1572</v>
      </c>
      <c r="B637" s="86" t="s">
        <v>101</v>
      </c>
      <c r="C637" s="60" t="s">
        <v>712</v>
      </c>
      <c r="D637" s="87">
        <v>41599</v>
      </c>
      <c r="E637" s="88">
        <f t="shared" ca="1" si="4"/>
        <v>11</v>
      </c>
      <c r="F637" s="88"/>
      <c r="G637" s="88"/>
      <c r="H637" s="88" t="s">
        <v>149</v>
      </c>
      <c r="I637" s="88">
        <v>97922</v>
      </c>
      <c r="J637" s="86">
        <v>3</v>
      </c>
      <c r="K637" s="88" t="str">
        <f t="shared" si="5"/>
        <v/>
      </c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 x14ac:dyDescent="0.35">
      <c r="A638" s="60" t="s">
        <v>1573</v>
      </c>
      <c r="B638" s="86" t="s">
        <v>127</v>
      </c>
      <c r="C638" s="60" t="s">
        <v>712</v>
      </c>
      <c r="D638" s="87">
        <v>37592</v>
      </c>
      <c r="E638" s="88">
        <f t="shared" ca="1" si="4"/>
        <v>22</v>
      </c>
      <c r="F638" s="88"/>
      <c r="G638" s="88"/>
      <c r="H638" s="88" t="s">
        <v>149</v>
      </c>
      <c r="I638" s="88">
        <v>51208</v>
      </c>
      <c r="J638" s="86">
        <v>3</v>
      </c>
      <c r="K638" s="88" t="str">
        <f t="shared" si="5"/>
        <v/>
      </c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 x14ac:dyDescent="0.35">
      <c r="A639" s="60" t="s">
        <v>1574</v>
      </c>
      <c r="B639" s="86" t="s">
        <v>101</v>
      </c>
      <c r="C639" s="60" t="s">
        <v>786</v>
      </c>
      <c r="D639" s="87">
        <v>40165</v>
      </c>
      <c r="E639" s="88">
        <f t="shared" ca="1" si="4"/>
        <v>15</v>
      </c>
      <c r="F639" s="88"/>
      <c r="G639" s="88"/>
      <c r="H639" s="88"/>
      <c r="I639" s="88">
        <v>111834</v>
      </c>
      <c r="J639" s="86">
        <v>2</v>
      </c>
      <c r="K639" s="88" t="str">
        <f t="shared" si="5"/>
        <v/>
      </c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 x14ac:dyDescent="0.35">
      <c r="A640" s="60" t="s">
        <v>1575</v>
      </c>
      <c r="B640" s="86" t="s">
        <v>134</v>
      </c>
      <c r="C640" s="60" t="s">
        <v>786</v>
      </c>
      <c r="D640" s="87">
        <v>40168</v>
      </c>
      <c r="E640" s="88">
        <f t="shared" ca="1" si="4"/>
        <v>15</v>
      </c>
      <c r="F640" s="88"/>
      <c r="G640" s="88"/>
      <c r="H640" s="88"/>
      <c r="I640" s="88">
        <v>97801</v>
      </c>
      <c r="J640" s="86">
        <v>5</v>
      </c>
      <c r="K640" s="88">
        <f t="shared" si="5"/>
        <v>3000</v>
      </c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 x14ac:dyDescent="0.35">
      <c r="A641" s="60" t="s">
        <v>1576</v>
      </c>
      <c r="B641" s="86" t="s">
        <v>102</v>
      </c>
      <c r="C641" s="60" t="s">
        <v>786</v>
      </c>
      <c r="D641" s="87">
        <v>40169</v>
      </c>
      <c r="E641" s="88">
        <f t="shared" ca="1" si="4"/>
        <v>15</v>
      </c>
      <c r="F641" s="88"/>
      <c r="G641" s="88"/>
      <c r="H641" s="88" t="s">
        <v>149</v>
      </c>
      <c r="I641" s="88">
        <v>57318</v>
      </c>
      <c r="J641" s="86">
        <v>2</v>
      </c>
      <c r="K641" s="88" t="str">
        <f t="shared" si="5"/>
        <v/>
      </c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 x14ac:dyDescent="0.35">
      <c r="A642" s="60" t="s">
        <v>1577</v>
      </c>
      <c r="B642" s="86" t="s">
        <v>134</v>
      </c>
      <c r="C642" s="60" t="s">
        <v>786</v>
      </c>
      <c r="D642" s="87">
        <v>40184</v>
      </c>
      <c r="E642" s="88">
        <f t="shared" ca="1" si="4"/>
        <v>15</v>
      </c>
      <c r="F642" s="88"/>
      <c r="G642" s="88"/>
      <c r="H642" s="88"/>
      <c r="I642" s="88">
        <v>75536</v>
      </c>
      <c r="J642" s="86">
        <v>3</v>
      </c>
      <c r="K642" s="88" t="str">
        <f t="shared" si="5"/>
        <v/>
      </c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 x14ac:dyDescent="0.35">
      <c r="A643" s="60" t="s">
        <v>1578</v>
      </c>
      <c r="B643" s="86" t="s">
        <v>101</v>
      </c>
      <c r="C643" s="60" t="s">
        <v>786</v>
      </c>
      <c r="D643" s="87">
        <v>36904</v>
      </c>
      <c r="E643" s="88">
        <f t="shared" ca="1" si="4"/>
        <v>24</v>
      </c>
      <c r="F643" s="88"/>
      <c r="G643" s="88"/>
      <c r="H643" s="88"/>
      <c r="I643" s="88">
        <v>95461</v>
      </c>
      <c r="J643" s="86">
        <v>3</v>
      </c>
      <c r="K643" s="88" t="str">
        <f t="shared" si="5"/>
        <v/>
      </c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 x14ac:dyDescent="0.35">
      <c r="A644" s="60" t="s">
        <v>1579</v>
      </c>
      <c r="B644" s="86" t="s">
        <v>101</v>
      </c>
      <c r="C644" s="60" t="s">
        <v>786</v>
      </c>
      <c r="D644" s="87">
        <v>37627</v>
      </c>
      <c r="E644" s="88">
        <f t="shared" ca="1" si="4"/>
        <v>22</v>
      </c>
      <c r="F644" s="88"/>
      <c r="G644" s="88"/>
      <c r="H644" s="88" t="s">
        <v>149</v>
      </c>
      <c r="I644" s="88">
        <v>45843</v>
      </c>
      <c r="J644" s="86">
        <v>1</v>
      </c>
      <c r="K644" s="88" t="str">
        <f t="shared" si="5"/>
        <v/>
      </c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 x14ac:dyDescent="0.35">
      <c r="A645" s="60" t="s">
        <v>1580</v>
      </c>
      <c r="B645" s="86" t="s">
        <v>101</v>
      </c>
      <c r="C645" s="60" t="s">
        <v>786</v>
      </c>
      <c r="D645" s="87">
        <v>37996</v>
      </c>
      <c r="E645" s="88">
        <f t="shared" ca="1" si="4"/>
        <v>21</v>
      </c>
      <c r="F645" s="88"/>
      <c r="G645" s="88"/>
      <c r="H645" s="88" t="s">
        <v>119</v>
      </c>
      <c r="I645" s="88">
        <v>73248</v>
      </c>
      <c r="J645" s="86">
        <v>5</v>
      </c>
      <c r="K645" s="88">
        <f t="shared" si="5"/>
        <v>3000</v>
      </c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 x14ac:dyDescent="0.35">
      <c r="A646" s="60" t="s">
        <v>1581</v>
      </c>
      <c r="B646" s="86" t="s">
        <v>101</v>
      </c>
      <c r="C646" s="60" t="s">
        <v>786</v>
      </c>
      <c r="D646" s="87">
        <v>41641</v>
      </c>
      <c r="E646" s="88">
        <f t="shared" ca="1" si="4"/>
        <v>11</v>
      </c>
      <c r="F646" s="88"/>
      <c r="G646" s="88"/>
      <c r="H646" s="88"/>
      <c r="I646" s="88">
        <v>76163</v>
      </c>
      <c r="J646" s="86">
        <v>3</v>
      </c>
      <c r="K646" s="88" t="str">
        <f t="shared" si="5"/>
        <v/>
      </c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 x14ac:dyDescent="0.35">
      <c r="A647" s="60" t="s">
        <v>1582</v>
      </c>
      <c r="B647" s="86" t="s">
        <v>101</v>
      </c>
      <c r="C647" s="60" t="s">
        <v>786</v>
      </c>
      <c r="D647" s="87">
        <v>41646</v>
      </c>
      <c r="E647" s="88">
        <f t="shared" ca="1" si="4"/>
        <v>11</v>
      </c>
      <c r="F647" s="88"/>
      <c r="G647" s="88"/>
      <c r="H647" s="88" t="s">
        <v>119</v>
      </c>
      <c r="I647" s="88">
        <v>62335</v>
      </c>
      <c r="J647" s="86">
        <v>5</v>
      </c>
      <c r="K647" s="88">
        <f t="shared" si="5"/>
        <v>3000</v>
      </c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 x14ac:dyDescent="0.35">
      <c r="A648" s="60" t="s">
        <v>1583</v>
      </c>
      <c r="B648" s="86" t="s">
        <v>134</v>
      </c>
      <c r="C648" s="60" t="s">
        <v>786</v>
      </c>
      <c r="D648" s="87">
        <v>41662</v>
      </c>
      <c r="E648" s="88">
        <f t="shared" ca="1" si="4"/>
        <v>11</v>
      </c>
      <c r="F648" s="88"/>
      <c r="G648" s="88"/>
      <c r="H648" s="88" t="s">
        <v>119</v>
      </c>
      <c r="I648" s="88">
        <v>77015</v>
      </c>
      <c r="J648" s="86">
        <v>5</v>
      </c>
      <c r="K648" s="88">
        <f t="shared" si="5"/>
        <v>3000</v>
      </c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 x14ac:dyDescent="0.35">
      <c r="A649" s="60" t="s">
        <v>1584</v>
      </c>
      <c r="B649" s="86" t="s">
        <v>101</v>
      </c>
      <c r="C649" s="60" t="s">
        <v>786</v>
      </c>
      <c r="D649" s="87">
        <v>40196</v>
      </c>
      <c r="E649" s="88">
        <f t="shared" ca="1" si="4"/>
        <v>15</v>
      </c>
      <c r="F649" s="88"/>
      <c r="G649" s="88"/>
      <c r="H649" s="88" t="s">
        <v>119</v>
      </c>
      <c r="I649" s="88">
        <v>120355</v>
      </c>
      <c r="J649" s="86">
        <v>1</v>
      </c>
      <c r="K649" s="88" t="str">
        <f t="shared" si="5"/>
        <v/>
      </c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 x14ac:dyDescent="0.35">
      <c r="A650" s="60" t="s">
        <v>1585</v>
      </c>
      <c r="B650" s="86" t="s">
        <v>101</v>
      </c>
      <c r="C650" s="60" t="s">
        <v>786</v>
      </c>
      <c r="D650" s="87">
        <v>39831</v>
      </c>
      <c r="E650" s="88">
        <f t="shared" ca="1" si="4"/>
        <v>16</v>
      </c>
      <c r="F650" s="88"/>
      <c r="G650" s="88"/>
      <c r="H650" s="88" t="s">
        <v>121</v>
      </c>
      <c r="I650" s="88">
        <v>102208</v>
      </c>
      <c r="J650" s="86">
        <v>4</v>
      </c>
      <c r="K650" s="88">
        <f t="shared" si="5"/>
        <v>3000</v>
      </c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 x14ac:dyDescent="0.35">
      <c r="A651" s="60" t="s">
        <v>1586</v>
      </c>
      <c r="B651" s="86" t="s">
        <v>104</v>
      </c>
      <c r="C651" s="60" t="s">
        <v>786</v>
      </c>
      <c r="D651" s="87">
        <v>37271</v>
      </c>
      <c r="E651" s="88">
        <f t="shared" ca="1" si="4"/>
        <v>23</v>
      </c>
      <c r="F651" s="88"/>
      <c r="G651" s="88"/>
      <c r="H651" s="88"/>
      <c r="I651" s="88">
        <v>66474</v>
      </c>
      <c r="J651" s="86">
        <v>2</v>
      </c>
      <c r="K651" s="88" t="str">
        <f t="shared" si="5"/>
        <v/>
      </c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 x14ac:dyDescent="0.35">
      <c r="A652" s="60" t="s">
        <v>1587</v>
      </c>
      <c r="B652" s="86" t="s">
        <v>101</v>
      </c>
      <c r="C652" s="60" t="s">
        <v>786</v>
      </c>
      <c r="D652" s="87">
        <v>41313</v>
      </c>
      <c r="E652" s="88">
        <f t="shared" ca="1" si="4"/>
        <v>12</v>
      </c>
      <c r="F652" s="88"/>
      <c r="G652" s="88"/>
      <c r="H652" s="88"/>
      <c r="I652" s="88">
        <v>59082</v>
      </c>
      <c r="J652" s="86">
        <v>3</v>
      </c>
      <c r="K652" s="88" t="str">
        <f t="shared" si="5"/>
        <v/>
      </c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 x14ac:dyDescent="0.35">
      <c r="A653" s="60" t="s">
        <v>1588</v>
      </c>
      <c r="B653" s="86" t="s">
        <v>101</v>
      </c>
      <c r="C653" s="60" t="s">
        <v>786</v>
      </c>
      <c r="D653" s="87">
        <v>42064</v>
      </c>
      <c r="E653" s="88">
        <f t="shared" ca="1" si="4"/>
        <v>10</v>
      </c>
      <c r="F653" s="88"/>
      <c r="G653" s="88"/>
      <c r="H653" s="88" t="s">
        <v>121</v>
      </c>
      <c r="I653" s="88">
        <v>63884</v>
      </c>
      <c r="J653" s="86">
        <v>4</v>
      </c>
      <c r="K653" s="88">
        <f t="shared" si="5"/>
        <v>3000</v>
      </c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 x14ac:dyDescent="0.35">
      <c r="A654" s="60" t="s">
        <v>1589</v>
      </c>
      <c r="B654" s="86" t="s">
        <v>134</v>
      </c>
      <c r="C654" s="60" t="s">
        <v>786</v>
      </c>
      <c r="D654" s="87">
        <v>40233</v>
      </c>
      <c r="E654" s="88">
        <f t="shared" ca="1" si="4"/>
        <v>15</v>
      </c>
      <c r="F654" s="88"/>
      <c r="G654" s="88"/>
      <c r="H654" s="88" t="s">
        <v>128</v>
      </c>
      <c r="I654" s="88">
        <v>89510</v>
      </c>
      <c r="J654" s="86">
        <v>3</v>
      </c>
      <c r="K654" s="88" t="str">
        <f t="shared" si="5"/>
        <v/>
      </c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 x14ac:dyDescent="0.35">
      <c r="A655" s="60" t="s">
        <v>1590</v>
      </c>
      <c r="B655" s="86" t="s">
        <v>101</v>
      </c>
      <c r="C655" s="60" t="s">
        <v>786</v>
      </c>
      <c r="D655" s="87">
        <v>41328</v>
      </c>
      <c r="E655" s="88">
        <f t="shared" ca="1" si="4"/>
        <v>12</v>
      </c>
      <c r="F655" s="88"/>
      <c r="G655" s="88"/>
      <c r="H655" s="88" t="s">
        <v>149</v>
      </c>
      <c r="I655" s="88">
        <v>47567</v>
      </c>
      <c r="J655" s="86">
        <v>5</v>
      </c>
      <c r="K655" s="88">
        <f t="shared" si="5"/>
        <v>3000</v>
      </c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 x14ac:dyDescent="0.35">
      <c r="A656" s="60" t="s">
        <v>1591</v>
      </c>
      <c r="B656" s="86" t="s">
        <v>104</v>
      </c>
      <c r="C656" s="60" t="s">
        <v>786</v>
      </c>
      <c r="D656" s="87">
        <v>39883</v>
      </c>
      <c r="E656" s="88">
        <f t="shared" ca="1" si="4"/>
        <v>15</v>
      </c>
      <c r="F656" s="88"/>
      <c r="G656" s="88"/>
      <c r="H656" s="88" t="s">
        <v>121</v>
      </c>
      <c r="I656" s="88">
        <v>115607</v>
      </c>
      <c r="J656" s="86">
        <v>5</v>
      </c>
      <c r="K656" s="88">
        <f t="shared" si="5"/>
        <v>3000</v>
      </c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 x14ac:dyDescent="0.35">
      <c r="A657" s="60" t="s">
        <v>1592</v>
      </c>
      <c r="B657" s="86" t="s">
        <v>102</v>
      </c>
      <c r="C657" s="60" t="s">
        <v>786</v>
      </c>
      <c r="D657" s="87">
        <v>37321</v>
      </c>
      <c r="E657" s="88">
        <f t="shared" ca="1" si="4"/>
        <v>22</v>
      </c>
      <c r="F657" s="88"/>
      <c r="G657" s="88"/>
      <c r="H657" s="88" t="s">
        <v>139</v>
      </c>
      <c r="I657" s="88">
        <v>47052</v>
      </c>
      <c r="J657" s="86">
        <v>3</v>
      </c>
      <c r="K657" s="88" t="str">
        <f t="shared" si="5"/>
        <v/>
      </c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 x14ac:dyDescent="0.35">
      <c r="A658" s="60" t="s">
        <v>1593</v>
      </c>
      <c r="B658" s="86" t="s">
        <v>101</v>
      </c>
      <c r="C658" s="60" t="s">
        <v>786</v>
      </c>
      <c r="D658" s="87">
        <v>38034</v>
      </c>
      <c r="E658" s="88">
        <f t="shared" ca="1" si="4"/>
        <v>21</v>
      </c>
      <c r="F658" s="88"/>
      <c r="G658" s="88"/>
      <c r="H658" s="88" t="s">
        <v>139</v>
      </c>
      <c r="I658" s="88">
        <v>69179</v>
      </c>
      <c r="J658" s="86">
        <v>1</v>
      </c>
      <c r="K658" s="88" t="str">
        <f t="shared" si="5"/>
        <v/>
      </c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 x14ac:dyDescent="0.35">
      <c r="A659" s="60" t="s">
        <v>1594</v>
      </c>
      <c r="B659" s="86" t="s">
        <v>101</v>
      </c>
      <c r="C659" s="60" t="s">
        <v>786</v>
      </c>
      <c r="D659" s="87">
        <v>38045</v>
      </c>
      <c r="E659" s="88">
        <f t="shared" ca="1" si="4"/>
        <v>21</v>
      </c>
      <c r="F659" s="88"/>
      <c r="G659" s="88"/>
      <c r="H659" s="88" t="s">
        <v>119</v>
      </c>
      <c r="I659" s="88">
        <v>88143</v>
      </c>
      <c r="J659" s="86">
        <v>4</v>
      </c>
      <c r="K659" s="88">
        <f t="shared" si="5"/>
        <v>3000</v>
      </c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 x14ac:dyDescent="0.35">
      <c r="A660" s="60" t="s">
        <v>1595</v>
      </c>
      <c r="B660" s="86" t="s">
        <v>102</v>
      </c>
      <c r="C660" s="60" t="s">
        <v>786</v>
      </c>
      <c r="D660" s="87">
        <v>40612</v>
      </c>
      <c r="E660" s="88">
        <f t="shared" ca="1" si="4"/>
        <v>13</v>
      </c>
      <c r="F660" s="88"/>
      <c r="G660" s="88"/>
      <c r="H660" s="88"/>
      <c r="I660" s="88">
        <v>53353</v>
      </c>
      <c r="J660" s="86">
        <v>3</v>
      </c>
      <c r="K660" s="88" t="str">
        <f t="shared" si="5"/>
        <v/>
      </c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 x14ac:dyDescent="0.35">
      <c r="A661" s="60" t="s">
        <v>1596</v>
      </c>
      <c r="B661" s="86" t="s">
        <v>102</v>
      </c>
      <c r="C661" s="60" t="s">
        <v>786</v>
      </c>
      <c r="D661" s="87">
        <v>40249</v>
      </c>
      <c r="E661" s="88">
        <f t="shared" ca="1" si="4"/>
        <v>14</v>
      </c>
      <c r="F661" s="88"/>
      <c r="G661" s="88"/>
      <c r="H661" s="88" t="s">
        <v>128</v>
      </c>
      <c r="I661" s="88">
        <v>106727</v>
      </c>
      <c r="J661" s="86">
        <v>2</v>
      </c>
      <c r="K661" s="88" t="str">
        <f t="shared" si="5"/>
        <v/>
      </c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 x14ac:dyDescent="0.35">
      <c r="A662" s="60" t="s">
        <v>1597</v>
      </c>
      <c r="B662" s="86" t="s">
        <v>102</v>
      </c>
      <c r="C662" s="60" t="s">
        <v>786</v>
      </c>
      <c r="D662" s="87">
        <v>40613</v>
      </c>
      <c r="E662" s="88">
        <f t="shared" ca="1" si="4"/>
        <v>13</v>
      </c>
      <c r="F662" s="88"/>
      <c r="G662" s="88"/>
      <c r="H662" s="88" t="s">
        <v>139</v>
      </c>
      <c r="I662" s="88">
        <v>112486</v>
      </c>
      <c r="J662" s="86">
        <v>5</v>
      </c>
      <c r="K662" s="88">
        <f t="shared" si="5"/>
        <v>3000</v>
      </c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 x14ac:dyDescent="0.35">
      <c r="A663" s="60" t="s">
        <v>1598</v>
      </c>
      <c r="B663" s="86" t="s">
        <v>134</v>
      </c>
      <c r="C663" s="60" t="s">
        <v>786</v>
      </c>
      <c r="D663" s="87">
        <v>40617</v>
      </c>
      <c r="E663" s="88">
        <f t="shared" ca="1" si="4"/>
        <v>13</v>
      </c>
      <c r="F663" s="88"/>
      <c r="G663" s="88"/>
      <c r="H663" s="88" t="s">
        <v>149</v>
      </c>
      <c r="I663" s="88">
        <v>43940</v>
      </c>
      <c r="J663" s="86">
        <v>2</v>
      </c>
      <c r="K663" s="88" t="str">
        <f t="shared" si="5"/>
        <v/>
      </c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 x14ac:dyDescent="0.35">
      <c r="A664" s="60" t="s">
        <v>1599</v>
      </c>
      <c r="B664" s="86" t="s">
        <v>101</v>
      </c>
      <c r="C664" s="60" t="s">
        <v>786</v>
      </c>
      <c r="D664" s="87">
        <v>37697</v>
      </c>
      <c r="E664" s="88">
        <f t="shared" ca="1" si="4"/>
        <v>21</v>
      </c>
      <c r="F664" s="88"/>
      <c r="G664" s="88"/>
      <c r="H664" s="88" t="s">
        <v>121</v>
      </c>
      <c r="I664" s="88">
        <v>92962</v>
      </c>
      <c r="J664" s="86">
        <v>4</v>
      </c>
      <c r="K664" s="88">
        <f t="shared" si="5"/>
        <v>3000</v>
      </c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 x14ac:dyDescent="0.35">
      <c r="A665" s="60" t="s">
        <v>1600</v>
      </c>
      <c r="B665" s="86" t="s">
        <v>125</v>
      </c>
      <c r="C665" s="60" t="s">
        <v>786</v>
      </c>
      <c r="D665" s="87">
        <v>38087</v>
      </c>
      <c r="E665" s="88">
        <f t="shared" ca="1" si="4"/>
        <v>20</v>
      </c>
      <c r="F665" s="88"/>
      <c r="G665" s="88"/>
      <c r="H665" s="88" t="s">
        <v>149</v>
      </c>
      <c r="I665" s="88">
        <v>45981</v>
      </c>
      <c r="J665" s="86">
        <v>2</v>
      </c>
      <c r="K665" s="88" t="str">
        <f t="shared" si="5"/>
        <v/>
      </c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 x14ac:dyDescent="0.35">
      <c r="A666" s="60" t="s">
        <v>1601</v>
      </c>
      <c r="B666" s="86" t="s">
        <v>134</v>
      </c>
      <c r="C666" s="60" t="s">
        <v>786</v>
      </c>
      <c r="D666" s="87">
        <v>41715</v>
      </c>
      <c r="E666" s="88">
        <f t="shared" ca="1" si="4"/>
        <v>10</v>
      </c>
      <c r="F666" s="88"/>
      <c r="G666" s="88"/>
      <c r="H666" s="88" t="s">
        <v>119</v>
      </c>
      <c r="I666" s="88">
        <v>52842</v>
      </c>
      <c r="J666" s="86">
        <v>3</v>
      </c>
      <c r="K666" s="88" t="str">
        <f t="shared" si="5"/>
        <v/>
      </c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 x14ac:dyDescent="0.35">
      <c r="A667" s="60" t="s">
        <v>1602</v>
      </c>
      <c r="B667" s="86" t="s">
        <v>125</v>
      </c>
      <c r="C667" s="60" t="s">
        <v>786</v>
      </c>
      <c r="D667" s="87">
        <v>41716</v>
      </c>
      <c r="E667" s="88">
        <f t="shared" ca="1" si="4"/>
        <v>10</v>
      </c>
      <c r="F667" s="88"/>
      <c r="G667" s="88"/>
      <c r="H667" s="88"/>
      <c r="I667" s="88">
        <v>125788</v>
      </c>
      <c r="J667" s="86">
        <v>4</v>
      </c>
      <c r="K667" s="88">
        <f t="shared" si="5"/>
        <v>3000</v>
      </c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 x14ac:dyDescent="0.35">
      <c r="A668" s="60" t="s">
        <v>1603</v>
      </c>
      <c r="B668" s="86" t="s">
        <v>101</v>
      </c>
      <c r="C668" s="60" t="s">
        <v>786</v>
      </c>
      <c r="D668" s="87">
        <v>40286</v>
      </c>
      <c r="E668" s="88">
        <f t="shared" ca="1" si="4"/>
        <v>14</v>
      </c>
      <c r="F668" s="88"/>
      <c r="G668" s="88"/>
      <c r="H668" s="88"/>
      <c r="I668" s="88">
        <v>125339</v>
      </c>
      <c r="J668" s="86">
        <v>4</v>
      </c>
      <c r="K668" s="88">
        <f t="shared" si="5"/>
        <v>3000</v>
      </c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 x14ac:dyDescent="0.35">
      <c r="A669" s="60" t="s">
        <v>1604</v>
      </c>
      <c r="B669" s="86" t="s">
        <v>101</v>
      </c>
      <c r="C669" s="60" t="s">
        <v>786</v>
      </c>
      <c r="D669" s="87">
        <v>39941</v>
      </c>
      <c r="E669" s="88">
        <f t="shared" ca="1" si="4"/>
        <v>15</v>
      </c>
      <c r="F669" s="88"/>
      <c r="G669" s="88"/>
      <c r="H669" s="88"/>
      <c r="I669" s="88">
        <v>46564</v>
      </c>
      <c r="J669" s="86">
        <v>3</v>
      </c>
      <c r="K669" s="88" t="str">
        <f t="shared" si="5"/>
        <v/>
      </c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 x14ac:dyDescent="0.35">
      <c r="A670" s="60" t="s">
        <v>1605</v>
      </c>
      <c r="B670" s="86" t="s">
        <v>101</v>
      </c>
      <c r="C670" s="60" t="s">
        <v>786</v>
      </c>
      <c r="D670" s="87">
        <v>37750</v>
      </c>
      <c r="E670" s="88">
        <f t="shared" ca="1" si="4"/>
        <v>21</v>
      </c>
      <c r="F670" s="88"/>
      <c r="G670" s="88"/>
      <c r="H670" s="88" t="s">
        <v>121</v>
      </c>
      <c r="I670" s="88">
        <v>59750</v>
      </c>
      <c r="J670" s="86">
        <v>5</v>
      </c>
      <c r="K670" s="88">
        <f t="shared" si="5"/>
        <v>3000</v>
      </c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 x14ac:dyDescent="0.35">
      <c r="A671" s="60" t="s">
        <v>1606</v>
      </c>
      <c r="B671" s="86" t="s">
        <v>134</v>
      </c>
      <c r="C671" s="60" t="s">
        <v>786</v>
      </c>
      <c r="D671" s="87">
        <v>41758</v>
      </c>
      <c r="E671" s="88">
        <f t="shared" ca="1" si="4"/>
        <v>10</v>
      </c>
      <c r="F671" s="88"/>
      <c r="G671" s="88"/>
      <c r="H671" s="88" t="s">
        <v>119</v>
      </c>
      <c r="I671" s="88">
        <v>48436</v>
      </c>
      <c r="J671" s="86">
        <v>4</v>
      </c>
      <c r="K671" s="88">
        <f t="shared" si="5"/>
        <v>3000</v>
      </c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 x14ac:dyDescent="0.35">
      <c r="A672" s="60" t="s">
        <v>1607</v>
      </c>
      <c r="B672" s="86" t="s">
        <v>134</v>
      </c>
      <c r="C672" s="60" t="s">
        <v>786</v>
      </c>
      <c r="D672" s="87">
        <v>41758</v>
      </c>
      <c r="E672" s="88">
        <f t="shared" ca="1" si="4"/>
        <v>10</v>
      </c>
      <c r="F672" s="88"/>
      <c r="G672" s="88"/>
      <c r="H672" s="88" t="s">
        <v>139</v>
      </c>
      <c r="I672" s="88">
        <v>90823</v>
      </c>
      <c r="J672" s="86">
        <v>5</v>
      </c>
      <c r="K672" s="88">
        <f t="shared" si="5"/>
        <v>3000</v>
      </c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 x14ac:dyDescent="0.35">
      <c r="A673" s="60" t="s">
        <v>1608</v>
      </c>
      <c r="B673" s="86" t="s">
        <v>101</v>
      </c>
      <c r="C673" s="60" t="s">
        <v>786</v>
      </c>
      <c r="D673" s="87">
        <v>41774</v>
      </c>
      <c r="E673" s="88">
        <f t="shared" ca="1" si="4"/>
        <v>10</v>
      </c>
      <c r="F673" s="88"/>
      <c r="G673" s="88"/>
      <c r="H673" s="88" t="s">
        <v>149</v>
      </c>
      <c r="I673" s="88">
        <v>111002</v>
      </c>
      <c r="J673" s="86">
        <v>2</v>
      </c>
      <c r="K673" s="88" t="str">
        <f t="shared" si="5"/>
        <v/>
      </c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 x14ac:dyDescent="0.35">
      <c r="A674" s="60" t="s">
        <v>1609</v>
      </c>
      <c r="B674" s="86" t="s">
        <v>104</v>
      </c>
      <c r="C674" s="60" t="s">
        <v>786</v>
      </c>
      <c r="D674" s="87">
        <v>41784</v>
      </c>
      <c r="E674" s="88">
        <f t="shared" ca="1" si="4"/>
        <v>10</v>
      </c>
      <c r="F674" s="88"/>
      <c r="G674" s="88"/>
      <c r="H674" s="88"/>
      <c r="I674" s="88">
        <v>86169</v>
      </c>
      <c r="J674" s="86">
        <v>5</v>
      </c>
      <c r="K674" s="88">
        <f t="shared" si="5"/>
        <v>3000</v>
      </c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 x14ac:dyDescent="0.35">
      <c r="A675" s="60" t="s">
        <v>1610</v>
      </c>
      <c r="B675" s="86" t="s">
        <v>102</v>
      </c>
      <c r="C675" s="60" t="s">
        <v>786</v>
      </c>
      <c r="D675" s="87">
        <v>41796</v>
      </c>
      <c r="E675" s="88">
        <f t="shared" ca="1" si="4"/>
        <v>10</v>
      </c>
      <c r="F675" s="88"/>
      <c r="G675" s="88"/>
      <c r="H675" s="88"/>
      <c r="I675" s="88">
        <v>55058</v>
      </c>
      <c r="J675" s="86">
        <v>5</v>
      </c>
      <c r="K675" s="88">
        <f t="shared" si="5"/>
        <v>3000</v>
      </c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 x14ac:dyDescent="0.35">
      <c r="A676" s="60" t="s">
        <v>1611</v>
      </c>
      <c r="B676" s="86" t="s">
        <v>101</v>
      </c>
      <c r="C676" s="60" t="s">
        <v>786</v>
      </c>
      <c r="D676" s="87">
        <v>40317</v>
      </c>
      <c r="E676" s="88">
        <f t="shared" ca="1" si="4"/>
        <v>14</v>
      </c>
      <c r="F676" s="88"/>
      <c r="G676" s="88"/>
      <c r="H676" s="88"/>
      <c r="I676" s="88">
        <v>59922</v>
      </c>
      <c r="J676" s="86">
        <v>3</v>
      </c>
      <c r="K676" s="88" t="str">
        <f t="shared" si="5"/>
        <v/>
      </c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 x14ac:dyDescent="0.35">
      <c r="A677" s="60" t="s">
        <v>1612</v>
      </c>
      <c r="B677" s="86" t="s">
        <v>102</v>
      </c>
      <c r="C677" s="60" t="s">
        <v>786</v>
      </c>
      <c r="D677" s="87">
        <v>40326</v>
      </c>
      <c r="E677" s="88">
        <f t="shared" ca="1" si="4"/>
        <v>14</v>
      </c>
      <c r="F677" s="88"/>
      <c r="G677" s="88"/>
      <c r="H677" s="88"/>
      <c r="I677" s="88">
        <v>80964</v>
      </c>
      <c r="J677" s="86">
        <v>1</v>
      </c>
      <c r="K677" s="88" t="str">
        <f t="shared" si="5"/>
        <v/>
      </c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 x14ac:dyDescent="0.35">
      <c r="A678" s="60" t="s">
        <v>1613</v>
      </c>
      <c r="B678" s="86" t="s">
        <v>101</v>
      </c>
      <c r="C678" s="60" t="s">
        <v>786</v>
      </c>
      <c r="D678" s="87">
        <v>40331</v>
      </c>
      <c r="E678" s="88">
        <f t="shared" ca="1" si="4"/>
        <v>14</v>
      </c>
      <c r="F678" s="88"/>
      <c r="G678" s="88"/>
      <c r="H678" s="88" t="s">
        <v>139</v>
      </c>
      <c r="I678" s="88">
        <v>68347</v>
      </c>
      <c r="J678" s="86">
        <v>4</v>
      </c>
      <c r="K678" s="88">
        <f t="shared" si="5"/>
        <v>3000</v>
      </c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 x14ac:dyDescent="0.35">
      <c r="A679" s="60" t="s">
        <v>1614</v>
      </c>
      <c r="B679" s="86" t="s">
        <v>134</v>
      </c>
      <c r="C679" s="60" t="s">
        <v>786</v>
      </c>
      <c r="D679" s="87">
        <v>37408</v>
      </c>
      <c r="E679" s="88">
        <f t="shared" ca="1" si="4"/>
        <v>22</v>
      </c>
      <c r="F679" s="88"/>
      <c r="G679" s="88"/>
      <c r="H679" s="88" t="s">
        <v>139</v>
      </c>
      <c r="I679" s="88">
        <v>90273</v>
      </c>
      <c r="J679" s="86">
        <v>2</v>
      </c>
      <c r="K679" s="88" t="str">
        <f t="shared" si="5"/>
        <v/>
      </c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 x14ac:dyDescent="0.35">
      <c r="A680" s="60" t="s">
        <v>1615</v>
      </c>
      <c r="B680" s="86" t="s">
        <v>127</v>
      </c>
      <c r="C680" s="60" t="s">
        <v>786</v>
      </c>
      <c r="D680" s="87">
        <v>38143</v>
      </c>
      <c r="E680" s="88">
        <f t="shared" ca="1" si="4"/>
        <v>20</v>
      </c>
      <c r="F680" s="88"/>
      <c r="G680" s="88"/>
      <c r="H680" s="88"/>
      <c r="I680" s="88">
        <v>79612</v>
      </c>
      <c r="J680" s="86">
        <v>5</v>
      </c>
      <c r="K680" s="88">
        <f t="shared" si="5"/>
        <v>3000</v>
      </c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 x14ac:dyDescent="0.35">
      <c r="A681" s="60" t="s">
        <v>1616</v>
      </c>
      <c r="B681" s="86" t="s">
        <v>104</v>
      </c>
      <c r="C681" s="60" t="s">
        <v>786</v>
      </c>
      <c r="D681" s="87">
        <v>40680</v>
      </c>
      <c r="E681" s="88">
        <f t="shared" ca="1" si="4"/>
        <v>13</v>
      </c>
      <c r="F681" s="88"/>
      <c r="G681" s="88"/>
      <c r="H681" s="88" t="s">
        <v>119</v>
      </c>
      <c r="I681" s="88">
        <v>101128</v>
      </c>
      <c r="J681" s="86">
        <v>5</v>
      </c>
      <c r="K681" s="88">
        <f t="shared" si="5"/>
        <v>3000</v>
      </c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 x14ac:dyDescent="0.35">
      <c r="A682" s="60" t="s">
        <v>1617</v>
      </c>
      <c r="B682" s="86" t="s">
        <v>127</v>
      </c>
      <c r="C682" s="60" t="s">
        <v>786</v>
      </c>
      <c r="D682" s="87">
        <v>41412</v>
      </c>
      <c r="E682" s="88">
        <f t="shared" ca="1" si="4"/>
        <v>11</v>
      </c>
      <c r="F682" s="88"/>
      <c r="G682" s="88"/>
      <c r="H682" s="88"/>
      <c r="I682" s="88">
        <v>117261</v>
      </c>
      <c r="J682" s="86">
        <v>1</v>
      </c>
      <c r="K682" s="88" t="str">
        <f t="shared" si="5"/>
        <v/>
      </c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 x14ac:dyDescent="0.35">
      <c r="A683" s="60" t="s">
        <v>1618</v>
      </c>
      <c r="B683" s="86" t="s">
        <v>104</v>
      </c>
      <c r="C683" s="60" t="s">
        <v>786</v>
      </c>
      <c r="D683" s="87">
        <v>42172</v>
      </c>
      <c r="E683" s="88">
        <f t="shared" ca="1" si="4"/>
        <v>9</v>
      </c>
      <c r="F683" s="88"/>
      <c r="G683" s="88"/>
      <c r="H683" s="88"/>
      <c r="I683" s="88">
        <v>69745</v>
      </c>
      <c r="J683" s="86">
        <v>4</v>
      </c>
      <c r="K683" s="88">
        <f t="shared" si="5"/>
        <v>3000</v>
      </c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 x14ac:dyDescent="0.35">
      <c r="A684" s="60" t="s">
        <v>1619</v>
      </c>
      <c r="B684" s="86" t="s">
        <v>134</v>
      </c>
      <c r="C684" s="60" t="s">
        <v>786</v>
      </c>
      <c r="D684" s="87">
        <v>42189</v>
      </c>
      <c r="E684" s="88">
        <f t="shared" ca="1" si="4"/>
        <v>9</v>
      </c>
      <c r="F684" s="88"/>
      <c r="G684" s="88"/>
      <c r="H684" s="88" t="s">
        <v>121</v>
      </c>
      <c r="I684" s="88">
        <v>84580</v>
      </c>
      <c r="J684" s="86">
        <v>3</v>
      </c>
      <c r="K684" s="88" t="str">
        <f t="shared" si="5"/>
        <v/>
      </c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 x14ac:dyDescent="0.35">
      <c r="A685" s="60" t="s">
        <v>1620</v>
      </c>
      <c r="B685" s="86" t="s">
        <v>134</v>
      </c>
      <c r="C685" s="60" t="s">
        <v>786</v>
      </c>
      <c r="D685" s="87">
        <v>40345</v>
      </c>
      <c r="E685" s="88">
        <f t="shared" ca="1" si="4"/>
        <v>14</v>
      </c>
      <c r="F685" s="88"/>
      <c r="G685" s="88"/>
      <c r="H685" s="88" t="s">
        <v>119</v>
      </c>
      <c r="I685" s="88">
        <v>125113</v>
      </c>
      <c r="J685" s="86">
        <v>2</v>
      </c>
      <c r="K685" s="88" t="str">
        <f t="shared" si="5"/>
        <v/>
      </c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 x14ac:dyDescent="0.35">
      <c r="A686" s="60" t="s">
        <v>1621</v>
      </c>
      <c r="B686" s="86" t="s">
        <v>102</v>
      </c>
      <c r="C686" s="60" t="s">
        <v>786</v>
      </c>
      <c r="D686" s="87">
        <v>40350</v>
      </c>
      <c r="E686" s="88">
        <f t="shared" ca="1" si="4"/>
        <v>14</v>
      </c>
      <c r="F686" s="88"/>
      <c r="G686" s="88"/>
      <c r="H686" s="88"/>
      <c r="I686" s="88">
        <v>70130</v>
      </c>
      <c r="J686" s="86">
        <v>3</v>
      </c>
      <c r="K686" s="88" t="str">
        <f t="shared" si="5"/>
        <v/>
      </c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 x14ac:dyDescent="0.35">
      <c r="A687" s="60" t="s">
        <v>1622</v>
      </c>
      <c r="B687" s="86" t="s">
        <v>101</v>
      </c>
      <c r="C687" s="60" t="s">
        <v>786</v>
      </c>
      <c r="D687" s="87">
        <v>40726</v>
      </c>
      <c r="E687" s="88">
        <f t="shared" ca="1" si="4"/>
        <v>13</v>
      </c>
      <c r="F687" s="88"/>
      <c r="G687" s="88"/>
      <c r="H687" s="88"/>
      <c r="I687" s="88">
        <v>66946</v>
      </c>
      <c r="J687" s="86">
        <v>1</v>
      </c>
      <c r="K687" s="88" t="str">
        <f t="shared" si="5"/>
        <v/>
      </c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 x14ac:dyDescent="0.35">
      <c r="A688" s="60" t="s">
        <v>1623</v>
      </c>
      <c r="B688" s="86" t="s">
        <v>101</v>
      </c>
      <c r="C688" s="60" t="s">
        <v>786</v>
      </c>
      <c r="D688" s="87">
        <v>41438</v>
      </c>
      <c r="E688" s="88">
        <f t="shared" ca="1" si="4"/>
        <v>11</v>
      </c>
      <c r="F688" s="88"/>
      <c r="G688" s="88"/>
      <c r="H688" s="88"/>
      <c r="I688" s="88">
        <v>52272</v>
      </c>
      <c r="J688" s="86">
        <v>3</v>
      </c>
      <c r="K688" s="88" t="str">
        <f t="shared" si="5"/>
        <v/>
      </c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 x14ac:dyDescent="0.35">
      <c r="A689" s="60" t="s">
        <v>1624</v>
      </c>
      <c r="B689" s="86" t="s">
        <v>101</v>
      </c>
      <c r="C689" s="60" t="s">
        <v>786</v>
      </c>
      <c r="D689" s="87">
        <v>41467</v>
      </c>
      <c r="E689" s="88">
        <f t="shared" ca="1" si="4"/>
        <v>11</v>
      </c>
      <c r="F689" s="88"/>
      <c r="G689" s="88"/>
      <c r="H689" s="88" t="s">
        <v>119</v>
      </c>
      <c r="I689" s="88">
        <v>107695</v>
      </c>
      <c r="J689" s="86">
        <v>5</v>
      </c>
      <c r="K689" s="88">
        <f t="shared" si="5"/>
        <v>3000</v>
      </c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 x14ac:dyDescent="0.35">
      <c r="A690" s="60" t="s">
        <v>1625</v>
      </c>
      <c r="B690" s="86" t="s">
        <v>101</v>
      </c>
      <c r="C690" s="60" t="s">
        <v>786</v>
      </c>
      <c r="D690" s="87">
        <v>39992</v>
      </c>
      <c r="E690" s="88">
        <f t="shared" ca="1" si="4"/>
        <v>15</v>
      </c>
      <c r="F690" s="88"/>
      <c r="G690" s="88"/>
      <c r="H690" s="88" t="s">
        <v>149</v>
      </c>
      <c r="I690" s="88">
        <v>60730</v>
      </c>
      <c r="J690" s="86">
        <v>2</v>
      </c>
      <c r="K690" s="88" t="str">
        <f t="shared" si="5"/>
        <v/>
      </c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 x14ac:dyDescent="0.35">
      <c r="A691" s="60" t="s">
        <v>1626</v>
      </c>
      <c r="B691" s="86" t="s">
        <v>125</v>
      </c>
      <c r="C691" s="60" t="s">
        <v>786</v>
      </c>
      <c r="D691" s="87">
        <v>37443</v>
      </c>
      <c r="E691" s="88">
        <f t="shared" ca="1" si="4"/>
        <v>22</v>
      </c>
      <c r="F691" s="88"/>
      <c r="G691" s="88"/>
      <c r="H691" s="88" t="s">
        <v>128</v>
      </c>
      <c r="I691" s="88">
        <v>65753</v>
      </c>
      <c r="J691" s="86">
        <v>2</v>
      </c>
      <c r="K691" s="88" t="str">
        <f t="shared" si="5"/>
        <v/>
      </c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 x14ac:dyDescent="0.35">
      <c r="A692" s="60" t="s">
        <v>1627</v>
      </c>
      <c r="B692" s="86" t="s">
        <v>134</v>
      </c>
      <c r="C692" s="60" t="s">
        <v>786</v>
      </c>
      <c r="D692" s="87">
        <v>38177</v>
      </c>
      <c r="E692" s="88">
        <f t="shared" ca="1" si="4"/>
        <v>20</v>
      </c>
      <c r="F692" s="88"/>
      <c r="G692" s="88"/>
      <c r="H692" s="88"/>
      <c r="I692" s="88">
        <v>92000</v>
      </c>
      <c r="J692" s="86">
        <v>5</v>
      </c>
      <c r="K692" s="88">
        <f t="shared" si="5"/>
        <v>3000</v>
      </c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 x14ac:dyDescent="0.35">
      <c r="A693" s="60" t="s">
        <v>1628</v>
      </c>
      <c r="B693" s="86" t="s">
        <v>127</v>
      </c>
      <c r="C693" s="60" t="s">
        <v>786</v>
      </c>
      <c r="D693" s="87">
        <v>38531</v>
      </c>
      <c r="E693" s="88">
        <f t="shared" ca="1" si="4"/>
        <v>19</v>
      </c>
      <c r="F693" s="88"/>
      <c r="G693" s="88"/>
      <c r="H693" s="88"/>
      <c r="I693" s="88">
        <v>120325</v>
      </c>
      <c r="J693" s="86">
        <v>4</v>
      </c>
      <c r="K693" s="88">
        <f t="shared" si="5"/>
        <v>3000</v>
      </c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 x14ac:dyDescent="0.35">
      <c r="A694" s="60" t="s">
        <v>1629</v>
      </c>
      <c r="B694" s="86" t="s">
        <v>101</v>
      </c>
      <c r="C694" s="60" t="s">
        <v>786</v>
      </c>
      <c r="D694" s="87">
        <v>38888</v>
      </c>
      <c r="E694" s="88">
        <f t="shared" ca="1" si="4"/>
        <v>18</v>
      </c>
      <c r="F694" s="88"/>
      <c r="G694" s="88"/>
      <c r="H694" s="88" t="s">
        <v>149</v>
      </c>
      <c r="I694" s="88">
        <v>109251</v>
      </c>
      <c r="J694" s="86">
        <v>3</v>
      </c>
      <c r="K694" s="88" t="str">
        <f t="shared" si="5"/>
        <v/>
      </c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 x14ac:dyDescent="0.35">
      <c r="A695" s="60" t="s">
        <v>1630</v>
      </c>
      <c r="B695" s="86" t="s">
        <v>101</v>
      </c>
      <c r="C695" s="60" t="s">
        <v>786</v>
      </c>
      <c r="D695" s="87">
        <v>40361</v>
      </c>
      <c r="E695" s="88">
        <f t="shared" ca="1" si="4"/>
        <v>14</v>
      </c>
      <c r="F695" s="88"/>
      <c r="G695" s="88"/>
      <c r="H695" s="88" t="s">
        <v>119</v>
      </c>
      <c r="I695" s="88">
        <v>98485</v>
      </c>
      <c r="J695" s="86">
        <v>3</v>
      </c>
      <c r="K695" s="88" t="str">
        <f t="shared" si="5"/>
        <v/>
      </c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 x14ac:dyDescent="0.35">
      <c r="A696" s="60" t="s">
        <v>1631</v>
      </c>
      <c r="B696" s="86" t="s">
        <v>134</v>
      </c>
      <c r="C696" s="60" t="s">
        <v>786</v>
      </c>
      <c r="D696" s="87">
        <v>41096</v>
      </c>
      <c r="E696" s="88">
        <f t="shared" ca="1" si="4"/>
        <v>12</v>
      </c>
      <c r="F696" s="88"/>
      <c r="G696" s="88"/>
      <c r="H696" s="88" t="s">
        <v>149</v>
      </c>
      <c r="I696" s="88">
        <v>121824</v>
      </c>
      <c r="J696" s="86">
        <v>3</v>
      </c>
      <c r="K696" s="88" t="str">
        <f t="shared" si="5"/>
        <v/>
      </c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 x14ac:dyDescent="0.35">
      <c r="A697" s="60" t="s">
        <v>1632</v>
      </c>
      <c r="B697" s="86" t="s">
        <v>104</v>
      </c>
      <c r="C697" s="60" t="s">
        <v>786</v>
      </c>
      <c r="D697" s="87">
        <v>42203</v>
      </c>
      <c r="E697" s="88">
        <f t="shared" ca="1" si="4"/>
        <v>9</v>
      </c>
      <c r="F697" s="88"/>
      <c r="G697" s="88"/>
      <c r="H697" s="88"/>
      <c r="I697" s="88">
        <v>87932</v>
      </c>
      <c r="J697" s="86">
        <v>3</v>
      </c>
      <c r="K697" s="88" t="str">
        <f t="shared" si="5"/>
        <v/>
      </c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 x14ac:dyDescent="0.35">
      <c r="A698" s="60" t="s">
        <v>1633</v>
      </c>
      <c r="B698" s="86" t="s">
        <v>102</v>
      </c>
      <c r="C698" s="60" t="s">
        <v>786</v>
      </c>
      <c r="D698" s="87">
        <v>41471</v>
      </c>
      <c r="E698" s="88">
        <f t="shared" ca="1" si="4"/>
        <v>11</v>
      </c>
      <c r="F698" s="88"/>
      <c r="G698" s="88"/>
      <c r="H698" s="88"/>
      <c r="I698" s="88">
        <v>78997</v>
      </c>
      <c r="J698" s="86">
        <v>5</v>
      </c>
      <c r="K698" s="88">
        <f t="shared" si="5"/>
        <v>3000</v>
      </c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 x14ac:dyDescent="0.35">
      <c r="A699" s="60" t="s">
        <v>1634</v>
      </c>
      <c r="B699" s="86" t="s">
        <v>127</v>
      </c>
      <c r="C699" s="60" t="s">
        <v>786</v>
      </c>
      <c r="D699" s="87">
        <v>41488</v>
      </c>
      <c r="E699" s="88">
        <f t="shared" ca="1" si="4"/>
        <v>11</v>
      </c>
      <c r="F699" s="88"/>
      <c r="G699" s="88"/>
      <c r="H699" s="88" t="s">
        <v>149</v>
      </c>
      <c r="I699" s="88">
        <v>45391</v>
      </c>
      <c r="J699" s="86">
        <v>2</v>
      </c>
      <c r="K699" s="88" t="str">
        <f t="shared" si="5"/>
        <v/>
      </c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 x14ac:dyDescent="0.35">
      <c r="A700" s="60" t="s">
        <v>1635</v>
      </c>
      <c r="B700" s="86" t="s">
        <v>125</v>
      </c>
      <c r="C700" s="60" t="s">
        <v>786</v>
      </c>
      <c r="D700" s="87">
        <v>41498</v>
      </c>
      <c r="E700" s="88">
        <f t="shared" ca="1" si="4"/>
        <v>11</v>
      </c>
      <c r="F700" s="88"/>
      <c r="G700" s="88"/>
      <c r="H700" s="88" t="s">
        <v>119</v>
      </c>
      <c r="I700" s="88">
        <v>43394</v>
      </c>
      <c r="J700" s="86">
        <v>4</v>
      </c>
      <c r="K700" s="88">
        <f t="shared" si="5"/>
        <v>3000</v>
      </c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 x14ac:dyDescent="0.35">
      <c r="A701" s="60" t="s">
        <v>1636</v>
      </c>
      <c r="B701" s="86" t="s">
        <v>101</v>
      </c>
      <c r="C701" s="60" t="s">
        <v>786</v>
      </c>
      <c r="D701" s="87">
        <v>37103</v>
      </c>
      <c r="E701" s="88">
        <f t="shared" ca="1" si="4"/>
        <v>23</v>
      </c>
      <c r="F701" s="88"/>
      <c r="G701" s="88"/>
      <c r="H701" s="88" t="s">
        <v>121</v>
      </c>
      <c r="I701" s="88">
        <v>107900</v>
      </c>
      <c r="J701" s="86">
        <v>5</v>
      </c>
      <c r="K701" s="88">
        <f t="shared" si="5"/>
        <v>3000</v>
      </c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 x14ac:dyDescent="0.35">
      <c r="A702" s="60" t="s">
        <v>1637</v>
      </c>
      <c r="B702" s="86" t="s">
        <v>125</v>
      </c>
      <c r="C702" s="60" t="s">
        <v>786</v>
      </c>
      <c r="D702" s="87">
        <v>38573</v>
      </c>
      <c r="E702" s="88">
        <f t="shared" ca="1" si="4"/>
        <v>19</v>
      </c>
      <c r="F702" s="88"/>
      <c r="G702" s="88"/>
      <c r="H702" s="88" t="s">
        <v>139</v>
      </c>
      <c r="I702" s="88">
        <v>61685</v>
      </c>
      <c r="J702" s="86">
        <v>2</v>
      </c>
      <c r="K702" s="88" t="str">
        <f t="shared" si="5"/>
        <v/>
      </c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 x14ac:dyDescent="0.35">
      <c r="A703" s="60" t="s">
        <v>1638</v>
      </c>
      <c r="B703" s="86" t="s">
        <v>102</v>
      </c>
      <c r="C703" s="60" t="s">
        <v>786</v>
      </c>
      <c r="D703" s="87">
        <v>40757</v>
      </c>
      <c r="E703" s="88">
        <f t="shared" ca="1" si="4"/>
        <v>13</v>
      </c>
      <c r="F703" s="88"/>
      <c r="G703" s="88"/>
      <c r="H703" s="88" t="s">
        <v>119</v>
      </c>
      <c r="I703" s="88">
        <v>89144</v>
      </c>
      <c r="J703" s="86">
        <v>5</v>
      </c>
      <c r="K703" s="88">
        <f t="shared" si="5"/>
        <v>3000</v>
      </c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 x14ac:dyDescent="0.35">
      <c r="A704" s="60" t="s">
        <v>1639</v>
      </c>
      <c r="B704" s="86" t="s">
        <v>101</v>
      </c>
      <c r="C704" s="60" t="s">
        <v>786</v>
      </c>
      <c r="D704" s="87">
        <v>40797</v>
      </c>
      <c r="E704" s="88">
        <f t="shared" ca="1" si="4"/>
        <v>13</v>
      </c>
      <c r="F704" s="88"/>
      <c r="G704" s="88"/>
      <c r="H704" s="88"/>
      <c r="I704" s="88">
        <v>113344</v>
      </c>
      <c r="J704" s="86">
        <v>4</v>
      </c>
      <c r="K704" s="88">
        <f t="shared" si="5"/>
        <v>3000</v>
      </c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 x14ac:dyDescent="0.35">
      <c r="A705" s="60" t="s">
        <v>1640</v>
      </c>
      <c r="B705" s="86" t="s">
        <v>101</v>
      </c>
      <c r="C705" s="60" t="s">
        <v>786</v>
      </c>
      <c r="D705" s="87">
        <v>41878</v>
      </c>
      <c r="E705" s="88">
        <f t="shared" ca="1" si="4"/>
        <v>10</v>
      </c>
      <c r="F705" s="88"/>
      <c r="G705" s="88"/>
      <c r="H705" s="88"/>
      <c r="I705" s="88">
        <v>81059</v>
      </c>
      <c r="J705" s="86">
        <v>5</v>
      </c>
      <c r="K705" s="88">
        <f t="shared" si="5"/>
        <v>3000</v>
      </c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 x14ac:dyDescent="0.35">
      <c r="A706" s="60" t="s">
        <v>1641</v>
      </c>
      <c r="B706" s="86" t="s">
        <v>134</v>
      </c>
      <c r="C706" s="60" t="s">
        <v>786</v>
      </c>
      <c r="D706" s="87">
        <v>41889</v>
      </c>
      <c r="E706" s="88">
        <f t="shared" ca="1" si="4"/>
        <v>10</v>
      </c>
      <c r="F706" s="88"/>
      <c r="G706" s="88"/>
      <c r="H706" s="88"/>
      <c r="I706" s="88">
        <v>85067</v>
      </c>
      <c r="J706" s="86">
        <v>4</v>
      </c>
      <c r="K706" s="88">
        <f t="shared" si="5"/>
        <v>3000</v>
      </c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 x14ac:dyDescent="0.35">
      <c r="A707" s="60" t="s">
        <v>1642</v>
      </c>
      <c r="B707" s="86" t="s">
        <v>104</v>
      </c>
      <c r="C707" s="60" t="s">
        <v>786</v>
      </c>
      <c r="D707" s="87">
        <v>40421</v>
      </c>
      <c r="E707" s="88">
        <f t="shared" ca="1" si="4"/>
        <v>14</v>
      </c>
      <c r="F707" s="88"/>
      <c r="G707" s="88"/>
      <c r="H707" s="88" t="s">
        <v>139</v>
      </c>
      <c r="I707" s="88">
        <v>107127</v>
      </c>
      <c r="J707" s="86">
        <v>4</v>
      </c>
      <c r="K707" s="88">
        <f t="shared" si="5"/>
        <v>3000</v>
      </c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 x14ac:dyDescent="0.35">
      <c r="A708" s="60" t="s">
        <v>1643</v>
      </c>
      <c r="B708" s="86" t="s">
        <v>102</v>
      </c>
      <c r="C708" s="60" t="s">
        <v>786</v>
      </c>
      <c r="D708" s="87">
        <v>41529</v>
      </c>
      <c r="E708" s="88">
        <f t="shared" ca="1" si="4"/>
        <v>11</v>
      </c>
      <c r="F708" s="88"/>
      <c r="G708" s="88"/>
      <c r="H708" s="88"/>
      <c r="I708" s="88">
        <v>99340</v>
      </c>
      <c r="J708" s="86">
        <v>2</v>
      </c>
      <c r="K708" s="88" t="str">
        <f t="shared" si="5"/>
        <v/>
      </c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 x14ac:dyDescent="0.35">
      <c r="A709" s="60" t="s">
        <v>1644</v>
      </c>
      <c r="B709" s="86" t="s">
        <v>102</v>
      </c>
      <c r="C709" s="60" t="s">
        <v>786</v>
      </c>
      <c r="D709" s="87">
        <v>37131</v>
      </c>
      <c r="E709" s="88">
        <f t="shared" ca="1" si="4"/>
        <v>23</v>
      </c>
      <c r="F709" s="88"/>
      <c r="G709" s="88"/>
      <c r="H709" s="88" t="s">
        <v>139</v>
      </c>
      <c r="I709" s="88">
        <v>49683</v>
      </c>
      <c r="J709" s="86">
        <v>5</v>
      </c>
      <c r="K709" s="88">
        <f t="shared" si="5"/>
        <v>3000</v>
      </c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 x14ac:dyDescent="0.35">
      <c r="A710" s="60" t="s">
        <v>1645</v>
      </c>
      <c r="B710" s="86" t="s">
        <v>127</v>
      </c>
      <c r="C710" s="60" t="s">
        <v>786</v>
      </c>
      <c r="D710" s="87">
        <v>38219</v>
      </c>
      <c r="E710" s="88">
        <f t="shared" ca="1" si="4"/>
        <v>20</v>
      </c>
      <c r="F710" s="88"/>
      <c r="G710" s="88"/>
      <c r="H710" s="88"/>
      <c r="I710" s="88">
        <v>71758</v>
      </c>
      <c r="J710" s="86">
        <v>3</v>
      </c>
      <c r="K710" s="88" t="str">
        <f t="shared" si="5"/>
        <v/>
      </c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 x14ac:dyDescent="0.35">
      <c r="A711" s="60" t="s">
        <v>1646</v>
      </c>
      <c r="B711" s="86" t="s">
        <v>134</v>
      </c>
      <c r="C711" s="60" t="s">
        <v>786</v>
      </c>
      <c r="D711" s="87">
        <v>41555</v>
      </c>
      <c r="E711" s="88">
        <f t="shared" ca="1" si="4"/>
        <v>11</v>
      </c>
      <c r="F711" s="88"/>
      <c r="G711" s="88"/>
      <c r="H711" s="88" t="s">
        <v>119</v>
      </c>
      <c r="I711" s="88">
        <v>94817</v>
      </c>
      <c r="J711" s="86">
        <v>5</v>
      </c>
      <c r="K711" s="88">
        <f t="shared" si="5"/>
        <v>3000</v>
      </c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 x14ac:dyDescent="0.35">
      <c r="A712" s="60" t="s">
        <v>1647</v>
      </c>
      <c r="B712" s="86" t="s">
        <v>125</v>
      </c>
      <c r="C712" s="60" t="s">
        <v>786</v>
      </c>
      <c r="D712" s="87">
        <v>37158</v>
      </c>
      <c r="E712" s="88">
        <f t="shared" ca="1" si="4"/>
        <v>23</v>
      </c>
      <c r="F712" s="88"/>
      <c r="G712" s="88"/>
      <c r="H712" s="88" t="s">
        <v>149</v>
      </c>
      <c r="I712" s="88">
        <v>95259</v>
      </c>
      <c r="J712" s="86">
        <v>5</v>
      </c>
      <c r="K712" s="88">
        <f t="shared" si="5"/>
        <v>3000</v>
      </c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 x14ac:dyDescent="0.35">
      <c r="A713" s="60" t="s">
        <v>1648</v>
      </c>
      <c r="B713" s="86" t="s">
        <v>127</v>
      </c>
      <c r="C713" s="60" t="s">
        <v>786</v>
      </c>
      <c r="D713" s="87">
        <v>37536</v>
      </c>
      <c r="E713" s="88">
        <f t="shared" ca="1" si="4"/>
        <v>22</v>
      </c>
      <c r="F713" s="88"/>
      <c r="G713" s="88"/>
      <c r="H713" s="88"/>
      <c r="I713" s="88">
        <v>122620</v>
      </c>
      <c r="J713" s="86">
        <v>2</v>
      </c>
      <c r="K713" s="88" t="str">
        <f t="shared" si="5"/>
        <v/>
      </c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 x14ac:dyDescent="0.35">
      <c r="A714" s="60" t="s">
        <v>1649</v>
      </c>
      <c r="B714" s="86" t="s">
        <v>101</v>
      </c>
      <c r="C714" s="60" t="s">
        <v>786</v>
      </c>
      <c r="D714" s="87">
        <v>37540</v>
      </c>
      <c r="E714" s="88">
        <f t="shared" ca="1" si="4"/>
        <v>22</v>
      </c>
      <c r="F714" s="88"/>
      <c r="G714" s="88"/>
      <c r="H714" s="88" t="s">
        <v>149</v>
      </c>
      <c r="I714" s="88">
        <v>84005</v>
      </c>
      <c r="J714" s="86">
        <v>5</v>
      </c>
      <c r="K714" s="88">
        <f t="shared" si="5"/>
        <v>3000</v>
      </c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 x14ac:dyDescent="0.35">
      <c r="A715" s="60" t="s">
        <v>1650</v>
      </c>
      <c r="B715" s="86" t="s">
        <v>125</v>
      </c>
      <c r="C715" s="60" t="s">
        <v>786</v>
      </c>
      <c r="D715" s="87">
        <v>40800</v>
      </c>
      <c r="E715" s="88">
        <f t="shared" ca="1" si="4"/>
        <v>13</v>
      </c>
      <c r="F715" s="88"/>
      <c r="G715" s="88"/>
      <c r="H715" s="88" t="s">
        <v>119</v>
      </c>
      <c r="I715" s="88">
        <v>88801</v>
      </c>
      <c r="J715" s="86">
        <v>2</v>
      </c>
      <c r="K715" s="88" t="str">
        <f t="shared" si="5"/>
        <v/>
      </c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 x14ac:dyDescent="0.35">
      <c r="A716" s="60" t="s">
        <v>1651</v>
      </c>
      <c r="B716" s="86" t="s">
        <v>104</v>
      </c>
      <c r="C716" s="60" t="s">
        <v>786</v>
      </c>
      <c r="D716" s="87">
        <v>40820</v>
      </c>
      <c r="E716" s="88">
        <f t="shared" ca="1" si="4"/>
        <v>13</v>
      </c>
      <c r="F716" s="88"/>
      <c r="G716" s="88"/>
      <c r="H716" s="88"/>
      <c r="I716" s="88">
        <v>74122</v>
      </c>
      <c r="J716" s="86">
        <v>2</v>
      </c>
      <c r="K716" s="88" t="str">
        <f t="shared" si="5"/>
        <v/>
      </c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 x14ac:dyDescent="0.35">
      <c r="A717" s="60" t="s">
        <v>1652</v>
      </c>
      <c r="B717" s="86" t="s">
        <v>101</v>
      </c>
      <c r="C717" s="60" t="s">
        <v>786</v>
      </c>
      <c r="D717" s="87">
        <v>40806</v>
      </c>
      <c r="E717" s="88">
        <f t="shared" ca="1" si="4"/>
        <v>13</v>
      </c>
      <c r="F717" s="88"/>
      <c r="G717" s="88"/>
      <c r="H717" s="88" t="s">
        <v>119</v>
      </c>
      <c r="I717" s="88">
        <v>70695</v>
      </c>
      <c r="J717" s="86">
        <v>5</v>
      </c>
      <c r="K717" s="88">
        <f t="shared" si="5"/>
        <v>3000</v>
      </c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 x14ac:dyDescent="0.35">
      <c r="A718" s="60" t="s">
        <v>1653</v>
      </c>
      <c r="B718" s="86" t="s">
        <v>104</v>
      </c>
      <c r="C718" s="60" t="s">
        <v>786</v>
      </c>
      <c r="D718" s="87">
        <v>40806</v>
      </c>
      <c r="E718" s="88">
        <f t="shared" ca="1" si="4"/>
        <v>13</v>
      </c>
      <c r="F718" s="88"/>
      <c r="G718" s="88"/>
      <c r="H718" s="88"/>
      <c r="I718" s="88">
        <v>68996</v>
      </c>
      <c r="J718" s="86">
        <v>5</v>
      </c>
      <c r="K718" s="88">
        <f t="shared" si="5"/>
        <v>3000</v>
      </c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 x14ac:dyDescent="0.35">
      <c r="A719" s="60" t="s">
        <v>1654</v>
      </c>
      <c r="B719" s="86" t="s">
        <v>134</v>
      </c>
      <c r="C719" s="60" t="s">
        <v>786</v>
      </c>
      <c r="D719" s="87">
        <v>40846</v>
      </c>
      <c r="E719" s="88">
        <f t="shared" ca="1" si="4"/>
        <v>13</v>
      </c>
      <c r="F719" s="88"/>
      <c r="G719" s="88"/>
      <c r="H719" s="88"/>
      <c r="I719" s="88">
        <v>60068</v>
      </c>
      <c r="J719" s="86">
        <v>5</v>
      </c>
      <c r="K719" s="88">
        <f t="shared" si="5"/>
        <v>3000</v>
      </c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 x14ac:dyDescent="0.35">
      <c r="A720" s="60" t="s">
        <v>1655</v>
      </c>
      <c r="B720" s="86" t="s">
        <v>101</v>
      </c>
      <c r="C720" s="60" t="s">
        <v>786</v>
      </c>
      <c r="D720" s="87">
        <v>41945</v>
      </c>
      <c r="E720" s="88">
        <f t="shared" ca="1" si="4"/>
        <v>10</v>
      </c>
      <c r="F720" s="88"/>
      <c r="G720" s="88"/>
      <c r="H720" s="88"/>
      <c r="I720" s="88">
        <v>107735</v>
      </c>
      <c r="J720" s="86">
        <v>1</v>
      </c>
      <c r="K720" s="88" t="str">
        <f t="shared" si="5"/>
        <v/>
      </c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 x14ac:dyDescent="0.35">
      <c r="A721" s="60" t="s">
        <v>1656</v>
      </c>
      <c r="B721" s="86" t="s">
        <v>127</v>
      </c>
      <c r="C721" s="60" t="s">
        <v>786</v>
      </c>
      <c r="D721" s="87">
        <v>42304</v>
      </c>
      <c r="E721" s="88">
        <f t="shared" ca="1" si="4"/>
        <v>9</v>
      </c>
      <c r="F721" s="88"/>
      <c r="G721" s="88"/>
      <c r="H721" s="88" t="s">
        <v>128</v>
      </c>
      <c r="I721" s="88">
        <v>58374</v>
      </c>
      <c r="J721" s="86">
        <v>3</v>
      </c>
      <c r="K721" s="88" t="str">
        <f t="shared" si="5"/>
        <v/>
      </c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 x14ac:dyDescent="0.35">
      <c r="A722" s="60" t="s">
        <v>1657</v>
      </c>
      <c r="B722" s="86" t="s">
        <v>101</v>
      </c>
      <c r="C722" s="60" t="s">
        <v>786</v>
      </c>
      <c r="D722" s="87">
        <v>40477</v>
      </c>
      <c r="E722" s="88">
        <f t="shared" ca="1" si="4"/>
        <v>14</v>
      </c>
      <c r="F722" s="88"/>
      <c r="G722" s="88"/>
      <c r="H722" s="88" t="s">
        <v>149</v>
      </c>
      <c r="I722" s="88">
        <v>46272</v>
      </c>
      <c r="J722" s="86">
        <v>1</v>
      </c>
      <c r="K722" s="88" t="str">
        <f t="shared" si="5"/>
        <v/>
      </c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 x14ac:dyDescent="0.35">
      <c r="A723" s="60" t="s">
        <v>1658</v>
      </c>
      <c r="B723" s="86" t="s">
        <v>125</v>
      </c>
      <c r="C723" s="60" t="s">
        <v>786</v>
      </c>
      <c r="D723" s="87">
        <v>37921</v>
      </c>
      <c r="E723" s="88">
        <f t="shared" ca="1" si="4"/>
        <v>21</v>
      </c>
      <c r="F723" s="88"/>
      <c r="G723" s="88"/>
      <c r="H723" s="88" t="s">
        <v>149</v>
      </c>
      <c r="I723" s="88">
        <v>121308</v>
      </c>
      <c r="J723" s="86">
        <v>3</v>
      </c>
      <c r="K723" s="88" t="str">
        <f t="shared" si="5"/>
        <v/>
      </c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 x14ac:dyDescent="0.35">
      <c r="A724" s="60" t="s">
        <v>1659</v>
      </c>
      <c r="B724" s="86" t="s">
        <v>134</v>
      </c>
      <c r="C724" s="60" t="s">
        <v>786</v>
      </c>
      <c r="D724" s="87">
        <v>42340</v>
      </c>
      <c r="E724" s="88">
        <f t="shared" ca="1" si="4"/>
        <v>9</v>
      </c>
      <c r="F724" s="88"/>
      <c r="G724" s="88"/>
      <c r="H724" s="88" t="s">
        <v>121</v>
      </c>
      <c r="I724" s="88">
        <v>94823</v>
      </c>
      <c r="J724" s="86">
        <v>3</v>
      </c>
      <c r="K724" s="88" t="str">
        <f t="shared" si="5"/>
        <v/>
      </c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 x14ac:dyDescent="0.35">
      <c r="A725" s="60" t="s">
        <v>1660</v>
      </c>
      <c r="B725" s="86" t="s">
        <v>134</v>
      </c>
      <c r="C725" s="60" t="s">
        <v>786</v>
      </c>
      <c r="D725" s="87">
        <v>40862</v>
      </c>
      <c r="E725" s="88">
        <f t="shared" ca="1" si="4"/>
        <v>13</v>
      </c>
      <c r="F725" s="88"/>
      <c r="G725" s="88"/>
      <c r="H725" s="88" t="s">
        <v>119</v>
      </c>
      <c r="I725" s="88">
        <v>66256</v>
      </c>
      <c r="J725" s="86">
        <v>5</v>
      </c>
      <c r="K725" s="88">
        <f t="shared" si="5"/>
        <v>3000</v>
      </c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 x14ac:dyDescent="0.35">
      <c r="A726" s="60" t="s">
        <v>1661</v>
      </c>
      <c r="B726" s="86" t="s">
        <v>101</v>
      </c>
      <c r="C726" s="60" t="s">
        <v>786</v>
      </c>
      <c r="D726" s="87">
        <v>40513</v>
      </c>
      <c r="E726" s="88">
        <f t="shared" ca="1" si="4"/>
        <v>14</v>
      </c>
      <c r="F726" s="88"/>
      <c r="G726" s="88"/>
      <c r="H726" s="88" t="s">
        <v>128</v>
      </c>
      <c r="I726" s="88">
        <v>124666</v>
      </c>
      <c r="J726" s="86">
        <v>5</v>
      </c>
      <c r="K726" s="88">
        <f t="shared" si="5"/>
        <v>3000</v>
      </c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 x14ac:dyDescent="0.35">
      <c r="A727" s="60" t="s">
        <v>1662</v>
      </c>
      <c r="B727" s="86" t="s">
        <v>127</v>
      </c>
      <c r="C727" s="60" t="s">
        <v>786</v>
      </c>
      <c r="D727" s="87">
        <v>40141</v>
      </c>
      <c r="E727" s="88">
        <f t="shared" ca="1" si="4"/>
        <v>15</v>
      </c>
      <c r="F727" s="88"/>
      <c r="G727" s="88"/>
      <c r="H727" s="88" t="s">
        <v>119</v>
      </c>
      <c r="I727" s="88">
        <v>66573</v>
      </c>
      <c r="J727" s="86">
        <v>4</v>
      </c>
      <c r="K727" s="88">
        <f t="shared" si="5"/>
        <v>3000</v>
      </c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 x14ac:dyDescent="0.35">
      <c r="A728" s="60" t="s">
        <v>1663</v>
      </c>
      <c r="B728" s="86" t="s">
        <v>101</v>
      </c>
      <c r="C728" s="60" t="s">
        <v>786</v>
      </c>
      <c r="D728" s="87">
        <v>39406</v>
      </c>
      <c r="E728" s="88">
        <f t="shared" ca="1" si="4"/>
        <v>17</v>
      </c>
      <c r="F728" s="88"/>
      <c r="G728" s="88"/>
      <c r="H728" s="88" t="s">
        <v>121</v>
      </c>
      <c r="I728" s="88">
        <v>100635</v>
      </c>
      <c r="J728" s="86">
        <v>4</v>
      </c>
      <c r="K728" s="88">
        <f t="shared" si="5"/>
        <v>3000</v>
      </c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 x14ac:dyDescent="0.35">
      <c r="A729" s="60" t="s">
        <v>1664</v>
      </c>
      <c r="B729" s="86" t="s">
        <v>104</v>
      </c>
      <c r="C729" s="60" t="s">
        <v>786</v>
      </c>
      <c r="D729" s="87">
        <v>39425</v>
      </c>
      <c r="E729" s="88">
        <f t="shared" ca="1" si="4"/>
        <v>17</v>
      </c>
      <c r="F729" s="88"/>
      <c r="G729" s="88"/>
      <c r="H729" s="88" t="s">
        <v>149</v>
      </c>
      <c r="I729" s="88">
        <v>124180</v>
      </c>
      <c r="J729" s="86">
        <v>2</v>
      </c>
      <c r="K729" s="88" t="str">
        <f t="shared" si="5"/>
        <v/>
      </c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 x14ac:dyDescent="0.35">
      <c r="A730" s="60" t="s">
        <v>1665</v>
      </c>
      <c r="B730" s="86" t="s">
        <v>102</v>
      </c>
      <c r="C730" s="60" t="s">
        <v>786</v>
      </c>
      <c r="D730" s="87">
        <v>40519</v>
      </c>
      <c r="E730" s="88">
        <f t="shared" ca="1" si="4"/>
        <v>14</v>
      </c>
      <c r="F730" s="88"/>
      <c r="G730" s="88"/>
      <c r="H730" s="88" t="s">
        <v>121</v>
      </c>
      <c r="I730" s="88">
        <v>79440</v>
      </c>
      <c r="J730" s="86">
        <v>2</v>
      </c>
      <c r="K730" s="88" t="str">
        <f t="shared" si="5"/>
        <v/>
      </c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 x14ac:dyDescent="0.35">
      <c r="A731" s="60" t="s">
        <v>1666</v>
      </c>
      <c r="B731" s="86" t="s">
        <v>101</v>
      </c>
      <c r="C731" s="60" t="s">
        <v>786</v>
      </c>
      <c r="D731" s="87">
        <v>41601</v>
      </c>
      <c r="E731" s="88">
        <f t="shared" ca="1" si="4"/>
        <v>11</v>
      </c>
      <c r="F731" s="88"/>
      <c r="G731" s="88"/>
      <c r="H731" s="88"/>
      <c r="I731" s="88">
        <v>125922</v>
      </c>
      <c r="J731" s="86">
        <v>4</v>
      </c>
      <c r="K731" s="88">
        <f t="shared" si="5"/>
        <v>3000</v>
      </c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 x14ac:dyDescent="0.35">
      <c r="A732" s="60" t="s">
        <v>1667</v>
      </c>
      <c r="B732" s="86" t="s">
        <v>127</v>
      </c>
      <c r="C732" s="60" t="s">
        <v>786</v>
      </c>
      <c r="D732" s="87">
        <v>41614</v>
      </c>
      <c r="E732" s="88">
        <f t="shared" ca="1" si="4"/>
        <v>11</v>
      </c>
      <c r="F732" s="88"/>
      <c r="G732" s="88"/>
      <c r="H732" s="88" t="s">
        <v>149</v>
      </c>
      <c r="I732" s="88">
        <v>86894</v>
      </c>
      <c r="J732" s="86">
        <v>1</v>
      </c>
      <c r="K732" s="88" t="str">
        <f t="shared" si="5"/>
        <v/>
      </c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 x14ac:dyDescent="0.35">
      <c r="A733" s="60" t="s">
        <v>1668</v>
      </c>
      <c r="B733" s="86" t="s">
        <v>127</v>
      </c>
      <c r="C733" s="60" t="s">
        <v>881</v>
      </c>
      <c r="D733" s="87">
        <v>38762</v>
      </c>
      <c r="E733" s="88">
        <f t="shared" ca="1" si="4"/>
        <v>19</v>
      </c>
      <c r="F733" s="88"/>
      <c r="G733" s="88"/>
      <c r="H733" s="88" t="s">
        <v>149</v>
      </c>
      <c r="I733" s="88">
        <v>104593</v>
      </c>
      <c r="J733" s="86">
        <v>5</v>
      </c>
      <c r="K733" s="88">
        <f t="shared" si="5"/>
        <v>3000</v>
      </c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 x14ac:dyDescent="0.35">
      <c r="A734" s="60" t="s">
        <v>1669</v>
      </c>
      <c r="B734" s="86" t="s">
        <v>134</v>
      </c>
      <c r="C734" s="60" t="s">
        <v>881</v>
      </c>
      <c r="D734" s="87">
        <v>38069</v>
      </c>
      <c r="E734" s="88">
        <f t="shared" ca="1" si="4"/>
        <v>20</v>
      </c>
      <c r="F734" s="88"/>
      <c r="G734" s="88"/>
      <c r="H734" s="88" t="s">
        <v>119</v>
      </c>
      <c r="I734" s="88">
        <v>88072</v>
      </c>
      <c r="J734" s="86">
        <v>5</v>
      </c>
      <c r="K734" s="88">
        <f t="shared" si="5"/>
        <v>3000</v>
      </c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 x14ac:dyDescent="0.35">
      <c r="A735" s="60" t="s">
        <v>1670</v>
      </c>
      <c r="B735" s="86" t="s">
        <v>104</v>
      </c>
      <c r="C735" s="60" t="s">
        <v>881</v>
      </c>
      <c r="D735" s="87">
        <v>41770</v>
      </c>
      <c r="E735" s="88">
        <f t="shared" ca="1" si="4"/>
        <v>10</v>
      </c>
      <c r="F735" s="88"/>
      <c r="G735" s="88"/>
      <c r="H735" s="88"/>
      <c r="I735" s="88">
        <v>66922</v>
      </c>
      <c r="J735" s="86">
        <v>4</v>
      </c>
      <c r="K735" s="88">
        <f t="shared" si="5"/>
        <v>3000</v>
      </c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 x14ac:dyDescent="0.35">
      <c r="A736" s="60" t="s">
        <v>1671</v>
      </c>
      <c r="B736" s="86" t="s">
        <v>134</v>
      </c>
      <c r="C736" s="60" t="s">
        <v>881</v>
      </c>
      <c r="D736" s="87">
        <v>41797</v>
      </c>
      <c r="E736" s="88">
        <f t="shared" ca="1" si="4"/>
        <v>10</v>
      </c>
      <c r="F736" s="88"/>
      <c r="G736" s="88"/>
      <c r="H736" s="88"/>
      <c r="I736" s="88">
        <v>119199</v>
      </c>
      <c r="J736" s="86">
        <v>4</v>
      </c>
      <c r="K736" s="88">
        <f t="shared" si="5"/>
        <v>3000</v>
      </c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 x14ac:dyDescent="0.35">
      <c r="A737" s="60" t="s">
        <v>1672</v>
      </c>
      <c r="B737" s="86" t="s">
        <v>104</v>
      </c>
      <c r="C737" s="60" t="s">
        <v>881</v>
      </c>
      <c r="D737" s="87">
        <v>38151</v>
      </c>
      <c r="E737" s="88">
        <f t="shared" ca="1" si="4"/>
        <v>20</v>
      </c>
      <c r="F737" s="88"/>
      <c r="G737" s="88"/>
      <c r="H737" s="88" t="s">
        <v>139</v>
      </c>
      <c r="I737" s="88">
        <v>61387</v>
      </c>
      <c r="J737" s="86">
        <v>5</v>
      </c>
      <c r="K737" s="88">
        <f t="shared" si="5"/>
        <v>3000</v>
      </c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 x14ac:dyDescent="0.35">
      <c r="A738" s="60" t="s">
        <v>1673</v>
      </c>
      <c r="B738" s="86" t="s">
        <v>101</v>
      </c>
      <c r="C738" s="60" t="s">
        <v>887</v>
      </c>
      <c r="D738" s="87">
        <v>40194</v>
      </c>
      <c r="E738" s="88">
        <f t="shared" ca="1" si="4"/>
        <v>15</v>
      </c>
      <c r="F738" s="88"/>
      <c r="G738" s="88"/>
      <c r="H738" s="88"/>
      <c r="I738" s="88">
        <v>126954</v>
      </c>
      <c r="J738" s="86">
        <v>2</v>
      </c>
      <c r="K738" s="88" t="str">
        <f t="shared" si="5"/>
        <v/>
      </c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 x14ac:dyDescent="0.35">
      <c r="A739" s="60" t="s">
        <v>1674</v>
      </c>
      <c r="B739" s="86" t="s">
        <v>127</v>
      </c>
      <c r="C739" s="60" t="s">
        <v>887</v>
      </c>
      <c r="D739" s="87">
        <v>37635</v>
      </c>
      <c r="E739" s="88">
        <f t="shared" ca="1" si="4"/>
        <v>22</v>
      </c>
      <c r="F739" s="88"/>
      <c r="G739" s="88"/>
      <c r="H739" s="88" t="s">
        <v>119</v>
      </c>
      <c r="I739" s="88">
        <v>54080</v>
      </c>
      <c r="J739" s="86">
        <v>2</v>
      </c>
      <c r="K739" s="88" t="str">
        <f t="shared" si="5"/>
        <v/>
      </c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 x14ac:dyDescent="0.35">
      <c r="A740" s="60" t="s">
        <v>1675</v>
      </c>
      <c r="B740" s="86" t="s">
        <v>101</v>
      </c>
      <c r="C740" s="60" t="s">
        <v>887</v>
      </c>
      <c r="D740" s="87">
        <v>40717</v>
      </c>
      <c r="E740" s="88">
        <f t="shared" ca="1" si="4"/>
        <v>13</v>
      </c>
      <c r="F740" s="88"/>
      <c r="G740" s="88"/>
      <c r="H740" s="88"/>
      <c r="I740" s="88">
        <v>122888</v>
      </c>
      <c r="J740" s="86">
        <v>5</v>
      </c>
      <c r="K740" s="88">
        <f t="shared" si="5"/>
        <v>3000</v>
      </c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 x14ac:dyDescent="0.35">
      <c r="A741" s="60" t="s">
        <v>1676</v>
      </c>
      <c r="B741" s="86" t="s">
        <v>125</v>
      </c>
      <c r="C741" s="60" t="s">
        <v>887</v>
      </c>
      <c r="D741" s="87">
        <v>41462</v>
      </c>
      <c r="E741" s="88">
        <f t="shared" ca="1" si="4"/>
        <v>11</v>
      </c>
      <c r="F741" s="88"/>
      <c r="G741" s="88"/>
      <c r="H741" s="88" t="s">
        <v>119</v>
      </c>
      <c r="I741" s="88">
        <v>110404</v>
      </c>
      <c r="J741" s="86">
        <v>1</v>
      </c>
      <c r="K741" s="88" t="str">
        <f t="shared" si="5"/>
        <v/>
      </c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 x14ac:dyDescent="0.35">
      <c r="A742" s="60" t="s">
        <v>1677</v>
      </c>
      <c r="B742" s="86" t="s">
        <v>127</v>
      </c>
      <c r="C742" s="60" t="s">
        <v>887</v>
      </c>
      <c r="D742" s="87">
        <v>41621</v>
      </c>
      <c r="E742" s="88">
        <f t="shared" ca="1" si="4"/>
        <v>11</v>
      </c>
      <c r="F742" s="88"/>
      <c r="G742" s="88"/>
      <c r="H742" s="88"/>
      <c r="I742" s="88">
        <v>90253</v>
      </c>
      <c r="J742" s="86">
        <v>1</v>
      </c>
      <c r="K742" s="88" t="str">
        <f t="shared" si="5"/>
        <v/>
      </c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 x14ac:dyDescent="0.35">
      <c r="A743" s="60"/>
      <c r="B743" s="86"/>
      <c r="C743" s="60"/>
      <c r="D743" s="87"/>
      <c r="E743" s="60"/>
      <c r="F743" s="60"/>
      <c r="G743" s="60"/>
      <c r="H743" s="60"/>
      <c r="I743" s="88"/>
      <c r="J743" s="60"/>
      <c r="K743" s="13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 x14ac:dyDescent="0.35">
      <c r="A744" s="60"/>
      <c r="B744" s="86"/>
      <c r="C744" s="60"/>
      <c r="D744" s="87"/>
      <c r="E744" s="60"/>
      <c r="F744" s="60"/>
      <c r="G744" s="60"/>
      <c r="H744" s="60"/>
      <c r="I744" s="88"/>
      <c r="J744" s="60"/>
      <c r="K744" s="13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 x14ac:dyDescent="0.35">
      <c r="A745" s="60"/>
      <c r="B745" s="86"/>
      <c r="C745" s="60"/>
      <c r="D745" s="87"/>
      <c r="E745" s="60"/>
      <c r="F745" s="60"/>
      <c r="G745" s="60"/>
      <c r="H745" s="60"/>
      <c r="I745" s="88"/>
      <c r="J745" s="60"/>
      <c r="K745" s="13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 x14ac:dyDescent="0.35">
      <c r="A746" s="60"/>
      <c r="B746" s="86"/>
      <c r="C746" s="60"/>
      <c r="D746" s="87"/>
      <c r="E746" s="60"/>
      <c r="F746" s="60"/>
      <c r="G746" s="60"/>
      <c r="H746" s="60"/>
      <c r="I746" s="88"/>
      <c r="J746" s="60"/>
      <c r="K746" s="13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 x14ac:dyDescent="0.35">
      <c r="A747" s="60"/>
      <c r="B747" s="86"/>
      <c r="C747" s="60"/>
      <c r="D747" s="87"/>
      <c r="E747" s="60"/>
      <c r="F747" s="60"/>
      <c r="G747" s="60"/>
      <c r="H747" s="60"/>
      <c r="I747" s="88"/>
      <c r="J747" s="60"/>
      <c r="K747" s="13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 x14ac:dyDescent="0.35">
      <c r="A748" s="60"/>
      <c r="B748" s="86"/>
      <c r="C748" s="60"/>
      <c r="D748" s="87"/>
      <c r="E748" s="60"/>
      <c r="F748" s="60"/>
      <c r="G748" s="60"/>
      <c r="H748" s="60"/>
      <c r="I748" s="88"/>
      <c r="J748" s="60"/>
      <c r="K748" s="13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 x14ac:dyDescent="0.35">
      <c r="A749" s="60"/>
      <c r="B749" s="86"/>
      <c r="C749" s="60"/>
      <c r="D749" s="87"/>
      <c r="E749" s="60"/>
      <c r="F749" s="60"/>
      <c r="G749" s="60"/>
      <c r="H749" s="60"/>
      <c r="I749" s="88"/>
      <c r="J749" s="60"/>
      <c r="K749" s="13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 x14ac:dyDescent="0.35">
      <c r="A750" s="60"/>
      <c r="B750" s="86"/>
      <c r="C750" s="60"/>
      <c r="D750" s="87"/>
      <c r="E750" s="60"/>
      <c r="F750" s="60"/>
      <c r="G750" s="60"/>
      <c r="H750" s="60"/>
      <c r="I750" s="88"/>
      <c r="J750" s="60"/>
      <c r="K750" s="13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 x14ac:dyDescent="0.35">
      <c r="A751" s="60"/>
      <c r="B751" s="86"/>
      <c r="C751" s="60"/>
      <c r="D751" s="87"/>
      <c r="E751" s="60"/>
      <c r="F751" s="60"/>
      <c r="G751" s="60"/>
      <c r="H751" s="60"/>
      <c r="I751" s="88"/>
      <c r="J751" s="60"/>
      <c r="K751" s="13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 x14ac:dyDescent="0.35">
      <c r="A752" s="60"/>
      <c r="B752" s="86"/>
      <c r="C752" s="60"/>
      <c r="D752" s="87"/>
      <c r="E752" s="60"/>
      <c r="F752" s="60"/>
      <c r="G752" s="60"/>
      <c r="H752" s="60"/>
      <c r="I752" s="88"/>
      <c r="J752" s="60"/>
      <c r="K752" s="13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 x14ac:dyDescent="0.35">
      <c r="A753" s="60"/>
      <c r="B753" s="86"/>
      <c r="C753" s="60"/>
      <c r="D753" s="87"/>
      <c r="E753" s="60"/>
      <c r="F753" s="60"/>
      <c r="G753" s="60"/>
      <c r="H753" s="60"/>
      <c r="I753" s="88"/>
      <c r="J753" s="60"/>
      <c r="K753" s="13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 x14ac:dyDescent="0.35">
      <c r="A754" s="60"/>
      <c r="B754" s="86"/>
      <c r="C754" s="60"/>
      <c r="D754" s="87"/>
      <c r="E754" s="60"/>
      <c r="F754" s="60"/>
      <c r="G754" s="60"/>
      <c r="H754" s="60"/>
      <c r="I754" s="88"/>
      <c r="J754" s="60"/>
      <c r="K754" s="13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 x14ac:dyDescent="0.35">
      <c r="A755" s="60"/>
      <c r="B755" s="86"/>
      <c r="C755" s="60"/>
      <c r="D755" s="87"/>
      <c r="E755" s="60"/>
      <c r="F755" s="60"/>
      <c r="G755" s="60"/>
      <c r="H755" s="60"/>
      <c r="I755" s="88"/>
      <c r="J755" s="60"/>
      <c r="K755" s="13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 x14ac:dyDescent="0.35">
      <c r="A756" s="60"/>
      <c r="B756" s="86"/>
      <c r="C756" s="60"/>
      <c r="D756" s="87"/>
      <c r="E756" s="60"/>
      <c r="F756" s="60"/>
      <c r="G756" s="60"/>
      <c r="H756" s="60"/>
      <c r="I756" s="88"/>
      <c r="J756" s="60"/>
      <c r="K756" s="13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 x14ac:dyDescent="0.35">
      <c r="A757" s="60"/>
      <c r="B757" s="86"/>
      <c r="C757" s="60"/>
      <c r="D757" s="87"/>
      <c r="E757" s="60"/>
      <c r="F757" s="60"/>
      <c r="G757" s="60"/>
      <c r="H757" s="60"/>
      <c r="I757" s="88"/>
      <c r="J757" s="60"/>
      <c r="K757" s="13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 x14ac:dyDescent="0.35">
      <c r="A758" s="60"/>
      <c r="B758" s="86"/>
      <c r="C758" s="60"/>
      <c r="D758" s="87"/>
      <c r="E758" s="60"/>
      <c r="F758" s="60"/>
      <c r="G758" s="60"/>
      <c r="H758" s="60"/>
      <c r="I758" s="88"/>
      <c r="J758" s="60"/>
      <c r="K758" s="13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 x14ac:dyDescent="0.35">
      <c r="A759" s="60"/>
      <c r="B759" s="86"/>
      <c r="C759" s="60"/>
      <c r="D759" s="87"/>
      <c r="E759" s="60"/>
      <c r="F759" s="60"/>
      <c r="G759" s="60"/>
      <c r="H759" s="60"/>
      <c r="I759" s="88"/>
      <c r="J759" s="60"/>
      <c r="K759" s="13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 x14ac:dyDescent="0.35">
      <c r="A760" s="60"/>
      <c r="B760" s="86"/>
      <c r="C760" s="60"/>
      <c r="D760" s="87"/>
      <c r="E760" s="60"/>
      <c r="F760" s="60"/>
      <c r="G760" s="60"/>
      <c r="H760" s="60"/>
      <c r="I760" s="88"/>
      <c r="J760" s="60"/>
      <c r="K760" s="13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 x14ac:dyDescent="0.35">
      <c r="A761" s="60"/>
      <c r="B761" s="86"/>
      <c r="C761" s="60"/>
      <c r="D761" s="87"/>
      <c r="E761" s="60"/>
      <c r="F761" s="60"/>
      <c r="G761" s="60"/>
      <c r="H761" s="60"/>
      <c r="I761" s="88"/>
      <c r="J761" s="60"/>
      <c r="K761" s="13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 x14ac:dyDescent="0.35">
      <c r="A762" s="60"/>
      <c r="B762" s="86"/>
      <c r="C762" s="60"/>
      <c r="D762" s="87"/>
      <c r="E762" s="60"/>
      <c r="F762" s="60"/>
      <c r="G762" s="60"/>
      <c r="H762" s="60"/>
      <c r="I762" s="88"/>
      <c r="J762" s="60"/>
      <c r="K762" s="13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 x14ac:dyDescent="0.35">
      <c r="A763" s="60"/>
      <c r="B763" s="86"/>
      <c r="C763" s="60"/>
      <c r="D763" s="87"/>
      <c r="E763" s="60"/>
      <c r="F763" s="60"/>
      <c r="G763" s="60"/>
      <c r="H763" s="60"/>
      <c r="I763" s="88"/>
      <c r="J763" s="60"/>
      <c r="K763" s="13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 x14ac:dyDescent="0.35">
      <c r="A764" s="60"/>
      <c r="B764" s="86"/>
      <c r="C764" s="60"/>
      <c r="D764" s="87"/>
      <c r="E764" s="60"/>
      <c r="F764" s="60"/>
      <c r="G764" s="60"/>
      <c r="H764" s="60"/>
      <c r="I764" s="88"/>
      <c r="J764" s="60"/>
      <c r="K764" s="13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 x14ac:dyDescent="0.35">
      <c r="A765" s="60"/>
      <c r="B765" s="86"/>
      <c r="C765" s="60"/>
      <c r="D765" s="87"/>
      <c r="E765" s="60"/>
      <c r="F765" s="60"/>
      <c r="G765" s="60"/>
      <c r="H765" s="60"/>
      <c r="I765" s="88"/>
      <c r="J765" s="60"/>
      <c r="K765" s="13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 x14ac:dyDescent="0.35">
      <c r="A766" s="60"/>
      <c r="B766" s="86"/>
      <c r="C766" s="60"/>
      <c r="D766" s="87"/>
      <c r="E766" s="60"/>
      <c r="F766" s="60"/>
      <c r="G766" s="60"/>
      <c r="H766" s="60"/>
      <c r="I766" s="88"/>
      <c r="J766" s="60"/>
      <c r="K766" s="13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 x14ac:dyDescent="0.35">
      <c r="A767" s="60"/>
      <c r="B767" s="86"/>
      <c r="C767" s="60"/>
      <c r="D767" s="87"/>
      <c r="E767" s="60"/>
      <c r="F767" s="60"/>
      <c r="G767" s="60"/>
      <c r="H767" s="60"/>
      <c r="I767" s="88"/>
      <c r="J767" s="60"/>
      <c r="K767" s="13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 x14ac:dyDescent="0.35">
      <c r="A768" s="60"/>
      <c r="B768" s="86"/>
      <c r="C768" s="60"/>
      <c r="D768" s="87"/>
      <c r="E768" s="60"/>
      <c r="F768" s="60"/>
      <c r="G768" s="60"/>
      <c r="H768" s="60"/>
      <c r="I768" s="88"/>
      <c r="J768" s="60"/>
      <c r="K768" s="13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 x14ac:dyDescent="0.35">
      <c r="A769" s="60"/>
      <c r="B769" s="86"/>
      <c r="C769" s="60"/>
      <c r="D769" s="87"/>
      <c r="E769" s="60"/>
      <c r="F769" s="60"/>
      <c r="G769" s="60"/>
      <c r="H769" s="60"/>
      <c r="I769" s="88"/>
      <c r="J769" s="60"/>
      <c r="K769" s="13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 x14ac:dyDescent="0.35">
      <c r="A770" s="60"/>
      <c r="B770" s="86"/>
      <c r="C770" s="60"/>
      <c r="D770" s="87"/>
      <c r="E770" s="60"/>
      <c r="F770" s="60"/>
      <c r="G770" s="60"/>
      <c r="H770" s="60"/>
      <c r="I770" s="88"/>
      <c r="J770" s="60"/>
      <c r="K770" s="13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 x14ac:dyDescent="0.35">
      <c r="A771" s="60"/>
      <c r="B771" s="86"/>
      <c r="C771" s="60"/>
      <c r="D771" s="87"/>
      <c r="E771" s="60"/>
      <c r="F771" s="60"/>
      <c r="G771" s="60"/>
      <c r="H771" s="60"/>
      <c r="I771" s="88"/>
      <c r="J771" s="60"/>
      <c r="K771" s="13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 x14ac:dyDescent="0.35">
      <c r="A772" s="60"/>
      <c r="B772" s="86"/>
      <c r="C772" s="60"/>
      <c r="D772" s="87"/>
      <c r="E772" s="60"/>
      <c r="F772" s="60"/>
      <c r="G772" s="60"/>
      <c r="H772" s="60"/>
      <c r="I772" s="88"/>
      <c r="J772" s="60"/>
      <c r="K772" s="13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 x14ac:dyDescent="0.35">
      <c r="A773" s="60"/>
      <c r="B773" s="86"/>
      <c r="C773" s="60"/>
      <c r="D773" s="87"/>
      <c r="E773" s="60"/>
      <c r="F773" s="60"/>
      <c r="G773" s="60"/>
      <c r="H773" s="60"/>
      <c r="I773" s="88"/>
      <c r="J773" s="60"/>
      <c r="K773" s="13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 x14ac:dyDescent="0.35">
      <c r="A774" s="60"/>
      <c r="B774" s="86"/>
      <c r="C774" s="60"/>
      <c r="D774" s="87"/>
      <c r="E774" s="60"/>
      <c r="F774" s="60"/>
      <c r="G774" s="60"/>
      <c r="H774" s="60"/>
      <c r="I774" s="88"/>
      <c r="J774" s="60"/>
      <c r="K774" s="13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 x14ac:dyDescent="0.35">
      <c r="A775" s="60"/>
      <c r="B775" s="86"/>
      <c r="C775" s="60"/>
      <c r="D775" s="87"/>
      <c r="E775" s="60"/>
      <c r="F775" s="60"/>
      <c r="G775" s="60"/>
      <c r="H775" s="60"/>
      <c r="I775" s="88"/>
      <c r="J775" s="60"/>
      <c r="K775" s="13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 x14ac:dyDescent="0.35">
      <c r="A776" s="60"/>
      <c r="B776" s="86"/>
      <c r="C776" s="60"/>
      <c r="D776" s="87"/>
      <c r="E776" s="60"/>
      <c r="F776" s="60"/>
      <c r="G776" s="60"/>
      <c r="H776" s="60"/>
      <c r="I776" s="88"/>
      <c r="J776" s="60"/>
      <c r="K776" s="13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 x14ac:dyDescent="0.35">
      <c r="A777" s="60"/>
      <c r="B777" s="86"/>
      <c r="C777" s="60"/>
      <c r="D777" s="87"/>
      <c r="E777" s="60"/>
      <c r="F777" s="60"/>
      <c r="G777" s="60"/>
      <c r="H777" s="60"/>
      <c r="I777" s="88"/>
      <c r="J777" s="60"/>
      <c r="K777" s="13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 x14ac:dyDescent="0.35">
      <c r="A778" s="60"/>
      <c r="B778" s="86"/>
      <c r="C778" s="60"/>
      <c r="D778" s="87"/>
      <c r="E778" s="60"/>
      <c r="F778" s="60"/>
      <c r="G778" s="60"/>
      <c r="H778" s="60"/>
      <c r="I778" s="88"/>
      <c r="J778" s="60"/>
      <c r="K778" s="13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 x14ac:dyDescent="0.35">
      <c r="A779" s="60"/>
      <c r="B779" s="86"/>
      <c r="C779" s="60"/>
      <c r="D779" s="87"/>
      <c r="E779" s="60"/>
      <c r="F779" s="60"/>
      <c r="G779" s="60"/>
      <c r="H779" s="60"/>
      <c r="I779" s="88"/>
      <c r="J779" s="60"/>
      <c r="K779" s="13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 x14ac:dyDescent="0.35">
      <c r="A780" s="60"/>
      <c r="B780" s="86"/>
      <c r="C780" s="60"/>
      <c r="D780" s="87"/>
      <c r="E780" s="60"/>
      <c r="F780" s="60"/>
      <c r="G780" s="60"/>
      <c r="H780" s="60"/>
      <c r="I780" s="88"/>
      <c r="J780" s="60"/>
      <c r="K780" s="13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 x14ac:dyDescent="0.35">
      <c r="A781" s="60"/>
      <c r="B781" s="86"/>
      <c r="C781" s="60"/>
      <c r="D781" s="87"/>
      <c r="E781" s="60"/>
      <c r="F781" s="60"/>
      <c r="G781" s="60"/>
      <c r="H781" s="60"/>
      <c r="I781" s="88"/>
      <c r="J781" s="60"/>
      <c r="K781" s="13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 x14ac:dyDescent="0.35">
      <c r="A782" s="60"/>
      <c r="B782" s="86"/>
      <c r="C782" s="60"/>
      <c r="D782" s="87"/>
      <c r="E782" s="60"/>
      <c r="F782" s="60"/>
      <c r="G782" s="60"/>
      <c r="H782" s="60"/>
      <c r="I782" s="88"/>
      <c r="J782" s="60"/>
      <c r="K782" s="13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 x14ac:dyDescent="0.35">
      <c r="A783" s="60"/>
      <c r="B783" s="86"/>
      <c r="C783" s="60"/>
      <c r="D783" s="87"/>
      <c r="E783" s="60"/>
      <c r="F783" s="60"/>
      <c r="G783" s="60"/>
      <c r="H783" s="60"/>
      <c r="I783" s="88"/>
      <c r="J783" s="60"/>
      <c r="K783" s="13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 x14ac:dyDescent="0.35">
      <c r="A784" s="60"/>
      <c r="B784" s="86"/>
      <c r="C784" s="60"/>
      <c r="D784" s="87"/>
      <c r="E784" s="60"/>
      <c r="F784" s="60"/>
      <c r="G784" s="60"/>
      <c r="H784" s="60"/>
      <c r="I784" s="88"/>
      <c r="J784" s="60"/>
      <c r="K784" s="13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 x14ac:dyDescent="0.35">
      <c r="A785" s="60"/>
      <c r="B785" s="86"/>
      <c r="C785" s="60"/>
      <c r="D785" s="87"/>
      <c r="E785" s="60"/>
      <c r="F785" s="60"/>
      <c r="G785" s="60"/>
      <c r="H785" s="60"/>
      <c r="I785" s="88"/>
      <c r="J785" s="60"/>
      <c r="K785" s="13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 x14ac:dyDescent="0.35">
      <c r="A786" s="60"/>
      <c r="B786" s="86"/>
      <c r="C786" s="60"/>
      <c r="D786" s="87"/>
      <c r="E786" s="60"/>
      <c r="F786" s="60"/>
      <c r="G786" s="60"/>
      <c r="H786" s="60"/>
      <c r="I786" s="88"/>
      <c r="J786" s="60"/>
      <c r="K786" s="13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 x14ac:dyDescent="0.35">
      <c r="A787" s="60"/>
      <c r="B787" s="86"/>
      <c r="C787" s="60"/>
      <c r="D787" s="87"/>
      <c r="E787" s="60"/>
      <c r="F787" s="60"/>
      <c r="G787" s="60"/>
      <c r="H787" s="60"/>
      <c r="I787" s="88"/>
      <c r="J787" s="60"/>
      <c r="K787" s="13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 x14ac:dyDescent="0.35">
      <c r="A788" s="60"/>
      <c r="B788" s="86"/>
      <c r="C788" s="60"/>
      <c r="D788" s="87"/>
      <c r="E788" s="60"/>
      <c r="F788" s="60"/>
      <c r="G788" s="60"/>
      <c r="H788" s="60"/>
      <c r="I788" s="88"/>
      <c r="J788" s="60"/>
      <c r="K788" s="13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 x14ac:dyDescent="0.35">
      <c r="A789" s="60"/>
      <c r="B789" s="86"/>
      <c r="C789" s="60"/>
      <c r="D789" s="87"/>
      <c r="E789" s="60"/>
      <c r="F789" s="60"/>
      <c r="G789" s="60"/>
      <c r="H789" s="60"/>
      <c r="I789" s="88"/>
      <c r="J789" s="60"/>
      <c r="K789" s="13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 x14ac:dyDescent="0.35">
      <c r="A790" s="60"/>
      <c r="B790" s="86"/>
      <c r="C790" s="60"/>
      <c r="D790" s="87"/>
      <c r="E790" s="60"/>
      <c r="F790" s="60"/>
      <c r="G790" s="60"/>
      <c r="H790" s="60"/>
      <c r="I790" s="88"/>
      <c r="J790" s="60"/>
      <c r="K790" s="13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 x14ac:dyDescent="0.35">
      <c r="A791" s="60"/>
      <c r="B791" s="86"/>
      <c r="C791" s="60"/>
      <c r="D791" s="87"/>
      <c r="E791" s="60"/>
      <c r="F791" s="60"/>
      <c r="G791" s="60"/>
      <c r="H791" s="60"/>
      <c r="I791" s="88"/>
      <c r="J791" s="60"/>
      <c r="K791" s="13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 x14ac:dyDescent="0.35">
      <c r="A792" s="60"/>
      <c r="B792" s="86"/>
      <c r="C792" s="60"/>
      <c r="D792" s="87"/>
      <c r="E792" s="60"/>
      <c r="F792" s="60"/>
      <c r="G792" s="60"/>
      <c r="H792" s="60"/>
      <c r="I792" s="88"/>
      <c r="J792" s="60"/>
      <c r="K792" s="13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 x14ac:dyDescent="0.35">
      <c r="A793" s="60"/>
      <c r="B793" s="86"/>
      <c r="C793" s="60"/>
      <c r="D793" s="87"/>
      <c r="E793" s="60"/>
      <c r="F793" s="60"/>
      <c r="G793" s="60"/>
      <c r="H793" s="60"/>
      <c r="I793" s="88"/>
      <c r="J793" s="60"/>
      <c r="K793" s="13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 x14ac:dyDescent="0.35">
      <c r="A794" s="60"/>
      <c r="B794" s="86"/>
      <c r="C794" s="60"/>
      <c r="D794" s="87"/>
      <c r="E794" s="60"/>
      <c r="F794" s="60"/>
      <c r="G794" s="60"/>
      <c r="H794" s="60"/>
      <c r="I794" s="88"/>
      <c r="J794" s="60"/>
      <c r="K794" s="13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 x14ac:dyDescent="0.35">
      <c r="A795" s="60"/>
      <c r="B795" s="86"/>
      <c r="C795" s="60"/>
      <c r="D795" s="87"/>
      <c r="E795" s="60"/>
      <c r="F795" s="60"/>
      <c r="G795" s="60"/>
      <c r="H795" s="60"/>
      <c r="I795" s="88"/>
      <c r="J795" s="60"/>
      <c r="K795" s="13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 x14ac:dyDescent="0.35">
      <c r="A796" s="60"/>
      <c r="B796" s="86"/>
      <c r="C796" s="60"/>
      <c r="D796" s="87"/>
      <c r="E796" s="60"/>
      <c r="F796" s="60"/>
      <c r="G796" s="60"/>
      <c r="H796" s="60"/>
      <c r="I796" s="88"/>
      <c r="J796" s="60"/>
      <c r="K796" s="13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 x14ac:dyDescent="0.35">
      <c r="A797" s="60"/>
      <c r="B797" s="86"/>
      <c r="C797" s="60"/>
      <c r="D797" s="87"/>
      <c r="E797" s="60"/>
      <c r="F797" s="60"/>
      <c r="G797" s="60"/>
      <c r="H797" s="60"/>
      <c r="I797" s="88"/>
      <c r="J797" s="60"/>
      <c r="K797" s="13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 x14ac:dyDescent="0.35">
      <c r="A798" s="60"/>
      <c r="B798" s="86"/>
      <c r="C798" s="60"/>
      <c r="D798" s="87"/>
      <c r="E798" s="60"/>
      <c r="F798" s="60"/>
      <c r="G798" s="60"/>
      <c r="H798" s="60"/>
      <c r="I798" s="88"/>
      <c r="J798" s="60"/>
      <c r="K798" s="13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 x14ac:dyDescent="0.35">
      <c r="A799" s="60"/>
      <c r="B799" s="86"/>
      <c r="C799" s="60"/>
      <c r="D799" s="87"/>
      <c r="E799" s="60"/>
      <c r="F799" s="60"/>
      <c r="G799" s="60"/>
      <c r="H799" s="60"/>
      <c r="I799" s="88"/>
      <c r="J799" s="60"/>
      <c r="K799" s="13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 x14ac:dyDescent="0.35">
      <c r="A800" s="60"/>
      <c r="B800" s="86"/>
      <c r="C800" s="60"/>
      <c r="D800" s="87"/>
      <c r="E800" s="60"/>
      <c r="F800" s="60"/>
      <c r="G800" s="60"/>
      <c r="H800" s="60"/>
      <c r="I800" s="88"/>
      <c r="J800" s="60"/>
      <c r="K800" s="13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 x14ac:dyDescent="0.35">
      <c r="A801" s="60"/>
      <c r="B801" s="86"/>
      <c r="C801" s="60"/>
      <c r="D801" s="87"/>
      <c r="E801" s="60"/>
      <c r="F801" s="60"/>
      <c r="G801" s="60"/>
      <c r="H801" s="60"/>
      <c r="I801" s="88"/>
      <c r="J801" s="60"/>
      <c r="K801" s="13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 x14ac:dyDescent="0.35">
      <c r="A802" s="60"/>
      <c r="B802" s="86"/>
      <c r="C802" s="60"/>
      <c r="D802" s="87"/>
      <c r="E802" s="60"/>
      <c r="F802" s="60"/>
      <c r="G802" s="60"/>
      <c r="H802" s="60"/>
      <c r="I802" s="88"/>
      <c r="J802" s="60"/>
      <c r="K802" s="13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 x14ac:dyDescent="0.35">
      <c r="A803" s="60"/>
      <c r="B803" s="86"/>
      <c r="C803" s="60"/>
      <c r="D803" s="87"/>
      <c r="E803" s="60"/>
      <c r="F803" s="60"/>
      <c r="G803" s="60"/>
      <c r="H803" s="60"/>
      <c r="I803" s="88"/>
      <c r="J803" s="60"/>
      <c r="K803" s="13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 x14ac:dyDescent="0.35">
      <c r="A804" s="60"/>
      <c r="B804" s="86"/>
      <c r="C804" s="60"/>
      <c r="D804" s="87"/>
      <c r="E804" s="60"/>
      <c r="F804" s="60"/>
      <c r="G804" s="60"/>
      <c r="H804" s="60"/>
      <c r="I804" s="88"/>
      <c r="J804" s="60"/>
      <c r="K804" s="13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 x14ac:dyDescent="0.35">
      <c r="A805" s="60"/>
      <c r="B805" s="86"/>
      <c r="C805" s="60"/>
      <c r="D805" s="87"/>
      <c r="E805" s="60"/>
      <c r="F805" s="60"/>
      <c r="G805" s="60"/>
      <c r="H805" s="60"/>
      <c r="I805" s="88"/>
      <c r="J805" s="60"/>
      <c r="K805" s="13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 x14ac:dyDescent="0.35">
      <c r="A806" s="60"/>
      <c r="B806" s="86"/>
      <c r="C806" s="60"/>
      <c r="D806" s="87"/>
      <c r="E806" s="60"/>
      <c r="F806" s="60"/>
      <c r="G806" s="60"/>
      <c r="H806" s="60"/>
      <c r="I806" s="88"/>
      <c r="J806" s="60"/>
      <c r="K806" s="13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 x14ac:dyDescent="0.35">
      <c r="A807" s="60"/>
      <c r="B807" s="86"/>
      <c r="C807" s="60"/>
      <c r="D807" s="87"/>
      <c r="E807" s="60"/>
      <c r="F807" s="60"/>
      <c r="G807" s="60"/>
      <c r="H807" s="60"/>
      <c r="I807" s="88"/>
      <c r="J807" s="60"/>
      <c r="K807" s="13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 x14ac:dyDescent="0.35">
      <c r="A808" s="60"/>
      <c r="B808" s="86"/>
      <c r="C808" s="60"/>
      <c r="D808" s="87"/>
      <c r="E808" s="60"/>
      <c r="F808" s="60"/>
      <c r="G808" s="60"/>
      <c r="H808" s="60"/>
      <c r="I808" s="88"/>
      <c r="J808" s="60"/>
      <c r="K808" s="13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 x14ac:dyDescent="0.35">
      <c r="A809" s="60"/>
      <c r="B809" s="86"/>
      <c r="C809" s="60"/>
      <c r="D809" s="87"/>
      <c r="E809" s="60"/>
      <c r="F809" s="60"/>
      <c r="G809" s="60"/>
      <c r="H809" s="60"/>
      <c r="I809" s="88"/>
      <c r="J809" s="60"/>
      <c r="K809" s="13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 x14ac:dyDescent="0.35">
      <c r="A810" s="60"/>
      <c r="B810" s="86"/>
      <c r="C810" s="60"/>
      <c r="D810" s="87"/>
      <c r="E810" s="60"/>
      <c r="F810" s="60"/>
      <c r="G810" s="60"/>
      <c r="H810" s="60"/>
      <c r="I810" s="88"/>
      <c r="J810" s="60"/>
      <c r="K810" s="13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 x14ac:dyDescent="0.35">
      <c r="A811" s="60"/>
      <c r="B811" s="86"/>
      <c r="C811" s="60"/>
      <c r="D811" s="87"/>
      <c r="E811" s="60"/>
      <c r="F811" s="60"/>
      <c r="G811" s="60"/>
      <c r="H811" s="60"/>
      <c r="I811" s="88"/>
      <c r="J811" s="60"/>
      <c r="K811" s="13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 x14ac:dyDescent="0.35">
      <c r="A812" s="60"/>
      <c r="B812" s="86"/>
      <c r="C812" s="60"/>
      <c r="D812" s="87"/>
      <c r="E812" s="60"/>
      <c r="F812" s="60"/>
      <c r="G812" s="60"/>
      <c r="H812" s="60"/>
      <c r="I812" s="88"/>
      <c r="J812" s="60"/>
      <c r="K812" s="13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 x14ac:dyDescent="0.35">
      <c r="A813" s="60"/>
      <c r="B813" s="86"/>
      <c r="C813" s="60"/>
      <c r="D813" s="87"/>
      <c r="E813" s="60"/>
      <c r="F813" s="60"/>
      <c r="G813" s="60"/>
      <c r="H813" s="60"/>
      <c r="I813" s="88"/>
      <c r="J813" s="60"/>
      <c r="K813" s="13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 x14ac:dyDescent="0.35">
      <c r="A814" s="60"/>
      <c r="B814" s="86"/>
      <c r="C814" s="60"/>
      <c r="D814" s="87"/>
      <c r="E814" s="60"/>
      <c r="F814" s="60"/>
      <c r="G814" s="60"/>
      <c r="H814" s="60"/>
      <c r="I814" s="88"/>
      <c r="J814" s="60"/>
      <c r="K814" s="13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 x14ac:dyDescent="0.35">
      <c r="A815" s="60"/>
      <c r="B815" s="86"/>
      <c r="C815" s="60"/>
      <c r="D815" s="87"/>
      <c r="E815" s="60"/>
      <c r="F815" s="60"/>
      <c r="G815" s="60"/>
      <c r="H815" s="60"/>
      <c r="I815" s="88"/>
      <c r="J815" s="60"/>
      <c r="K815" s="13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 x14ac:dyDescent="0.35">
      <c r="A816" s="60"/>
      <c r="B816" s="86"/>
      <c r="C816" s="60"/>
      <c r="D816" s="87"/>
      <c r="E816" s="60"/>
      <c r="F816" s="60"/>
      <c r="G816" s="60"/>
      <c r="H816" s="60"/>
      <c r="I816" s="88"/>
      <c r="J816" s="60"/>
      <c r="K816" s="13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 x14ac:dyDescent="0.35">
      <c r="A817" s="60"/>
      <c r="B817" s="86"/>
      <c r="C817" s="60"/>
      <c r="D817" s="87"/>
      <c r="E817" s="60"/>
      <c r="F817" s="60"/>
      <c r="G817" s="60"/>
      <c r="H817" s="60"/>
      <c r="I817" s="88"/>
      <c r="J817" s="60"/>
      <c r="K817" s="13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 x14ac:dyDescent="0.35">
      <c r="A818" s="60"/>
      <c r="B818" s="86"/>
      <c r="C818" s="60"/>
      <c r="D818" s="87"/>
      <c r="E818" s="60"/>
      <c r="F818" s="60"/>
      <c r="G818" s="60"/>
      <c r="H818" s="60"/>
      <c r="I818" s="88"/>
      <c r="J818" s="60"/>
      <c r="K818" s="13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 x14ac:dyDescent="0.35">
      <c r="A819" s="60"/>
      <c r="B819" s="86"/>
      <c r="C819" s="60"/>
      <c r="D819" s="87"/>
      <c r="E819" s="60"/>
      <c r="F819" s="60"/>
      <c r="G819" s="60"/>
      <c r="H819" s="60"/>
      <c r="I819" s="88"/>
      <c r="J819" s="60"/>
      <c r="K819" s="13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 x14ac:dyDescent="0.35">
      <c r="A820" s="60"/>
      <c r="B820" s="86"/>
      <c r="C820" s="60"/>
      <c r="D820" s="87"/>
      <c r="E820" s="60"/>
      <c r="F820" s="60"/>
      <c r="G820" s="60"/>
      <c r="H820" s="60"/>
      <c r="I820" s="88"/>
      <c r="J820" s="60"/>
      <c r="K820" s="13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 x14ac:dyDescent="0.35">
      <c r="A821" s="60"/>
      <c r="B821" s="86"/>
      <c r="C821" s="60"/>
      <c r="D821" s="87"/>
      <c r="E821" s="60"/>
      <c r="F821" s="60"/>
      <c r="G821" s="60"/>
      <c r="H821" s="60"/>
      <c r="I821" s="88"/>
      <c r="J821" s="60"/>
      <c r="K821" s="13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 x14ac:dyDescent="0.35">
      <c r="A822" s="60"/>
      <c r="B822" s="86"/>
      <c r="C822" s="60"/>
      <c r="D822" s="87"/>
      <c r="E822" s="60"/>
      <c r="F822" s="60"/>
      <c r="G822" s="60"/>
      <c r="H822" s="60"/>
      <c r="I822" s="88"/>
      <c r="J822" s="60"/>
      <c r="K822" s="13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 x14ac:dyDescent="0.35">
      <c r="A823" s="60"/>
      <c r="B823" s="86"/>
      <c r="C823" s="60"/>
      <c r="D823" s="87"/>
      <c r="E823" s="60"/>
      <c r="F823" s="60"/>
      <c r="G823" s="60"/>
      <c r="H823" s="60"/>
      <c r="I823" s="88"/>
      <c r="J823" s="60"/>
      <c r="K823" s="13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 x14ac:dyDescent="0.35">
      <c r="A824" s="60"/>
      <c r="B824" s="86"/>
      <c r="C824" s="60"/>
      <c r="D824" s="87"/>
      <c r="E824" s="60"/>
      <c r="F824" s="60"/>
      <c r="G824" s="60"/>
      <c r="H824" s="60"/>
      <c r="I824" s="88"/>
      <c r="J824" s="60"/>
      <c r="K824" s="13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 x14ac:dyDescent="0.35">
      <c r="A825" s="60"/>
      <c r="B825" s="86"/>
      <c r="C825" s="60"/>
      <c r="D825" s="87"/>
      <c r="E825" s="60"/>
      <c r="F825" s="60"/>
      <c r="G825" s="60"/>
      <c r="H825" s="60"/>
      <c r="I825" s="88"/>
      <c r="J825" s="60"/>
      <c r="K825" s="13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 x14ac:dyDescent="0.35">
      <c r="A826" s="60"/>
      <c r="B826" s="86"/>
      <c r="C826" s="60"/>
      <c r="D826" s="87"/>
      <c r="E826" s="60"/>
      <c r="F826" s="60"/>
      <c r="G826" s="60"/>
      <c r="H826" s="60"/>
      <c r="I826" s="88"/>
      <c r="J826" s="60"/>
      <c r="K826" s="13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 x14ac:dyDescent="0.35">
      <c r="A827" s="60"/>
      <c r="B827" s="86"/>
      <c r="C827" s="60"/>
      <c r="D827" s="87"/>
      <c r="E827" s="60"/>
      <c r="F827" s="60"/>
      <c r="G827" s="60"/>
      <c r="H827" s="60"/>
      <c r="I827" s="88"/>
      <c r="J827" s="60"/>
      <c r="K827" s="13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 x14ac:dyDescent="0.35">
      <c r="A828" s="60"/>
      <c r="B828" s="86"/>
      <c r="C828" s="60"/>
      <c r="D828" s="87"/>
      <c r="E828" s="60"/>
      <c r="F828" s="60"/>
      <c r="G828" s="60"/>
      <c r="H828" s="60"/>
      <c r="I828" s="88"/>
      <c r="J828" s="60"/>
      <c r="K828" s="13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 x14ac:dyDescent="0.35">
      <c r="A829" s="60"/>
      <c r="B829" s="86"/>
      <c r="C829" s="60"/>
      <c r="D829" s="87"/>
      <c r="E829" s="60"/>
      <c r="F829" s="60"/>
      <c r="G829" s="60"/>
      <c r="H829" s="60"/>
      <c r="I829" s="88"/>
      <c r="J829" s="60"/>
      <c r="K829" s="13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 x14ac:dyDescent="0.35">
      <c r="A830" s="60"/>
      <c r="B830" s="86"/>
      <c r="C830" s="60"/>
      <c r="D830" s="87"/>
      <c r="E830" s="60"/>
      <c r="F830" s="60"/>
      <c r="G830" s="60"/>
      <c r="H830" s="60"/>
      <c r="I830" s="88"/>
      <c r="J830" s="60"/>
      <c r="K830" s="13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 x14ac:dyDescent="0.35">
      <c r="A831" s="60"/>
      <c r="B831" s="86"/>
      <c r="C831" s="60"/>
      <c r="D831" s="87"/>
      <c r="E831" s="60"/>
      <c r="F831" s="60"/>
      <c r="G831" s="60"/>
      <c r="H831" s="60"/>
      <c r="I831" s="88"/>
      <c r="J831" s="60"/>
      <c r="K831" s="13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 x14ac:dyDescent="0.35">
      <c r="A832" s="60"/>
      <c r="B832" s="86"/>
      <c r="C832" s="60"/>
      <c r="D832" s="87"/>
      <c r="E832" s="60"/>
      <c r="F832" s="60"/>
      <c r="G832" s="60"/>
      <c r="H832" s="60"/>
      <c r="I832" s="88"/>
      <c r="J832" s="60"/>
      <c r="K832" s="13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 x14ac:dyDescent="0.35">
      <c r="A833" s="60"/>
      <c r="B833" s="86"/>
      <c r="C833" s="60"/>
      <c r="D833" s="87"/>
      <c r="E833" s="60"/>
      <c r="F833" s="60"/>
      <c r="G833" s="60"/>
      <c r="H833" s="60"/>
      <c r="I833" s="88"/>
      <c r="J833" s="60"/>
      <c r="K833" s="13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 x14ac:dyDescent="0.35">
      <c r="A834" s="60"/>
      <c r="B834" s="86"/>
      <c r="C834" s="60"/>
      <c r="D834" s="87"/>
      <c r="E834" s="60"/>
      <c r="F834" s="60"/>
      <c r="G834" s="60"/>
      <c r="H834" s="60"/>
      <c r="I834" s="88"/>
      <c r="J834" s="60"/>
      <c r="K834" s="13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 x14ac:dyDescent="0.35">
      <c r="A835" s="60"/>
      <c r="B835" s="86"/>
      <c r="C835" s="60"/>
      <c r="D835" s="87"/>
      <c r="E835" s="60"/>
      <c r="F835" s="60"/>
      <c r="G835" s="60"/>
      <c r="H835" s="60"/>
      <c r="I835" s="88"/>
      <c r="J835" s="60"/>
      <c r="K835" s="13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 x14ac:dyDescent="0.35">
      <c r="A836" s="60"/>
      <c r="B836" s="86"/>
      <c r="C836" s="60"/>
      <c r="D836" s="87"/>
      <c r="E836" s="60"/>
      <c r="F836" s="60"/>
      <c r="G836" s="60"/>
      <c r="H836" s="60"/>
      <c r="I836" s="88"/>
      <c r="J836" s="60"/>
      <c r="K836" s="13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 x14ac:dyDescent="0.35">
      <c r="A837" s="60"/>
      <c r="B837" s="86"/>
      <c r="C837" s="60"/>
      <c r="D837" s="87"/>
      <c r="E837" s="60"/>
      <c r="F837" s="60"/>
      <c r="G837" s="60"/>
      <c r="H837" s="60"/>
      <c r="I837" s="88"/>
      <c r="J837" s="60"/>
      <c r="K837" s="13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 x14ac:dyDescent="0.35">
      <c r="A838" s="60"/>
      <c r="B838" s="86"/>
      <c r="C838" s="60"/>
      <c r="D838" s="87"/>
      <c r="E838" s="60"/>
      <c r="F838" s="60"/>
      <c r="G838" s="60"/>
      <c r="H838" s="60"/>
      <c r="I838" s="88"/>
      <c r="J838" s="60"/>
      <c r="K838" s="13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 x14ac:dyDescent="0.35">
      <c r="A839" s="60"/>
      <c r="B839" s="86"/>
      <c r="C839" s="60"/>
      <c r="D839" s="87"/>
      <c r="E839" s="60"/>
      <c r="F839" s="60"/>
      <c r="G839" s="60"/>
      <c r="H839" s="60"/>
      <c r="I839" s="88"/>
      <c r="J839" s="60"/>
      <c r="K839" s="13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 x14ac:dyDescent="0.35">
      <c r="A840" s="60"/>
      <c r="B840" s="86"/>
      <c r="C840" s="60"/>
      <c r="D840" s="87"/>
      <c r="E840" s="60"/>
      <c r="F840" s="60"/>
      <c r="G840" s="60"/>
      <c r="H840" s="60"/>
      <c r="I840" s="88"/>
      <c r="J840" s="60"/>
      <c r="K840" s="13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 x14ac:dyDescent="0.35">
      <c r="A841" s="60"/>
      <c r="B841" s="86"/>
      <c r="C841" s="60"/>
      <c r="D841" s="87"/>
      <c r="E841" s="60"/>
      <c r="F841" s="60"/>
      <c r="G841" s="60"/>
      <c r="H841" s="60"/>
      <c r="I841" s="88"/>
      <c r="J841" s="60"/>
      <c r="K841" s="13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 x14ac:dyDescent="0.35">
      <c r="A842" s="60"/>
      <c r="B842" s="86"/>
      <c r="C842" s="60"/>
      <c r="D842" s="87"/>
      <c r="E842" s="60"/>
      <c r="F842" s="60"/>
      <c r="G842" s="60"/>
      <c r="H842" s="60"/>
      <c r="I842" s="88"/>
      <c r="J842" s="60"/>
      <c r="K842" s="13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 x14ac:dyDescent="0.35">
      <c r="A843" s="60"/>
      <c r="B843" s="86"/>
      <c r="C843" s="60"/>
      <c r="D843" s="87"/>
      <c r="E843" s="60"/>
      <c r="F843" s="60"/>
      <c r="G843" s="60"/>
      <c r="H843" s="60"/>
      <c r="I843" s="88"/>
      <c r="J843" s="60"/>
      <c r="K843" s="13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 x14ac:dyDescent="0.35">
      <c r="A844" s="60"/>
      <c r="B844" s="86"/>
      <c r="C844" s="60"/>
      <c r="D844" s="87"/>
      <c r="E844" s="60"/>
      <c r="F844" s="60"/>
      <c r="G844" s="60"/>
      <c r="H844" s="60"/>
      <c r="I844" s="88"/>
      <c r="J844" s="60"/>
      <c r="K844" s="13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 x14ac:dyDescent="0.35">
      <c r="A845" s="60"/>
      <c r="B845" s="86"/>
      <c r="C845" s="60"/>
      <c r="D845" s="87"/>
      <c r="E845" s="60"/>
      <c r="F845" s="60"/>
      <c r="G845" s="60"/>
      <c r="H845" s="60"/>
      <c r="I845" s="88"/>
      <c r="J845" s="60"/>
      <c r="K845" s="13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 x14ac:dyDescent="0.35">
      <c r="A846" s="60"/>
      <c r="B846" s="86"/>
      <c r="C846" s="60"/>
      <c r="D846" s="87"/>
      <c r="E846" s="60"/>
      <c r="F846" s="60"/>
      <c r="G846" s="60"/>
      <c r="H846" s="60"/>
      <c r="I846" s="88"/>
      <c r="J846" s="60"/>
      <c r="K846" s="13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 x14ac:dyDescent="0.35">
      <c r="A847" s="60"/>
      <c r="B847" s="86"/>
      <c r="C847" s="60"/>
      <c r="D847" s="87"/>
      <c r="E847" s="60"/>
      <c r="F847" s="60"/>
      <c r="G847" s="60"/>
      <c r="H847" s="60"/>
      <c r="I847" s="88"/>
      <c r="J847" s="60"/>
      <c r="K847" s="13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 x14ac:dyDescent="0.35">
      <c r="A848" s="60"/>
      <c r="B848" s="86"/>
      <c r="C848" s="60"/>
      <c r="D848" s="87"/>
      <c r="E848" s="60"/>
      <c r="F848" s="60"/>
      <c r="G848" s="60"/>
      <c r="H848" s="60"/>
      <c r="I848" s="88"/>
      <c r="J848" s="60"/>
      <c r="K848" s="13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 x14ac:dyDescent="0.35">
      <c r="A849" s="60"/>
      <c r="B849" s="86"/>
      <c r="C849" s="60"/>
      <c r="D849" s="87"/>
      <c r="E849" s="60"/>
      <c r="F849" s="60"/>
      <c r="G849" s="60"/>
      <c r="H849" s="60"/>
      <c r="I849" s="88"/>
      <c r="J849" s="60"/>
      <c r="K849" s="13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 x14ac:dyDescent="0.35">
      <c r="A850" s="60"/>
      <c r="B850" s="86"/>
      <c r="C850" s="60"/>
      <c r="D850" s="87"/>
      <c r="E850" s="60"/>
      <c r="F850" s="60"/>
      <c r="G850" s="60"/>
      <c r="H850" s="60"/>
      <c r="I850" s="88"/>
      <c r="J850" s="60"/>
      <c r="K850" s="13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 x14ac:dyDescent="0.35">
      <c r="A851" s="60"/>
      <c r="B851" s="86"/>
      <c r="C851" s="60"/>
      <c r="D851" s="87"/>
      <c r="E851" s="60"/>
      <c r="F851" s="60"/>
      <c r="G851" s="60"/>
      <c r="H851" s="60"/>
      <c r="I851" s="88"/>
      <c r="J851" s="60"/>
      <c r="K851" s="13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 x14ac:dyDescent="0.35">
      <c r="A852" s="60"/>
      <c r="B852" s="86"/>
      <c r="C852" s="60"/>
      <c r="D852" s="87"/>
      <c r="E852" s="60"/>
      <c r="F852" s="60"/>
      <c r="G852" s="60"/>
      <c r="H852" s="60"/>
      <c r="I852" s="88"/>
      <c r="J852" s="60"/>
      <c r="K852" s="13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 x14ac:dyDescent="0.35">
      <c r="A853" s="60"/>
      <c r="B853" s="86"/>
      <c r="C853" s="60"/>
      <c r="D853" s="87"/>
      <c r="E853" s="60"/>
      <c r="F853" s="60"/>
      <c r="G853" s="60"/>
      <c r="H853" s="60"/>
      <c r="I853" s="88"/>
      <c r="J853" s="60"/>
      <c r="K853" s="13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 x14ac:dyDescent="0.35">
      <c r="A854" s="60"/>
      <c r="B854" s="86"/>
      <c r="C854" s="60"/>
      <c r="D854" s="87"/>
      <c r="E854" s="60"/>
      <c r="F854" s="60"/>
      <c r="G854" s="60"/>
      <c r="H854" s="60"/>
      <c r="I854" s="88"/>
      <c r="J854" s="60"/>
      <c r="K854" s="13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 x14ac:dyDescent="0.35">
      <c r="A855" s="60"/>
      <c r="B855" s="86"/>
      <c r="C855" s="60"/>
      <c r="D855" s="87"/>
      <c r="E855" s="60"/>
      <c r="F855" s="60"/>
      <c r="G855" s="60"/>
      <c r="H855" s="60"/>
      <c r="I855" s="88"/>
      <c r="J855" s="60"/>
      <c r="K855" s="13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 x14ac:dyDescent="0.35">
      <c r="A856" s="60"/>
      <c r="B856" s="86"/>
      <c r="C856" s="60"/>
      <c r="D856" s="87"/>
      <c r="E856" s="60"/>
      <c r="F856" s="60"/>
      <c r="G856" s="60"/>
      <c r="H856" s="60"/>
      <c r="I856" s="88"/>
      <c r="J856" s="60"/>
      <c r="K856" s="13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 x14ac:dyDescent="0.35">
      <c r="A857" s="60"/>
      <c r="B857" s="86"/>
      <c r="C857" s="60"/>
      <c r="D857" s="87"/>
      <c r="E857" s="60"/>
      <c r="F857" s="60"/>
      <c r="G857" s="60"/>
      <c r="H857" s="60"/>
      <c r="I857" s="88"/>
      <c r="J857" s="60"/>
      <c r="K857" s="13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 x14ac:dyDescent="0.35">
      <c r="A858" s="60"/>
      <c r="B858" s="86"/>
      <c r="C858" s="60"/>
      <c r="D858" s="87"/>
      <c r="E858" s="60"/>
      <c r="F858" s="60"/>
      <c r="G858" s="60"/>
      <c r="H858" s="60"/>
      <c r="I858" s="88"/>
      <c r="J858" s="60"/>
      <c r="K858" s="13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 x14ac:dyDescent="0.35">
      <c r="A859" s="60"/>
      <c r="B859" s="86"/>
      <c r="C859" s="60"/>
      <c r="D859" s="87"/>
      <c r="E859" s="60"/>
      <c r="F859" s="60"/>
      <c r="G859" s="60"/>
      <c r="H859" s="60"/>
      <c r="I859" s="88"/>
      <c r="J859" s="60"/>
      <c r="K859" s="13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 x14ac:dyDescent="0.35">
      <c r="A860" s="60"/>
      <c r="B860" s="86"/>
      <c r="C860" s="60"/>
      <c r="D860" s="87"/>
      <c r="E860" s="60"/>
      <c r="F860" s="60"/>
      <c r="G860" s="60"/>
      <c r="H860" s="60"/>
      <c r="I860" s="88"/>
      <c r="J860" s="60"/>
      <c r="K860" s="13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 x14ac:dyDescent="0.35">
      <c r="A861" s="60"/>
      <c r="B861" s="86"/>
      <c r="C861" s="60"/>
      <c r="D861" s="87"/>
      <c r="E861" s="60"/>
      <c r="F861" s="60"/>
      <c r="G861" s="60"/>
      <c r="H861" s="60"/>
      <c r="I861" s="88"/>
      <c r="J861" s="60"/>
      <c r="K861" s="13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 x14ac:dyDescent="0.35">
      <c r="A862" s="60"/>
      <c r="B862" s="86"/>
      <c r="C862" s="60"/>
      <c r="D862" s="87"/>
      <c r="E862" s="60"/>
      <c r="F862" s="60"/>
      <c r="G862" s="60"/>
      <c r="H862" s="60"/>
      <c r="I862" s="88"/>
      <c r="J862" s="60"/>
      <c r="K862" s="13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 x14ac:dyDescent="0.35">
      <c r="A863" s="60"/>
      <c r="B863" s="86"/>
      <c r="C863" s="60"/>
      <c r="D863" s="87"/>
      <c r="E863" s="60"/>
      <c r="F863" s="60"/>
      <c r="G863" s="60"/>
      <c r="H863" s="60"/>
      <c r="I863" s="88"/>
      <c r="J863" s="60"/>
      <c r="K863" s="13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 x14ac:dyDescent="0.35">
      <c r="A864" s="60"/>
      <c r="B864" s="86"/>
      <c r="C864" s="60"/>
      <c r="D864" s="87"/>
      <c r="E864" s="60"/>
      <c r="F864" s="60"/>
      <c r="G864" s="60"/>
      <c r="H864" s="60"/>
      <c r="I864" s="88"/>
      <c r="J864" s="60"/>
      <c r="K864" s="13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 x14ac:dyDescent="0.35">
      <c r="A865" s="60"/>
      <c r="B865" s="86"/>
      <c r="C865" s="60"/>
      <c r="D865" s="87"/>
      <c r="E865" s="60"/>
      <c r="F865" s="60"/>
      <c r="G865" s="60"/>
      <c r="H865" s="60"/>
      <c r="I865" s="88"/>
      <c r="J865" s="60"/>
      <c r="K865" s="13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 x14ac:dyDescent="0.35">
      <c r="A866" s="60"/>
      <c r="B866" s="86"/>
      <c r="C866" s="60"/>
      <c r="D866" s="87"/>
      <c r="E866" s="60"/>
      <c r="F866" s="60"/>
      <c r="G866" s="60"/>
      <c r="H866" s="60"/>
      <c r="I866" s="88"/>
      <c r="J866" s="60"/>
      <c r="K866" s="13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 x14ac:dyDescent="0.35">
      <c r="A867" s="60"/>
      <c r="B867" s="86"/>
      <c r="C867" s="60"/>
      <c r="D867" s="87"/>
      <c r="E867" s="60"/>
      <c r="F867" s="60"/>
      <c r="G867" s="60"/>
      <c r="H867" s="60"/>
      <c r="I867" s="88"/>
      <c r="J867" s="60"/>
      <c r="K867" s="13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 x14ac:dyDescent="0.35">
      <c r="A868" s="60"/>
      <c r="B868" s="86"/>
      <c r="C868" s="60"/>
      <c r="D868" s="87"/>
      <c r="E868" s="60"/>
      <c r="F868" s="60"/>
      <c r="G868" s="60"/>
      <c r="H868" s="60"/>
      <c r="I868" s="88"/>
      <c r="J868" s="60"/>
      <c r="K868" s="13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 x14ac:dyDescent="0.35">
      <c r="A869" s="60"/>
      <c r="B869" s="86"/>
      <c r="C869" s="60"/>
      <c r="D869" s="87"/>
      <c r="E869" s="60"/>
      <c r="F869" s="60"/>
      <c r="G869" s="60"/>
      <c r="H869" s="60"/>
      <c r="I869" s="88"/>
      <c r="J869" s="60"/>
      <c r="K869" s="13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 x14ac:dyDescent="0.35">
      <c r="A870" s="60"/>
      <c r="B870" s="86"/>
      <c r="C870" s="60"/>
      <c r="D870" s="87"/>
      <c r="E870" s="60"/>
      <c r="F870" s="60"/>
      <c r="G870" s="60"/>
      <c r="H870" s="60"/>
      <c r="I870" s="88"/>
      <c r="J870" s="60"/>
      <c r="K870" s="13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 x14ac:dyDescent="0.35">
      <c r="A871" s="60"/>
      <c r="B871" s="86"/>
      <c r="C871" s="60"/>
      <c r="D871" s="87"/>
      <c r="E871" s="60"/>
      <c r="F871" s="60"/>
      <c r="G871" s="60"/>
      <c r="H871" s="60"/>
      <c r="I871" s="88"/>
      <c r="J871" s="60"/>
      <c r="K871" s="13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 x14ac:dyDescent="0.35">
      <c r="A872" s="60"/>
      <c r="B872" s="86"/>
      <c r="C872" s="60"/>
      <c r="D872" s="87"/>
      <c r="E872" s="60"/>
      <c r="F872" s="60"/>
      <c r="G872" s="60"/>
      <c r="H872" s="60"/>
      <c r="I872" s="88"/>
      <c r="J872" s="60"/>
      <c r="K872" s="13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 x14ac:dyDescent="0.35">
      <c r="A873" s="60"/>
      <c r="B873" s="86"/>
      <c r="C873" s="60"/>
      <c r="D873" s="87"/>
      <c r="E873" s="60"/>
      <c r="F873" s="60"/>
      <c r="G873" s="60"/>
      <c r="H873" s="60"/>
      <c r="I873" s="88"/>
      <c r="J873" s="60"/>
      <c r="K873" s="13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 x14ac:dyDescent="0.35">
      <c r="A874" s="60"/>
      <c r="B874" s="86"/>
      <c r="C874" s="60"/>
      <c r="D874" s="87"/>
      <c r="E874" s="60"/>
      <c r="F874" s="60"/>
      <c r="G874" s="60"/>
      <c r="H874" s="60"/>
      <c r="I874" s="88"/>
      <c r="J874" s="60"/>
      <c r="K874" s="13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 x14ac:dyDescent="0.35">
      <c r="A875" s="60"/>
      <c r="B875" s="86"/>
      <c r="C875" s="60"/>
      <c r="D875" s="87"/>
      <c r="E875" s="60"/>
      <c r="F875" s="60"/>
      <c r="G875" s="60"/>
      <c r="H875" s="60"/>
      <c r="I875" s="88"/>
      <c r="J875" s="60"/>
      <c r="K875" s="13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 x14ac:dyDescent="0.35">
      <c r="A876" s="60"/>
      <c r="B876" s="86"/>
      <c r="C876" s="60"/>
      <c r="D876" s="87"/>
      <c r="E876" s="60"/>
      <c r="F876" s="60"/>
      <c r="G876" s="60"/>
      <c r="H876" s="60"/>
      <c r="I876" s="88"/>
      <c r="J876" s="60"/>
      <c r="K876" s="13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 x14ac:dyDescent="0.35">
      <c r="A877" s="60"/>
      <c r="B877" s="86"/>
      <c r="C877" s="60"/>
      <c r="D877" s="87"/>
      <c r="E877" s="60"/>
      <c r="F877" s="60"/>
      <c r="G877" s="60"/>
      <c r="H877" s="60"/>
      <c r="I877" s="88"/>
      <c r="J877" s="60"/>
      <c r="K877" s="13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 x14ac:dyDescent="0.35">
      <c r="A878" s="60"/>
      <c r="B878" s="86"/>
      <c r="C878" s="60"/>
      <c r="D878" s="87"/>
      <c r="E878" s="60"/>
      <c r="F878" s="60"/>
      <c r="G878" s="60"/>
      <c r="H878" s="60"/>
      <c r="I878" s="88"/>
      <c r="J878" s="60"/>
      <c r="K878" s="13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 x14ac:dyDescent="0.35">
      <c r="A879" s="60"/>
      <c r="B879" s="86"/>
      <c r="C879" s="60"/>
      <c r="D879" s="87"/>
      <c r="E879" s="60"/>
      <c r="F879" s="60"/>
      <c r="G879" s="60"/>
      <c r="H879" s="60"/>
      <c r="I879" s="88"/>
      <c r="J879" s="60"/>
      <c r="K879" s="13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 x14ac:dyDescent="0.35">
      <c r="A880" s="60"/>
      <c r="B880" s="86"/>
      <c r="C880" s="60"/>
      <c r="D880" s="87"/>
      <c r="E880" s="60"/>
      <c r="F880" s="60"/>
      <c r="G880" s="60"/>
      <c r="H880" s="60"/>
      <c r="I880" s="88"/>
      <c r="J880" s="60"/>
      <c r="K880" s="13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 x14ac:dyDescent="0.35">
      <c r="A881" s="60"/>
      <c r="B881" s="86"/>
      <c r="C881" s="60"/>
      <c r="D881" s="87"/>
      <c r="E881" s="60"/>
      <c r="F881" s="60"/>
      <c r="G881" s="60"/>
      <c r="H881" s="60"/>
      <c r="I881" s="88"/>
      <c r="J881" s="60"/>
      <c r="K881" s="13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 x14ac:dyDescent="0.35">
      <c r="A882" s="60"/>
      <c r="B882" s="86"/>
      <c r="C882" s="60"/>
      <c r="D882" s="87"/>
      <c r="E882" s="60"/>
      <c r="F882" s="60"/>
      <c r="G882" s="60"/>
      <c r="H882" s="60"/>
      <c r="I882" s="88"/>
      <c r="J882" s="60"/>
      <c r="K882" s="13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 x14ac:dyDescent="0.35">
      <c r="A883" s="60"/>
      <c r="B883" s="86"/>
      <c r="C883" s="60"/>
      <c r="D883" s="87"/>
      <c r="E883" s="60"/>
      <c r="F883" s="60"/>
      <c r="G883" s="60"/>
      <c r="H883" s="60"/>
      <c r="I883" s="88"/>
      <c r="J883" s="60"/>
      <c r="K883" s="13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 x14ac:dyDescent="0.35">
      <c r="A884" s="60"/>
      <c r="B884" s="86"/>
      <c r="C884" s="60"/>
      <c r="D884" s="87"/>
      <c r="E884" s="60"/>
      <c r="F884" s="60"/>
      <c r="G884" s="60"/>
      <c r="H884" s="60"/>
      <c r="I884" s="88"/>
      <c r="J884" s="60"/>
      <c r="K884" s="13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 x14ac:dyDescent="0.35">
      <c r="A885" s="60"/>
      <c r="B885" s="86"/>
      <c r="C885" s="60"/>
      <c r="D885" s="87"/>
      <c r="E885" s="60"/>
      <c r="F885" s="60"/>
      <c r="G885" s="60"/>
      <c r="H885" s="60"/>
      <c r="I885" s="88"/>
      <c r="J885" s="60"/>
      <c r="K885" s="13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 x14ac:dyDescent="0.35">
      <c r="A886" s="60"/>
      <c r="B886" s="86"/>
      <c r="C886" s="60"/>
      <c r="D886" s="87"/>
      <c r="E886" s="60"/>
      <c r="F886" s="60"/>
      <c r="G886" s="60"/>
      <c r="H886" s="60"/>
      <c r="I886" s="88"/>
      <c r="J886" s="60"/>
      <c r="K886" s="13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 x14ac:dyDescent="0.35">
      <c r="A887" s="60"/>
      <c r="B887" s="86"/>
      <c r="C887" s="60"/>
      <c r="D887" s="87"/>
      <c r="E887" s="60"/>
      <c r="F887" s="60"/>
      <c r="G887" s="60"/>
      <c r="H887" s="60"/>
      <c r="I887" s="88"/>
      <c r="J887" s="60"/>
      <c r="K887" s="13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 x14ac:dyDescent="0.35">
      <c r="A888" s="60"/>
      <c r="B888" s="86"/>
      <c r="C888" s="60"/>
      <c r="D888" s="87"/>
      <c r="E888" s="60"/>
      <c r="F888" s="60"/>
      <c r="G888" s="60"/>
      <c r="H888" s="60"/>
      <c r="I888" s="88"/>
      <c r="J888" s="60"/>
      <c r="K888" s="13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 x14ac:dyDescent="0.35">
      <c r="A889" s="60"/>
      <c r="B889" s="86"/>
      <c r="C889" s="60"/>
      <c r="D889" s="87"/>
      <c r="E889" s="60"/>
      <c r="F889" s="60"/>
      <c r="G889" s="60"/>
      <c r="H889" s="60"/>
      <c r="I889" s="88"/>
      <c r="J889" s="60"/>
      <c r="K889" s="13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 x14ac:dyDescent="0.35">
      <c r="A890" s="60"/>
      <c r="B890" s="86"/>
      <c r="C890" s="60"/>
      <c r="D890" s="87"/>
      <c r="E890" s="60"/>
      <c r="F890" s="60"/>
      <c r="G890" s="60"/>
      <c r="H890" s="60"/>
      <c r="I890" s="88"/>
      <c r="J890" s="60"/>
      <c r="K890" s="13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 x14ac:dyDescent="0.35">
      <c r="A891" s="60"/>
      <c r="B891" s="86"/>
      <c r="C891" s="60"/>
      <c r="D891" s="87"/>
      <c r="E891" s="60"/>
      <c r="F891" s="60"/>
      <c r="G891" s="60"/>
      <c r="H891" s="60"/>
      <c r="I891" s="88"/>
      <c r="J891" s="60"/>
      <c r="K891" s="13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 x14ac:dyDescent="0.35">
      <c r="A892" s="60"/>
      <c r="B892" s="86"/>
      <c r="C892" s="60"/>
      <c r="D892" s="87"/>
      <c r="E892" s="60"/>
      <c r="F892" s="60"/>
      <c r="G892" s="60"/>
      <c r="H892" s="60"/>
      <c r="I892" s="88"/>
      <c r="J892" s="60"/>
      <c r="K892" s="13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 x14ac:dyDescent="0.35">
      <c r="A893" s="60"/>
      <c r="B893" s="86"/>
      <c r="C893" s="60"/>
      <c r="D893" s="87"/>
      <c r="E893" s="60"/>
      <c r="F893" s="60"/>
      <c r="G893" s="60"/>
      <c r="H893" s="60"/>
      <c r="I893" s="88"/>
      <c r="J893" s="60"/>
      <c r="K893" s="13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 x14ac:dyDescent="0.35">
      <c r="A894" s="60"/>
      <c r="B894" s="86"/>
      <c r="C894" s="60"/>
      <c r="D894" s="87"/>
      <c r="E894" s="60"/>
      <c r="F894" s="60"/>
      <c r="G894" s="60"/>
      <c r="H894" s="60"/>
      <c r="I894" s="88"/>
      <c r="J894" s="60"/>
      <c r="K894" s="13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 x14ac:dyDescent="0.35">
      <c r="A895" s="60"/>
      <c r="B895" s="86"/>
      <c r="C895" s="60"/>
      <c r="D895" s="87"/>
      <c r="E895" s="60"/>
      <c r="F895" s="60"/>
      <c r="G895" s="60"/>
      <c r="H895" s="60"/>
      <c r="I895" s="88"/>
      <c r="J895" s="60"/>
      <c r="K895" s="13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 x14ac:dyDescent="0.35">
      <c r="A896" s="60"/>
      <c r="B896" s="86"/>
      <c r="C896" s="60"/>
      <c r="D896" s="87"/>
      <c r="E896" s="60"/>
      <c r="F896" s="60"/>
      <c r="G896" s="60"/>
      <c r="H896" s="60"/>
      <c r="I896" s="88"/>
      <c r="J896" s="60"/>
      <c r="K896" s="13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 x14ac:dyDescent="0.35">
      <c r="A897" s="60"/>
      <c r="B897" s="86"/>
      <c r="C897" s="60"/>
      <c r="D897" s="87"/>
      <c r="E897" s="60"/>
      <c r="F897" s="60"/>
      <c r="G897" s="60"/>
      <c r="H897" s="60"/>
      <c r="I897" s="88"/>
      <c r="J897" s="60"/>
      <c r="K897" s="13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 x14ac:dyDescent="0.35">
      <c r="A898" s="60"/>
      <c r="B898" s="86"/>
      <c r="C898" s="60"/>
      <c r="D898" s="87"/>
      <c r="E898" s="60"/>
      <c r="F898" s="60"/>
      <c r="G898" s="60"/>
      <c r="H898" s="60"/>
      <c r="I898" s="88"/>
      <c r="J898" s="60"/>
      <c r="K898" s="13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 x14ac:dyDescent="0.35">
      <c r="A899" s="60"/>
      <c r="B899" s="86"/>
      <c r="C899" s="60"/>
      <c r="D899" s="87"/>
      <c r="E899" s="60"/>
      <c r="F899" s="60"/>
      <c r="G899" s="60"/>
      <c r="H899" s="60"/>
      <c r="I899" s="88"/>
      <c r="J899" s="60"/>
      <c r="K899" s="13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 x14ac:dyDescent="0.35">
      <c r="A900" s="60"/>
      <c r="B900" s="86"/>
      <c r="C900" s="60"/>
      <c r="D900" s="87"/>
      <c r="E900" s="60"/>
      <c r="F900" s="60"/>
      <c r="G900" s="60"/>
      <c r="H900" s="60"/>
      <c r="I900" s="88"/>
      <c r="J900" s="60"/>
      <c r="K900" s="13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 x14ac:dyDescent="0.35">
      <c r="A901" s="60"/>
      <c r="B901" s="86"/>
      <c r="C901" s="60"/>
      <c r="D901" s="87"/>
      <c r="E901" s="60"/>
      <c r="F901" s="60"/>
      <c r="G901" s="60"/>
      <c r="H901" s="60"/>
      <c r="I901" s="88"/>
      <c r="J901" s="60"/>
      <c r="K901" s="13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 x14ac:dyDescent="0.35">
      <c r="A902" s="60"/>
      <c r="B902" s="86"/>
      <c r="C902" s="60"/>
      <c r="D902" s="87"/>
      <c r="E902" s="60"/>
      <c r="F902" s="60"/>
      <c r="G902" s="60"/>
      <c r="H902" s="60"/>
      <c r="I902" s="88"/>
      <c r="J902" s="60"/>
      <c r="K902" s="13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 x14ac:dyDescent="0.35">
      <c r="A903" s="60"/>
      <c r="B903" s="86"/>
      <c r="C903" s="60"/>
      <c r="D903" s="87"/>
      <c r="E903" s="60"/>
      <c r="F903" s="60"/>
      <c r="G903" s="60"/>
      <c r="H903" s="60"/>
      <c r="I903" s="88"/>
      <c r="J903" s="60"/>
      <c r="K903" s="13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 x14ac:dyDescent="0.35">
      <c r="A904" s="60"/>
      <c r="B904" s="86"/>
      <c r="C904" s="60"/>
      <c r="D904" s="87"/>
      <c r="E904" s="60"/>
      <c r="F904" s="60"/>
      <c r="G904" s="60"/>
      <c r="H904" s="60"/>
      <c r="I904" s="88"/>
      <c r="J904" s="60"/>
      <c r="K904" s="13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 x14ac:dyDescent="0.35">
      <c r="A905" s="60"/>
      <c r="B905" s="86"/>
      <c r="C905" s="60"/>
      <c r="D905" s="87"/>
      <c r="E905" s="60"/>
      <c r="F905" s="60"/>
      <c r="G905" s="60"/>
      <c r="H905" s="60"/>
      <c r="I905" s="88"/>
      <c r="J905" s="60"/>
      <c r="K905" s="13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 x14ac:dyDescent="0.35">
      <c r="A906" s="60"/>
      <c r="B906" s="86"/>
      <c r="C906" s="60"/>
      <c r="D906" s="87"/>
      <c r="E906" s="60"/>
      <c r="F906" s="60"/>
      <c r="G906" s="60"/>
      <c r="H906" s="60"/>
      <c r="I906" s="88"/>
      <c r="J906" s="60"/>
      <c r="K906" s="13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 x14ac:dyDescent="0.35">
      <c r="A907" s="60"/>
      <c r="B907" s="86"/>
      <c r="C907" s="60"/>
      <c r="D907" s="87"/>
      <c r="E907" s="60"/>
      <c r="F907" s="60"/>
      <c r="G907" s="60"/>
      <c r="H907" s="60"/>
      <c r="I907" s="88"/>
      <c r="J907" s="60"/>
      <c r="K907" s="13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 x14ac:dyDescent="0.35">
      <c r="A908" s="60"/>
      <c r="B908" s="86"/>
      <c r="C908" s="60"/>
      <c r="D908" s="87"/>
      <c r="E908" s="60"/>
      <c r="F908" s="60"/>
      <c r="G908" s="60"/>
      <c r="H908" s="60"/>
      <c r="I908" s="88"/>
      <c r="J908" s="60"/>
      <c r="K908" s="13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 x14ac:dyDescent="0.35">
      <c r="A909" s="60"/>
      <c r="B909" s="86"/>
      <c r="C909" s="60"/>
      <c r="D909" s="87"/>
      <c r="E909" s="60"/>
      <c r="F909" s="60"/>
      <c r="G909" s="60"/>
      <c r="H909" s="60"/>
      <c r="I909" s="88"/>
      <c r="J909" s="60"/>
      <c r="K909" s="13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 x14ac:dyDescent="0.35">
      <c r="A910" s="60"/>
      <c r="B910" s="86"/>
      <c r="C910" s="60"/>
      <c r="D910" s="87"/>
      <c r="E910" s="60"/>
      <c r="F910" s="60"/>
      <c r="G910" s="60"/>
      <c r="H910" s="60"/>
      <c r="I910" s="88"/>
      <c r="J910" s="60"/>
      <c r="K910" s="13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 x14ac:dyDescent="0.35">
      <c r="A911" s="60"/>
      <c r="B911" s="86"/>
      <c r="C911" s="60"/>
      <c r="D911" s="87"/>
      <c r="E911" s="60"/>
      <c r="F911" s="60"/>
      <c r="G911" s="60"/>
      <c r="H911" s="60"/>
      <c r="I911" s="88"/>
      <c r="J911" s="60"/>
      <c r="K911" s="13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 x14ac:dyDescent="0.35">
      <c r="A912" s="60"/>
      <c r="B912" s="86"/>
      <c r="C912" s="60"/>
      <c r="D912" s="87"/>
      <c r="E912" s="60"/>
      <c r="F912" s="60"/>
      <c r="G912" s="60"/>
      <c r="H912" s="60"/>
      <c r="I912" s="88"/>
      <c r="J912" s="60"/>
      <c r="K912" s="13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 x14ac:dyDescent="0.35">
      <c r="A913" s="60"/>
      <c r="B913" s="86"/>
      <c r="C913" s="60"/>
      <c r="D913" s="87"/>
      <c r="E913" s="60"/>
      <c r="F913" s="60"/>
      <c r="G913" s="60"/>
      <c r="H913" s="60"/>
      <c r="I913" s="88"/>
      <c r="J913" s="60"/>
      <c r="K913" s="13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 x14ac:dyDescent="0.35">
      <c r="A914" s="60"/>
      <c r="B914" s="86"/>
      <c r="C914" s="60"/>
      <c r="D914" s="87"/>
      <c r="E914" s="60"/>
      <c r="F914" s="60"/>
      <c r="G914" s="60"/>
      <c r="H914" s="60"/>
      <c r="I914" s="88"/>
      <c r="J914" s="60"/>
      <c r="K914" s="13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 x14ac:dyDescent="0.35">
      <c r="A915" s="60"/>
      <c r="B915" s="86"/>
      <c r="C915" s="60"/>
      <c r="D915" s="87"/>
      <c r="E915" s="60"/>
      <c r="F915" s="60"/>
      <c r="G915" s="60"/>
      <c r="H915" s="60"/>
      <c r="I915" s="88"/>
      <c r="J915" s="60"/>
      <c r="K915" s="13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 x14ac:dyDescent="0.35">
      <c r="A916" s="60"/>
      <c r="B916" s="86"/>
      <c r="C916" s="60"/>
      <c r="D916" s="87"/>
      <c r="E916" s="60"/>
      <c r="F916" s="60"/>
      <c r="G916" s="60"/>
      <c r="H916" s="60"/>
      <c r="I916" s="88"/>
      <c r="J916" s="60"/>
      <c r="K916" s="13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 x14ac:dyDescent="0.35">
      <c r="A917" s="60"/>
      <c r="B917" s="86"/>
      <c r="C917" s="60"/>
      <c r="D917" s="87"/>
      <c r="E917" s="60"/>
      <c r="F917" s="60"/>
      <c r="G917" s="60"/>
      <c r="H917" s="60"/>
      <c r="I917" s="88"/>
      <c r="J917" s="60"/>
      <c r="K917" s="13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 x14ac:dyDescent="0.35">
      <c r="A918" s="60"/>
      <c r="B918" s="86"/>
      <c r="C918" s="60"/>
      <c r="D918" s="87"/>
      <c r="E918" s="60"/>
      <c r="F918" s="60"/>
      <c r="G918" s="60"/>
      <c r="H918" s="60"/>
      <c r="I918" s="88"/>
      <c r="J918" s="60"/>
      <c r="K918" s="13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 x14ac:dyDescent="0.35">
      <c r="A919" s="60"/>
      <c r="B919" s="86"/>
      <c r="C919" s="60"/>
      <c r="D919" s="87"/>
      <c r="E919" s="60"/>
      <c r="F919" s="60"/>
      <c r="G919" s="60"/>
      <c r="H919" s="60"/>
      <c r="I919" s="88"/>
      <c r="J919" s="60"/>
      <c r="K919" s="13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 x14ac:dyDescent="0.35">
      <c r="A920" s="60"/>
      <c r="B920" s="86"/>
      <c r="C920" s="60"/>
      <c r="D920" s="87"/>
      <c r="E920" s="60"/>
      <c r="F920" s="60"/>
      <c r="G920" s="60"/>
      <c r="H920" s="60"/>
      <c r="I920" s="88"/>
      <c r="J920" s="60"/>
      <c r="K920" s="13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 x14ac:dyDescent="0.35">
      <c r="A921" s="60"/>
      <c r="B921" s="86"/>
      <c r="C921" s="60"/>
      <c r="D921" s="87"/>
      <c r="E921" s="60"/>
      <c r="F921" s="60"/>
      <c r="G921" s="60"/>
      <c r="H921" s="60"/>
      <c r="I921" s="88"/>
      <c r="J921" s="60"/>
      <c r="K921" s="13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 x14ac:dyDescent="0.35">
      <c r="A922" s="60"/>
      <c r="B922" s="86"/>
      <c r="C922" s="60"/>
      <c r="D922" s="87"/>
      <c r="E922" s="60"/>
      <c r="F922" s="60"/>
      <c r="G922" s="60"/>
      <c r="H922" s="60"/>
      <c r="I922" s="88"/>
      <c r="J922" s="60"/>
      <c r="K922" s="13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 x14ac:dyDescent="0.35">
      <c r="A923" s="60"/>
      <c r="B923" s="86"/>
      <c r="C923" s="60"/>
      <c r="D923" s="87"/>
      <c r="E923" s="60"/>
      <c r="F923" s="60"/>
      <c r="G923" s="60"/>
      <c r="H923" s="60"/>
      <c r="I923" s="88"/>
      <c r="J923" s="60"/>
      <c r="K923" s="13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 x14ac:dyDescent="0.35">
      <c r="A924" s="60"/>
      <c r="B924" s="86"/>
      <c r="C924" s="60"/>
      <c r="D924" s="87"/>
      <c r="E924" s="60"/>
      <c r="F924" s="60"/>
      <c r="G924" s="60"/>
      <c r="H924" s="60"/>
      <c r="I924" s="88"/>
      <c r="J924" s="60"/>
      <c r="K924" s="13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 x14ac:dyDescent="0.35">
      <c r="A925" s="60"/>
      <c r="B925" s="86"/>
      <c r="C925" s="60"/>
      <c r="D925" s="87"/>
      <c r="E925" s="60"/>
      <c r="F925" s="60"/>
      <c r="G925" s="60"/>
      <c r="H925" s="60"/>
      <c r="I925" s="88"/>
      <c r="J925" s="60"/>
      <c r="K925" s="13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 x14ac:dyDescent="0.35">
      <c r="A926" s="60"/>
      <c r="B926" s="86"/>
      <c r="C926" s="60"/>
      <c r="D926" s="87"/>
      <c r="E926" s="60"/>
      <c r="F926" s="60"/>
      <c r="G926" s="60"/>
      <c r="H926" s="60"/>
      <c r="I926" s="88"/>
      <c r="J926" s="60"/>
      <c r="K926" s="13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 x14ac:dyDescent="0.35">
      <c r="A927" s="60"/>
      <c r="B927" s="86"/>
      <c r="C927" s="60"/>
      <c r="D927" s="87"/>
      <c r="E927" s="60"/>
      <c r="F927" s="60"/>
      <c r="G927" s="60"/>
      <c r="H927" s="60"/>
      <c r="I927" s="88"/>
      <c r="J927" s="60"/>
      <c r="K927" s="13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 x14ac:dyDescent="0.35">
      <c r="A928" s="60"/>
      <c r="B928" s="86"/>
      <c r="C928" s="60"/>
      <c r="D928" s="87"/>
      <c r="E928" s="60"/>
      <c r="F928" s="60"/>
      <c r="G928" s="60"/>
      <c r="H928" s="60"/>
      <c r="I928" s="88"/>
      <c r="J928" s="60"/>
      <c r="K928" s="13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 x14ac:dyDescent="0.35">
      <c r="A929" s="60"/>
      <c r="B929" s="86"/>
      <c r="C929" s="60"/>
      <c r="D929" s="87"/>
      <c r="E929" s="60"/>
      <c r="F929" s="60"/>
      <c r="G929" s="60"/>
      <c r="H929" s="60"/>
      <c r="I929" s="88"/>
      <c r="J929" s="60"/>
      <c r="K929" s="13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 x14ac:dyDescent="0.35">
      <c r="A930" s="60"/>
      <c r="B930" s="86"/>
      <c r="C930" s="60"/>
      <c r="D930" s="87"/>
      <c r="E930" s="60"/>
      <c r="F930" s="60"/>
      <c r="G930" s="60"/>
      <c r="H930" s="60"/>
      <c r="I930" s="88"/>
      <c r="J930" s="60"/>
      <c r="K930" s="13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 x14ac:dyDescent="0.35">
      <c r="A931" s="60"/>
      <c r="B931" s="86"/>
      <c r="C931" s="60"/>
      <c r="D931" s="87"/>
      <c r="E931" s="60"/>
      <c r="F931" s="60"/>
      <c r="G931" s="60"/>
      <c r="H931" s="60"/>
      <c r="I931" s="88"/>
      <c r="J931" s="60"/>
      <c r="K931" s="13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 x14ac:dyDescent="0.35">
      <c r="A932" s="60"/>
      <c r="B932" s="86"/>
      <c r="C932" s="60"/>
      <c r="D932" s="87"/>
      <c r="E932" s="60"/>
      <c r="F932" s="60"/>
      <c r="G932" s="60"/>
      <c r="H932" s="60"/>
      <c r="I932" s="88"/>
      <c r="J932" s="60"/>
      <c r="K932" s="13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 x14ac:dyDescent="0.35">
      <c r="A933" s="60"/>
      <c r="B933" s="86"/>
      <c r="C933" s="60"/>
      <c r="D933" s="87"/>
      <c r="E933" s="60"/>
      <c r="F933" s="60"/>
      <c r="G933" s="60"/>
      <c r="H933" s="60"/>
      <c r="I933" s="88"/>
      <c r="J933" s="60"/>
      <c r="K933" s="13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 x14ac:dyDescent="0.35">
      <c r="A934" s="60"/>
      <c r="B934" s="86"/>
      <c r="C934" s="60"/>
      <c r="D934" s="87"/>
      <c r="E934" s="60"/>
      <c r="F934" s="60"/>
      <c r="G934" s="60"/>
      <c r="H934" s="60"/>
      <c r="I934" s="88"/>
      <c r="J934" s="60"/>
      <c r="K934" s="13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 x14ac:dyDescent="0.35">
      <c r="A935" s="60"/>
      <c r="B935" s="86"/>
      <c r="C935" s="60"/>
      <c r="D935" s="87"/>
      <c r="E935" s="60"/>
      <c r="F935" s="60"/>
      <c r="G935" s="60"/>
      <c r="H935" s="60"/>
      <c r="I935" s="88"/>
      <c r="J935" s="60"/>
      <c r="K935" s="13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 x14ac:dyDescent="0.35">
      <c r="A936" s="60"/>
      <c r="B936" s="86"/>
      <c r="C936" s="60"/>
      <c r="D936" s="87"/>
      <c r="E936" s="60"/>
      <c r="F936" s="60"/>
      <c r="G936" s="60"/>
      <c r="H936" s="60"/>
      <c r="I936" s="88"/>
      <c r="J936" s="60"/>
      <c r="K936" s="13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 x14ac:dyDescent="0.35">
      <c r="A937" s="60"/>
      <c r="B937" s="86"/>
      <c r="C937" s="60"/>
      <c r="D937" s="87"/>
      <c r="E937" s="60"/>
      <c r="F937" s="60"/>
      <c r="G937" s="60"/>
      <c r="H937" s="60"/>
      <c r="I937" s="88"/>
      <c r="J937" s="60"/>
      <c r="K937" s="13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 x14ac:dyDescent="0.35">
      <c r="A938" s="60"/>
      <c r="B938" s="86"/>
      <c r="C938" s="60"/>
      <c r="D938" s="87"/>
      <c r="E938" s="60"/>
      <c r="F938" s="60"/>
      <c r="G938" s="60"/>
      <c r="H938" s="60"/>
      <c r="I938" s="88"/>
      <c r="J938" s="60"/>
      <c r="K938" s="13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 x14ac:dyDescent="0.35">
      <c r="A939" s="60"/>
      <c r="B939" s="86"/>
      <c r="C939" s="60"/>
      <c r="D939" s="87"/>
      <c r="E939" s="60"/>
      <c r="F939" s="60"/>
      <c r="G939" s="60"/>
      <c r="H939" s="60"/>
      <c r="I939" s="88"/>
      <c r="J939" s="60"/>
      <c r="K939" s="13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 x14ac:dyDescent="0.35">
      <c r="A940" s="60"/>
      <c r="B940" s="86"/>
      <c r="C940" s="60"/>
      <c r="D940" s="87"/>
      <c r="E940" s="60"/>
      <c r="F940" s="60"/>
      <c r="G940" s="60"/>
      <c r="H940" s="60"/>
      <c r="I940" s="88"/>
      <c r="J940" s="60"/>
      <c r="K940" s="13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 x14ac:dyDescent="0.35">
      <c r="A941" s="60"/>
      <c r="B941" s="86"/>
      <c r="C941" s="60"/>
      <c r="D941" s="87"/>
      <c r="E941" s="60"/>
      <c r="F941" s="60"/>
      <c r="G941" s="60"/>
      <c r="H941" s="60"/>
      <c r="I941" s="88"/>
      <c r="J941" s="60"/>
      <c r="K941" s="13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 x14ac:dyDescent="0.35">
      <c r="A942" s="60"/>
      <c r="B942" s="86"/>
      <c r="C942" s="60"/>
      <c r="D942" s="87"/>
      <c r="E942" s="60"/>
      <c r="F942" s="60"/>
      <c r="G942" s="60"/>
      <c r="H942" s="60"/>
      <c r="I942" s="88"/>
      <c r="J942" s="60"/>
      <c r="K942" s="13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 x14ac:dyDescent="0.35">
      <c r="A943" s="60"/>
      <c r="B943" s="86"/>
      <c r="C943" s="60"/>
      <c r="D943" s="87"/>
      <c r="E943" s="60"/>
      <c r="F943" s="60"/>
      <c r="G943" s="60"/>
      <c r="H943" s="60"/>
      <c r="I943" s="88"/>
      <c r="J943" s="60"/>
      <c r="K943" s="13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 x14ac:dyDescent="0.35">
      <c r="A944" s="60"/>
      <c r="B944" s="86"/>
      <c r="C944" s="60"/>
      <c r="D944" s="87"/>
      <c r="E944" s="60"/>
      <c r="F944" s="60"/>
      <c r="G944" s="60"/>
      <c r="H944" s="60"/>
      <c r="I944" s="88"/>
      <c r="J944" s="60"/>
      <c r="K944" s="13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 x14ac:dyDescent="0.35">
      <c r="A945" s="60"/>
      <c r="B945" s="86"/>
      <c r="C945" s="60"/>
      <c r="D945" s="87"/>
      <c r="E945" s="60"/>
      <c r="F945" s="60"/>
      <c r="G945" s="60"/>
      <c r="H945" s="60"/>
      <c r="I945" s="88"/>
      <c r="J945" s="60"/>
      <c r="K945" s="13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 x14ac:dyDescent="0.35">
      <c r="A946" s="60"/>
      <c r="B946" s="86"/>
      <c r="C946" s="60"/>
      <c r="D946" s="87"/>
      <c r="E946" s="60"/>
      <c r="F946" s="60"/>
      <c r="G946" s="60"/>
      <c r="H946" s="60"/>
      <c r="I946" s="88"/>
      <c r="J946" s="60"/>
      <c r="K946" s="13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 x14ac:dyDescent="0.35">
      <c r="A947" s="60"/>
      <c r="B947" s="86"/>
      <c r="C947" s="60"/>
      <c r="D947" s="87"/>
      <c r="E947" s="60"/>
      <c r="F947" s="60"/>
      <c r="G947" s="60"/>
      <c r="H947" s="60"/>
      <c r="I947" s="88"/>
      <c r="J947" s="60"/>
      <c r="K947" s="13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 x14ac:dyDescent="0.35">
      <c r="A948" s="60"/>
      <c r="B948" s="86"/>
      <c r="C948" s="60"/>
      <c r="D948" s="87"/>
      <c r="E948" s="60"/>
      <c r="F948" s="60"/>
      <c r="G948" s="60"/>
      <c r="H948" s="60"/>
      <c r="I948" s="88"/>
      <c r="J948" s="60"/>
      <c r="K948" s="13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 x14ac:dyDescent="0.35">
      <c r="A949" s="60"/>
      <c r="B949" s="86"/>
      <c r="C949" s="60"/>
      <c r="D949" s="87"/>
      <c r="E949" s="60"/>
      <c r="F949" s="60"/>
      <c r="G949" s="60"/>
      <c r="H949" s="60"/>
      <c r="I949" s="88"/>
      <c r="J949" s="60"/>
      <c r="K949" s="13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 x14ac:dyDescent="0.35">
      <c r="A950" s="60"/>
      <c r="B950" s="86"/>
      <c r="C950" s="60"/>
      <c r="D950" s="87"/>
      <c r="E950" s="60"/>
      <c r="F950" s="60"/>
      <c r="G950" s="60"/>
      <c r="H950" s="60"/>
      <c r="I950" s="88"/>
      <c r="J950" s="60"/>
      <c r="K950" s="13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 x14ac:dyDescent="0.35">
      <c r="A951" s="60"/>
      <c r="B951" s="86"/>
      <c r="C951" s="60"/>
      <c r="D951" s="87"/>
      <c r="E951" s="60"/>
      <c r="F951" s="60"/>
      <c r="G951" s="60"/>
      <c r="H951" s="60"/>
      <c r="I951" s="88"/>
      <c r="J951" s="60"/>
      <c r="K951" s="13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 x14ac:dyDescent="0.35">
      <c r="A952" s="60"/>
      <c r="B952" s="86"/>
      <c r="C952" s="60"/>
      <c r="D952" s="87"/>
      <c r="E952" s="60"/>
      <c r="F952" s="60"/>
      <c r="G952" s="60"/>
      <c r="H952" s="60"/>
      <c r="I952" s="88"/>
      <c r="J952" s="60"/>
      <c r="K952" s="13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 x14ac:dyDescent="0.35">
      <c r="A953" s="60"/>
      <c r="B953" s="86"/>
      <c r="C953" s="60"/>
      <c r="D953" s="87"/>
      <c r="E953" s="60"/>
      <c r="F953" s="60"/>
      <c r="G953" s="60"/>
      <c r="H953" s="60"/>
      <c r="I953" s="88"/>
      <c r="J953" s="60"/>
      <c r="K953" s="13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 x14ac:dyDescent="0.35">
      <c r="A954" s="60"/>
      <c r="B954" s="86"/>
      <c r="C954" s="60"/>
      <c r="D954" s="87"/>
      <c r="E954" s="60"/>
      <c r="F954" s="60"/>
      <c r="G954" s="60"/>
      <c r="H954" s="60"/>
      <c r="I954" s="88"/>
      <c r="J954" s="60"/>
      <c r="K954" s="13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 x14ac:dyDescent="0.35">
      <c r="A955" s="60"/>
      <c r="B955" s="86"/>
      <c r="C955" s="60"/>
      <c r="D955" s="87"/>
      <c r="E955" s="60"/>
      <c r="F955" s="60"/>
      <c r="G955" s="60"/>
      <c r="H955" s="60"/>
      <c r="I955" s="88"/>
      <c r="J955" s="60"/>
      <c r="K955" s="13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 x14ac:dyDescent="0.35">
      <c r="A956" s="60"/>
      <c r="B956" s="86"/>
      <c r="C956" s="60"/>
      <c r="D956" s="87"/>
      <c r="E956" s="60"/>
      <c r="F956" s="60"/>
      <c r="G956" s="60"/>
      <c r="H956" s="60"/>
      <c r="I956" s="88"/>
      <c r="J956" s="60"/>
      <c r="K956" s="13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 x14ac:dyDescent="0.35">
      <c r="A957" s="60"/>
      <c r="B957" s="86"/>
      <c r="C957" s="60"/>
      <c r="D957" s="87"/>
      <c r="E957" s="60"/>
      <c r="F957" s="60"/>
      <c r="G957" s="60"/>
      <c r="H957" s="60"/>
      <c r="I957" s="88"/>
      <c r="J957" s="60"/>
      <c r="K957" s="13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 x14ac:dyDescent="0.35">
      <c r="A958" s="60"/>
      <c r="B958" s="86"/>
      <c r="C958" s="60"/>
      <c r="D958" s="87"/>
      <c r="E958" s="60"/>
      <c r="F958" s="60"/>
      <c r="G958" s="60"/>
      <c r="H958" s="60"/>
      <c r="I958" s="88"/>
      <c r="J958" s="60"/>
      <c r="K958" s="13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 x14ac:dyDescent="0.35">
      <c r="A959" s="60"/>
      <c r="B959" s="86"/>
      <c r="C959" s="60"/>
      <c r="D959" s="87"/>
      <c r="E959" s="60"/>
      <c r="F959" s="60"/>
      <c r="G959" s="60"/>
      <c r="H959" s="60"/>
      <c r="I959" s="88"/>
      <c r="J959" s="60"/>
      <c r="K959" s="13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 x14ac:dyDescent="0.35">
      <c r="A960" s="60"/>
      <c r="B960" s="86"/>
      <c r="C960" s="60"/>
      <c r="D960" s="87"/>
      <c r="E960" s="60"/>
      <c r="F960" s="60"/>
      <c r="G960" s="60"/>
      <c r="H960" s="60"/>
      <c r="I960" s="88"/>
      <c r="J960" s="60"/>
      <c r="K960" s="13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 x14ac:dyDescent="0.35">
      <c r="A961" s="60"/>
      <c r="B961" s="86"/>
      <c r="C961" s="60"/>
      <c r="D961" s="87"/>
      <c r="E961" s="60"/>
      <c r="F961" s="60"/>
      <c r="G961" s="60"/>
      <c r="H961" s="60"/>
      <c r="I961" s="88"/>
      <c r="J961" s="60"/>
      <c r="K961" s="13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 x14ac:dyDescent="0.35">
      <c r="A962" s="60"/>
      <c r="B962" s="86"/>
      <c r="C962" s="60"/>
      <c r="D962" s="87"/>
      <c r="E962" s="60"/>
      <c r="F962" s="60"/>
      <c r="G962" s="60"/>
      <c r="H962" s="60"/>
      <c r="I962" s="88"/>
      <c r="J962" s="60"/>
      <c r="K962" s="13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 x14ac:dyDescent="0.35">
      <c r="A963" s="60"/>
      <c r="B963" s="86"/>
      <c r="C963" s="60"/>
      <c r="D963" s="87"/>
      <c r="E963" s="60"/>
      <c r="F963" s="60"/>
      <c r="G963" s="60"/>
      <c r="H963" s="60"/>
      <c r="I963" s="88"/>
      <c r="J963" s="60"/>
      <c r="K963" s="13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 x14ac:dyDescent="0.35">
      <c r="A964" s="60"/>
      <c r="B964" s="86"/>
      <c r="C964" s="60"/>
      <c r="D964" s="87"/>
      <c r="E964" s="60"/>
      <c r="F964" s="60"/>
      <c r="G964" s="60"/>
      <c r="H964" s="60"/>
      <c r="I964" s="88"/>
      <c r="J964" s="60"/>
      <c r="K964" s="13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 x14ac:dyDescent="0.35">
      <c r="A965" s="60"/>
      <c r="B965" s="86"/>
      <c r="C965" s="60"/>
      <c r="D965" s="87"/>
      <c r="E965" s="60"/>
      <c r="F965" s="60"/>
      <c r="G965" s="60"/>
      <c r="H965" s="60"/>
      <c r="I965" s="88"/>
      <c r="J965" s="60"/>
      <c r="K965" s="13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 x14ac:dyDescent="0.35">
      <c r="A966" s="60"/>
      <c r="B966" s="86"/>
      <c r="C966" s="60"/>
      <c r="D966" s="87"/>
      <c r="E966" s="60"/>
      <c r="F966" s="60"/>
      <c r="G966" s="60"/>
      <c r="H966" s="60"/>
      <c r="I966" s="88"/>
      <c r="J966" s="60"/>
      <c r="K966" s="13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 x14ac:dyDescent="0.35">
      <c r="A967" s="60"/>
      <c r="B967" s="86"/>
      <c r="C967" s="60"/>
      <c r="D967" s="87"/>
      <c r="E967" s="60"/>
      <c r="F967" s="60"/>
      <c r="G967" s="60"/>
      <c r="H967" s="60"/>
      <c r="I967" s="88"/>
      <c r="J967" s="60"/>
      <c r="K967" s="13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 x14ac:dyDescent="0.35">
      <c r="A968" s="60"/>
      <c r="B968" s="86"/>
      <c r="C968" s="60"/>
      <c r="D968" s="87"/>
      <c r="E968" s="60"/>
      <c r="F968" s="60"/>
      <c r="G968" s="60"/>
      <c r="H968" s="60"/>
      <c r="I968" s="88"/>
      <c r="J968" s="60"/>
      <c r="K968" s="13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 x14ac:dyDescent="0.35">
      <c r="A969" s="60"/>
      <c r="B969" s="86"/>
      <c r="C969" s="60"/>
      <c r="D969" s="87"/>
      <c r="E969" s="60"/>
      <c r="F969" s="60"/>
      <c r="G969" s="60"/>
      <c r="H969" s="60"/>
      <c r="I969" s="88"/>
      <c r="J969" s="60"/>
      <c r="K969" s="13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 x14ac:dyDescent="0.35">
      <c r="A970" s="60"/>
      <c r="B970" s="86"/>
      <c r="C970" s="60"/>
      <c r="D970" s="87"/>
      <c r="E970" s="60"/>
      <c r="F970" s="60"/>
      <c r="G970" s="60"/>
      <c r="H970" s="60"/>
      <c r="I970" s="88"/>
      <c r="J970" s="60"/>
      <c r="K970" s="13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 x14ac:dyDescent="0.35">
      <c r="A971" s="60"/>
      <c r="B971" s="86"/>
      <c r="C971" s="60"/>
      <c r="D971" s="87"/>
      <c r="E971" s="60"/>
      <c r="F971" s="60"/>
      <c r="G971" s="60"/>
      <c r="H971" s="60"/>
      <c r="I971" s="88"/>
      <c r="J971" s="60"/>
      <c r="K971" s="13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 x14ac:dyDescent="0.35">
      <c r="A972" s="60"/>
      <c r="B972" s="86"/>
      <c r="C972" s="60"/>
      <c r="D972" s="87"/>
      <c r="E972" s="60"/>
      <c r="F972" s="60"/>
      <c r="G972" s="60"/>
      <c r="H972" s="60"/>
      <c r="I972" s="88"/>
      <c r="J972" s="60"/>
      <c r="K972" s="13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 x14ac:dyDescent="0.35">
      <c r="A973" s="60"/>
      <c r="B973" s="86"/>
      <c r="C973" s="60"/>
      <c r="D973" s="87"/>
      <c r="E973" s="60"/>
      <c r="F973" s="60"/>
      <c r="G973" s="60"/>
      <c r="H973" s="60"/>
      <c r="I973" s="88"/>
      <c r="J973" s="60"/>
      <c r="K973" s="13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 x14ac:dyDescent="0.35">
      <c r="A974" s="60"/>
      <c r="B974" s="86"/>
      <c r="C974" s="60"/>
      <c r="D974" s="87"/>
      <c r="E974" s="60"/>
      <c r="F974" s="60"/>
      <c r="G974" s="60"/>
      <c r="H974" s="60"/>
      <c r="I974" s="88"/>
      <c r="J974" s="60"/>
      <c r="K974" s="13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 x14ac:dyDescent="0.35">
      <c r="A975" s="60"/>
      <c r="B975" s="86"/>
      <c r="C975" s="60"/>
      <c r="D975" s="87"/>
      <c r="E975" s="60"/>
      <c r="F975" s="60"/>
      <c r="G975" s="60"/>
      <c r="H975" s="60"/>
      <c r="I975" s="88"/>
      <c r="J975" s="60"/>
      <c r="K975" s="13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 x14ac:dyDescent="0.35">
      <c r="A976" s="60"/>
      <c r="B976" s="86"/>
      <c r="C976" s="60"/>
      <c r="D976" s="87"/>
      <c r="E976" s="60"/>
      <c r="F976" s="60"/>
      <c r="G976" s="60"/>
      <c r="H976" s="60"/>
      <c r="I976" s="88"/>
      <c r="J976" s="60"/>
      <c r="K976" s="13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 x14ac:dyDescent="0.35">
      <c r="A977" s="60"/>
      <c r="B977" s="86"/>
      <c r="C977" s="60"/>
      <c r="D977" s="87"/>
      <c r="E977" s="60"/>
      <c r="F977" s="60"/>
      <c r="G977" s="60"/>
      <c r="H977" s="60"/>
      <c r="I977" s="88"/>
      <c r="J977" s="60"/>
      <c r="K977" s="13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 x14ac:dyDescent="0.35">
      <c r="A978" s="60"/>
      <c r="B978" s="86"/>
      <c r="C978" s="60"/>
      <c r="D978" s="87"/>
      <c r="E978" s="60"/>
      <c r="F978" s="60"/>
      <c r="G978" s="60"/>
      <c r="H978" s="60"/>
      <c r="I978" s="88"/>
      <c r="J978" s="60"/>
      <c r="K978" s="13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 x14ac:dyDescent="0.35">
      <c r="A979" s="60"/>
      <c r="B979" s="86"/>
      <c r="C979" s="60"/>
      <c r="D979" s="87"/>
      <c r="E979" s="60"/>
      <c r="F979" s="60"/>
      <c r="G979" s="60"/>
      <c r="H979" s="60"/>
      <c r="I979" s="88"/>
      <c r="J979" s="60"/>
      <c r="K979" s="13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 x14ac:dyDescent="0.35">
      <c r="A980" s="60"/>
      <c r="B980" s="86"/>
      <c r="C980" s="60"/>
      <c r="D980" s="87"/>
      <c r="E980" s="60"/>
      <c r="F980" s="60"/>
      <c r="G980" s="60"/>
      <c r="H980" s="60"/>
      <c r="I980" s="88"/>
      <c r="J980" s="60"/>
      <c r="K980" s="13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 x14ac:dyDescent="0.35">
      <c r="A981" s="60"/>
      <c r="B981" s="86"/>
      <c r="C981" s="60"/>
      <c r="D981" s="87"/>
      <c r="E981" s="60"/>
      <c r="F981" s="60"/>
      <c r="G981" s="60"/>
      <c r="H981" s="60"/>
      <c r="I981" s="88"/>
      <c r="J981" s="60"/>
      <c r="K981" s="13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 x14ac:dyDescent="0.35">
      <c r="A982" s="60"/>
      <c r="B982" s="86"/>
      <c r="C982" s="60"/>
      <c r="D982" s="87"/>
      <c r="E982" s="60"/>
      <c r="F982" s="60"/>
      <c r="G982" s="60"/>
      <c r="H982" s="60"/>
      <c r="I982" s="88"/>
      <c r="J982" s="60"/>
      <c r="K982" s="13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 x14ac:dyDescent="0.35">
      <c r="A983" s="60"/>
      <c r="B983" s="86"/>
      <c r="C983" s="60"/>
      <c r="D983" s="87"/>
      <c r="E983" s="60"/>
      <c r="F983" s="60"/>
      <c r="G983" s="60"/>
      <c r="H983" s="60"/>
      <c r="I983" s="88"/>
      <c r="J983" s="60"/>
      <c r="K983" s="13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 x14ac:dyDescent="0.35">
      <c r="A984" s="60"/>
      <c r="B984" s="86"/>
      <c r="C984" s="60"/>
      <c r="D984" s="87"/>
      <c r="E984" s="60"/>
      <c r="F984" s="60"/>
      <c r="G984" s="60"/>
      <c r="H984" s="60"/>
      <c r="I984" s="88"/>
      <c r="J984" s="60"/>
      <c r="K984" s="13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 x14ac:dyDescent="0.35">
      <c r="A985" s="60"/>
      <c r="B985" s="86"/>
      <c r="C985" s="60"/>
      <c r="D985" s="87"/>
      <c r="E985" s="60"/>
      <c r="F985" s="60"/>
      <c r="G985" s="60"/>
      <c r="H985" s="60"/>
      <c r="I985" s="88"/>
      <c r="J985" s="60"/>
      <c r="K985" s="13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 x14ac:dyDescent="0.35">
      <c r="A986" s="60"/>
      <c r="B986" s="86"/>
      <c r="C986" s="60"/>
      <c r="D986" s="87"/>
      <c r="E986" s="60"/>
      <c r="F986" s="60"/>
      <c r="G986" s="60"/>
      <c r="H986" s="60"/>
      <c r="I986" s="88"/>
      <c r="J986" s="60"/>
      <c r="K986" s="13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 x14ac:dyDescent="0.35">
      <c r="A987" s="60"/>
      <c r="B987" s="86"/>
      <c r="C987" s="60"/>
      <c r="D987" s="87"/>
      <c r="E987" s="60"/>
      <c r="F987" s="60"/>
      <c r="G987" s="60"/>
      <c r="H987" s="60"/>
      <c r="I987" s="88"/>
      <c r="J987" s="60"/>
      <c r="K987" s="13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 x14ac:dyDescent="0.35">
      <c r="A988" s="60"/>
      <c r="B988" s="86"/>
      <c r="C988" s="60"/>
      <c r="D988" s="87"/>
      <c r="E988" s="60"/>
      <c r="F988" s="60"/>
      <c r="G988" s="60"/>
      <c r="H988" s="60"/>
      <c r="I988" s="88"/>
      <c r="J988" s="60"/>
      <c r="K988" s="13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 x14ac:dyDescent="0.35">
      <c r="A989" s="60"/>
      <c r="B989" s="86"/>
      <c r="C989" s="60"/>
      <c r="D989" s="87"/>
      <c r="E989" s="60"/>
      <c r="F989" s="60"/>
      <c r="G989" s="60"/>
      <c r="H989" s="60"/>
      <c r="I989" s="88"/>
      <c r="J989" s="60"/>
      <c r="K989" s="13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 x14ac:dyDescent="0.35">
      <c r="A990" s="60"/>
      <c r="B990" s="86"/>
      <c r="C990" s="60"/>
      <c r="D990" s="87"/>
      <c r="E990" s="60"/>
      <c r="F990" s="60"/>
      <c r="G990" s="60"/>
      <c r="H990" s="60"/>
      <c r="I990" s="88"/>
      <c r="J990" s="60"/>
      <c r="K990" s="13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 x14ac:dyDescent="0.35">
      <c r="A991" s="60"/>
      <c r="B991" s="86"/>
      <c r="C991" s="60"/>
      <c r="D991" s="87"/>
      <c r="E991" s="60"/>
      <c r="F991" s="60"/>
      <c r="G991" s="60"/>
      <c r="H991" s="60"/>
      <c r="I991" s="88"/>
      <c r="J991" s="60"/>
      <c r="K991" s="13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 x14ac:dyDescent="0.35">
      <c r="A992" s="60"/>
      <c r="B992" s="86"/>
      <c r="C992" s="60"/>
      <c r="D992" s="87"/>
      <c r="E992" s="60"/>
      <c r="F992" s="60"/>
      <c r="G992" s="60"/>
      <c r="H992" s="60"/>
      <c r="I992" s="88"/>
      <c r="J992" s="60"/>
      <c r="K992" s="13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 x14ac:dyDescent="0.35">
      <c r="A993" s="60"/>
      <c r="B993" s="86"/>
      <c r="C993" s="60"/>
      <c r="D993" s="87"/>
      <c r="E993" s="60"/>
      <c r="F993" s="60"/>
      <c r="G993" s="60"/>
      <c r="H993" s="60"/>
      <c r="I993" s="88"/>
      <c r="J993" s="60"/>
      <c r="K993" s="13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 x14ac:dyDescent="0.35">
      <c r="A994" s="60"/>
      <c r="B994" s="86"/>
      <c r="C994" s="60"/>
      <c r="D994" s="87"/>
      <c r="E994" s="60"/>
      <c r="F994" s="60"/>
      <c r="G994" s="60"/>
      <c r="H994" s="60"/>
      <c r="I994" s="88"/>
      <c r="J994" s="60"/>
      <c r="K994" s="13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 x14ac:dyDescent="0.35">
      <c r="A995" s="60"/>
      <c r="B995" s="86"/>
      <c r="C995" s="60"/>
      <c r="D995" s="87"/>
      <c r="E995" s="60"/>
      <c r="F995" s="60"/>
      <c r="G995" s="60"/>
      <c r="H995" s="60"/>
      <c r="I995" s="88"/>
      <c r="J995" s="60"/>
      <c r="K995" s="13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 x14ac:dyDescent="0.35">
      <c r="A996" s="60"/>
      <c r="B996" s="86"/>
      <c r="C996" s="60"/>
      <c r="D996" s="87"/>
      <c r="E996" s="60"/>
      <c r="F996" s="60"/>
      <c r="G996" s="60"/>
      <c r="H996" s="60"/>
      <c r="I996" s="88"/>
      <c r="J996" s="60"/>
      <c r="K996" s="13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 x14ac:dyDescent="0.35">
      <c r="A997" s="60"/>
      <c r="B997" s="86"/>
      <c r="C997" s="60"/>
      <c r="D997" s="87"/>
      <c r="E997" s="60"/>
      <c r="F997" s="60"/>
      <c r="G997" s="60"/>
      <c r="H997" s="60"/>
      <c r="I997" s="88"/>
      <c r="J997" s="60"/>
      <c r="K997" s="13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 x14ac:dyDescent="0.35">
      <c r="A998" s="60"/>
      <c r="B998" s="86"/>
      <c r="C998" s="60"/>
      <c r="D998" s="87"/>
      <c r="E998" s="60"/>
      <c r="F998" s="60"/>
      <c r="G998" s="60"/>
      <c r="H998" s="60"/>
      <c r="I998" s="88"/>
      <c r="J998" s="60"/>
      <c r="K998" s="13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 x14ac:dyDescent="0.35">
      <c r="A999" s="60"/>
      <c r="B999" s="86"/>
      <c r="C999" s="60"/>
      <c r="D999" s="87"/>
      <c r="E999" s="60"/>
      <c r="F999" s="60"/>
      <c r="G999" s="60"/>
      <c r="H999" s="60"/>
      <c r="I999" s="88"/>
      <c r="J999" s="60"/>
      <c r="K999" s="13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 x14ac:dyDescent="0.35">
      <c r="A1000" s="60"/>
      <c r="B1000" s="86"/>
      <c r="C1000" s="60"/>
      <c r="D1000" s="87"/>
      <c r="E1000" s="60"/>
      <c r="F1000" s="60"/>
      <c r="G1000" s="60"/>
      <c r="H1000" s="60"/>
      <c r="I1000" s="88"/>
      <c r="J1000" s="60"/>
      <c r="K1000" s="13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pageMargins left="0.75" right="0.75" top="1" bottom="1" header="0" footer="0"/>
  <pageSetup orientation="portrait"/>
  <headerFooter>
    <oddHeader>&amp;L000000&amp;C000000Employee Data and Sales Stats&amp;R000000</oddHeader>
  </headerFooter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defaultColWidth="14.453125" defaultRowHeight="15" customHeight="1" x14ac:dyDescent="0.35"/>
  <cols>
    <col min="1" max="1" width="23.81640625" customWidth="1"/>
    <col min="2" max="2" width="15.81640625" customWidth="1"/>
    <col min="3" max="3" width="26.453125" customWidth="1"/>
    <col min="4" max="4" width="17.08984375" customWidth="1"/>
    <col min="5" max="26" width="9" customWidth="1"/>
  </cols>
  <sheetData>
    <row r="1" spans="1:26" ht="22.5" customHeight="1" x14ac:dyDescent="0.45">
      <c r="A1" s="272" t="s">
        <v>1678</v>
      </c>
      <c r="B1" s="251"/>
      <c r="C1" s="251"/>
      <c r="D1" s="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20.25" customHeight="1" x14ac:dyDescent="0.35">
      <c r="A2" s="287" t="s">
        <v>1679</v>
      </c>
      <c r="B2" s="251"/>
      <c r="C2" s="25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35">
      <c r="A3" s="2"/>
      <c r="B3" s="3"/>
      <c r="C3" s="3"/>
      <c r="D3" s="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35">
      <c r="A4" s="131" t="s">
        <v>1680</v>
      </c>
      <c r="B4" s="132" t="s">
        <v>1681</v>
      </c>
      <c r="C4" s="132" t="s">
        <v>1682</v>
      </c>
      <c r="D4" s="288" t="s">
        <v>1683</v>
      </c>
      <c r="E4" s="2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5" customHeight="1" x14ac:dyDescent="0.35">
      <c r="A5" s="133" t="s">
        <v>1684</v>
      </c>
      <c r="B5" s="134">
        <v>6984777.7999999998</v>
      </c>
      <c r="C5" s="134">
        <f t="shared" ref="C5:C9" si="0">ROUND(B5,D5)</f>
        <v>6984778</v>
      </c>
      <c r="D5" s="135">
        <v>0</v>
      </c>
      <c r="E5" s="3" t="s">
        <v>1685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35">
      <c r="A6" s="133" t="s">
        <v>1686</v>
      </c>
      <c r="B6" s="134">
        <v>9851491.6500000004</v>
      </c>
      <c r="C6" s="134">
        <f t="shared" si="0"/>
        <v>9851490</v>
      </c>
      <c r="D6" s="135">
        <v>-1</v>
      </c>
      <c r="E6" s="3" t="s">
        <v>1687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35">
      <c r="A7" s="133" t="s">
        <v>1688</v>
      </c>
      <c r="B7" s="134">
        <v>9312785.4900000002</v>
      </c>
      <c r="C7" s="134">
        <f t="shared" si="0"/>
        <v>9312800</v>
      </c>
      <c r="D7" s="135">
        <v>-2</v>
      </c>
      <c r="E7" s="3" t="s">
        <v>1689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35">
      <c r="A8" s="133" t="s">
        <v>1690</v>
      </c>
      <c r="B8" s="134">
        <v>1619356.71</v>
      </c>
      <c r="C8" s="134">
        <f t="shared" si="0"/>
        <v>1619356.7</v>
      </c>
      <c r="D8" s="135">
        <v>1</v>
      </c>
      <c r="E8" s="3" t="s">
        <v>1691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35">
      <c r="A9" s="133" t="s">
        <v>1692</v>
      </c>
      <c r="B9" s="134">
        <v>4645256.0599999996</v>
      </c>
      <c r="C9" s="134">
        <f t="shared" si="0"/>
        <v>4645256.0599999996</v>
      </c>
      <c r="D9" s="135">
        <v>2</v>
      </c>
      <c r="E9" s="3" t="s">
        <v>1693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35">
      <c r="A10" s="133" t="s">
        <v>1694</v>
      </c>
      <c r="B10" s="134">
        <v>9374985.6199999992</v>
      </c>
      <c r="C10" s="134"/>
      <c r="D10" s="136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5" customHeight="1" x14ac:dyDescent="0.35">
      <c r="A11" s="133" t="s">
        <v>1695</v>
      </c>
      <c r="B11" s="134">
        <v>1823751.93</v>
      </c>
      <c r="C11" s="134"/>
      <c r="D11" s="136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35">
      <c r="A12" s="133" t="s">
        <v>1696</v>
      </c>
      <c r="B12" s="134">
        <v>11436665.24</v>
      </c>
      <c r="C12" s="134"/>
      <c r="D12" s="136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5" customHeight="1" x14ac:dyDescent="0.35">
      <c r="A13" s="133" t="s">
        <v>1697</v>
      </c>
      <c r="B13" s="134">
        <v>31129238.140000001</v>
      </c>
      <c r="C13" s="134"/>
      <c r="D13" s="136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5" customHeight="1" x14ac:dyDescent="0.35">
      <c r="A14" s="133" t="s">
        <v>1698</v>
      </c>
      <c r="B14" s="134">
        <v>6315005.6299999999</v>
      </c>
      <c r="C14" s="134"/>
      <c r="D14" s="136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5" customHeight="1" x14ac:dyDescent="0.35">
      <c r="A15" s="133" t="s">
        <v>1699</v>
      </c>
      <c r="B15" s="134">
        <v>6976719.75</v>
      </c>
      <c r="C15" s="134"/>
      <c r="D15" s="136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5" customHeight="1" x14ac:dyDescent="0.35">
      <c r="A16" s="133" t="s">
        <v>1700</v>
      </c>
      <c r="B16" s="134">
        <v>9166857.6999999993</v>
      </c>
      <c r="C16" s="134"/>
      <c r="D16" s="136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5" customHeight="1" x14ac:dyDescent="0.35">
      <c r="A17" s="133" t="s">
        <v>1701</v>
      </c>
      <c r="B17" s="134">
        <v>2015203.19</v>
      </c>
      <c r="C17" s="134"/>
      <c r="D17" s="136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5" customHeight="1" x14ac:dyDescent="0.35">
      <c r="A18" s="133" t="s">
        <v>1702</v>
      </c>
      <c r="B18" s="134">
        <v>23664751.109999999</v>
      </c>
      <c r="C18" s="134"/>
      <c r="D18" s="13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5" customHeight="1" x14ac:dyDescent="0.35">
      <c r="A19" s="3"/>
      <c r="B19" s="3"/>
      <c r="C19" s="137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 x14ac:dyDescent="0.35">
      <c r="A20" s="138"/>
      <c r="B20" s="3"/>
      <c r="C20" s="137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35">
      <c r="A21" s="139"/>
      <c r="B21" s="3"/>
      <c r="C21" s="137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5" customHeight="1" x14ac:dyDescent="0.35">
      <c r="A22" s="139"/>
      <c r="B22" s="3"/>
      <c r="C22" s="137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5" customHeight="1" x14ac:dyDescent="0.35">
      <c r="A23" s="139"/>
      <c r="B23" s="3"/>
      <c r="C23" s="13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35">
      <c r="A24" s="139"/>
      <c r="B24" s="3"/>
      <c r="C24" s="137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5" customHeight="1" x14ac:dyDescent="0.35">
      <c r="A25" s="3"/>
      <c r="B25" s="3"/>
      <c r="C25" s="13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5" customHeight="1" x14ac:dyDescent="0.35">
      <c r="A26" s="3"/>
      <c r="B26" s="3"/>
      <c r="C26" s="13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5" customHeight="1" x14ac:dyDescent="0.35">
      <c r="A27" s="3"/>
      <c r="B27" s="3"/>
      <c r="C27" s="137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5" customHeight="1" x14ac:dyDescent="0.35">
      <c r="A28" s="3"/>
      <c r="B28" s="3"/>
      <c r="C28" s="137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5" customHeight="1" x14ac:dyDescent="0.35">
      <c r="A29" s="3"/>
      <c r="B29" s="3"/>
      <c r="C29" s="137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5" customHeight="1" x14ac:dyDescent="0.35">
      <c r="A30" s="3"/>
      <c r="B30" s="3"/>
      <c r="C30" s="137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5" customHeight="1" x14ac:dyDescent="0.35">
      <c r="A31" s="3"/>
      <c r="B31" s="3"/>
      <c r="C31" s="137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5" customHeight="1" x14ac:dyDescent="0.35">
      <c r="A32" s="3"/>
      <c r="B32" s="3"/>
      <c r="C32" s="137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5" customHeight="1" x14ac:dyDescent="0.35">
      <c r="A33" s="3"/>
      <c r="B33" s="3"/>
      <c r="C33" s="137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5" customHeight="1" x14ac:dyDescent="0.35">
      <c r="A34" s="3"/>
      <c r="B34" s="3"/>
      <c r="C34" s="137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5" customHeight="1" x14ac:dyDescent="0.35">
      <c r="A35" s="3"/>
      <c r="B35" s="3"/>
      <c r="C35" s="137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 x14ac:dyDescent="0.35">
      <c r="A36" s="3"/>
      <c r="B36" s="3"/>
      <c r="C36" s="137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5" customHeight="1" x14ac:dyDescent="0.35">
      <c r="A37" s="3"/>
      <c r="B37" s="3"/>
      <c r="C37" s="137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5" customHeight="1" x14ac:dyDescent="0.35">
      <c r="A38" s="3"/>
      <c r="B38" s="3"/>
      <c r="C38" s="137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5" customHeight="1" x14ac:dyDescent="0.35">
      <c r="A39" s="3"/>
      <c r="B39" s="3"/>
      <c r="C39" s="137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5" customHeight="1" x14ac:dyDescent="0.35">
      <c r="A40" s="3"/>
      <c r="B40" s="3"/>
      <c r="C40" s="137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5" customHeight="1" x14ac:dyDescent="0.35">
      <c r="A41" s="3"/>
      <c r="B41" s="3"/>
      <c r="C41" s="137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5" customHeight="1" x14ac:dyDescent="0.35">
      <c r="A42" s="3"/>
      <c r="B42" s="3"/>
      <c r="C42" s="137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5" customHeight="1" x14ac:dyDescent="0.35">
      <c r="A43" s="3"/>
      <c r="B43" s="3"/>
      <c r="C43" s="137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5" customHeight="1" x14ac:dyDescent="0.35">
      <c r="A44" s="3"/>
      <c r="B44" s="3"/>
      <c r="C44" s="137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5" customHeight="1" x14ac:dyDescent="0.35">
      <c r="A45" s="3"/>
      <c r="B45" s="3"/>
      <c r="C45" s="137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5" customHeight="1" x14ac:dyDescent="0.35">
      <c r="A46" s="3"/>
      <c r="B46" s="3"/>
      <c r="C46" s="137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5" customHeight="1" x14ac:dyDescent="0.35">
      <c r="A47" s="3"/>
      <c r="B47" s="3"/>
      <c r="C47" s="137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5" customHeight="1" x14ac:dyDescent="0.35">
      <c r="A48" s="3"/>
      <c r="B48" s="3"/>
      <c r="C48" s="137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5" customHeight="1" x14ac:dyDescent="0.35">
      <c r="A49" s="3"/>
      <c r="B49" s="3"/>
      <c r="C49" s="137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5" customHeight="1" x14ac:dyDescent="0.35">
      <c r="A50" s="3"/>
      <c r="B50" s="3"/>
      <c r="C50" s="137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5" customHeight="1" x14ac:dyDescent="0.35">
      <c r="A51" s="3"/>
      <c r="B51" s="3"/>
      <c r="C51" s="137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5" customHeight="1" x14ac:dyDescent="0.35">
      <c r="A52" s="3"/>
      <c r="B52" s="3"/>
      <c r="C52" s="137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5" customHeight="1" x14ac:dyDescent="0.35">
      <c r="A53" s="3"/>
      <c r="B53" s="3"/>
      <c r="C53" s="137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5" customHeight="1" x14ac:dyDescent="0.35">
      <c r="A54" s="3"/>
      <c r="B54" s="3"/>
      <c r="C54" s="137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5" customHeight="1" x14ac:dyDescent="0.35">
      <c r="A55" s="3"/>
      <c r="B55" s="3"/>
      <c r="C55" s="137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5" customHeight="1" x14ac:dyDescent="0.35">
      <c r="A56" s="3"/>
      <c r="B56" s="3"/>
      <c r="C56" s="137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5" customHeight="1" x14ac:dyDescent="0.35">
      <c r="A57" s="3"/>
      <c r="B57" s="3"/>
      <c r="C57" s="137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5" customHeight="1" x14ac:dyDescent="0.35">
      <c r="A58" s="3"/>
      <c r="B58" s="3"/>
      <c r="C58" s="137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5" customHeight="1" x14ac:dyDescent="0.35">
      <c r="A59" s="3"/>
      <c r="B59" s="3"/>
      <c r="C59" s="137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5" customHeight="1" x14ac:dyDescent="0.35">
      <c r="A60" s="3"/>
      <c r="B60" s="3"/>
      <c r="C60" s="137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5" customHeight="1" x14ac:dyDescent="0.35">
      <c r="A61" s="3"/>
      <c r="B61" s="3"/>
      <c r="C61" s="137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5" customHeight="1" x14ac:dyDescent="0.35">
      <c r="A62" s="3"/>
      <c r="B62" s="3"/>
      <c r="C62" s="137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5" customHeight="1" x14ac:dyDescent="0.35">
      <c r="A63" s="3"/>
      <c r="B63" s="3"/>
      <c r="C63" s="137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5" customHeight="1" x14ac:dyDescent="0.35">
      <c r="A64" s="3"/>
      <c r="B64" s="3"/>
      <c r="C64" s="137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5" customHeight="1" x14ac:dyDescent="0.35">
      <c r="A65" s="3"/>
      <c r="B65" s="3"/>
      <c r="C65" s="137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5" customHeight="1" x14ac:dyDescent="0.35">
      <c r="A66" s="3"/>
      <c r="B66" s="3"/>
      <c r="C66" s="137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5" customHeight="1" x14ac:dyDescent="0.35">
      <c r="A67" s="3"/>
      <c r="B67" s="3"/>
      <c r="C67" s="137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5" customHeight="1" x14ac:dyDescent="0.35">
      <c r="A68" s="3"/>
      <c r="B68" s="3"/>
      <c r="C68" s="137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5" customHeight="1" x14ac:dyDescent="0.35">
      <c r="A69" s="3"/>
      <c r="B69" s="3"/>
      <c r="C69" s="137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5" customHeight="1" x14ac:dyDescent="0.35">
      <c r="A70" s="3"/>
      <c r="B70" s="3"/>
      <c r="C70" s="137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5" customHeight="1" x14ac:dyDescent="0.35">
      <c r="A71" s="3"/>
      <c r="B71" s="3"/>
      <c r="C71" s="137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5" customHeight="1" x14ac:dyDescent="0.35">
      <c r="A72" s="3"/>
      <c r="B72" s="3"/>
      <c r="C72" s="137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5" customHeight="1" x14ac:dyDescent="0.35">
      <c r="A73" s="3"/>
      <c r="B73" s="3"/>
      <c r="C73" s="137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5" customHeight="1" x14ac:dyDescent="0.35">
      <c r="A74" s="3"/>
      <c r="B74" s="3"/>
      <c r="C74" s="137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35">
      <c r="A75" s="3"/>
      <c r="B75" s="3"/>
      <c r="C75" s="137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35">
      <c r="A76" s="3"/>
      <c r="B76" s="3"/>
      <c r="C76" s="137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5" customHeight="1" x14ac:dyDescent="0.35">
      <c r="A77" s="3"/>
      <c r="B77" s="3"/>
      <c r="C77" s="137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5" customHeight="1" x14ac:dyDescent="0.35">
      <c r="A78" s="3"/>
      <c r="B78" s="3"/>
      <c r="C78" s="137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5" customHeight="1" x14ac:dyDescent="0.35">
      <c r="A79" s="3"/>
      <c r="B79" s="3"/>
      <c r="C79" s="137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5" customHeight="1" x14ac:dyDescent="0.35">
      <c r="A80" s="3"/>
      <c r="B80" s="3"/>
      <c r="C80" s="137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5" customHeight="1" x14ac:dyDescent="0.35">
      <c r="A81" s="3"/>
      <c r="B81" s="3"/>
      <c r="C81" s="137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5" customHeight="1" x14ac:dyDescent="0.35">
      <c r="A82" s="3"/>
      <c r="B82" s="3"/>
      <c r="C82" s="137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5" customHeight="1" x14ac:dyDescent="0.35">
      <c r="A83" s="3"/>
      <c r="B83" s="3"/>
      <c r="C83" s="137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5" customHeight="1" x14ac:dyDescent="0.35">
      <c r="A84" s="3"/>
      <c r="B84" s="3"/>
      <c r="C84" s="137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5" customHeight="1" x14ac:dyDescent="0.35">
      <c r="A85" s="3"/>
      <c r="B85" s="3"/>
      <c r="C85" s="137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5" customHeight="1" x14ac:dyDescent="0.35">
      <c r="A86" s="3"/>
      <c r="B86" s="3"/>
      <c r="C86" s="137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5" customHeight="1" x14ac:dyDescent="0.35">
      <c r="A87" s="3"/>
      <c r="B87" s="3"/>
      <c r="C87" s="137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5" customHeight="1" x14ac:dyDescent="0.35">
      <c r="A88" s="3"/>
      <c r="B88" s="3"/>
      <c r="C88" s="137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5" customHeight="1" x14ac:dyDescent="0.35">
      <c r="A89" s="3"/>
      <c r="B89" s="3"/>
      <c r="C89" s="137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5" customHeight="1" x14ac:dyDescent="0.35">
      <c r="A90" s="3"/>
      <c r="B90" s="3"/>
      <c r="C90" s="137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5" customHeight="1" x14ac:dyDescent="0.35">
      <c r="A91" s="3"/>
      <c r="B91" s="3"/>
      <c r="C91" s="137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5" customHeight="1" x14ac:dyDescent="0.35">
      <c r="A92" s="3"/>
      <c r="B92" s="3"/>
      <c r="C92" s="137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5" customHeight="1" x14ac:dyDescent="0.35">
      <c r="A93" s="3"/>
      <c r="B93" s="3"/>
      <c r="C93" s="137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5" customHeight="1" x14ac:dyDescent="0.35">
      <c r="A94" s="3"/>
      <c r="B94" s="3"/>
      <c r="C94" s="137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5" customHeight="1" x14ac:dyDescent="0.35">
      <c r="A95" s="3"/>
      <c r="B95" s="3"/>
      <c r="C95" s="137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5" customHeight="1" x14ac:dyDescent="0.35">
      <c r="A96" s="3"/>
      <c r="B96" s="3"/>
      <c r="C96" s="137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5" customHeight="1" x14ac:dyDescent="0.35">
      <c r="A97" s="3"/>
      <c r="B97" s="3"/>
      <c r="C97" s="137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5" customHeight="1" x14ac:dyDescent="0.35">
      <c r="A98" s="3"/>
      <c r="B98" s="3"/>
      <c r="C98" s="137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5" customHeight="1" x14ac:dyDescent="0.35">
      <c r="A99" s="3"/>
      <c r="B99" s="3"/>
      <c r="C99" s="137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5" customHeight="1" x14ac:dyDescent="0.35">
      <c r="A100" s="3"/>
      <c r="B100" s="3"/>
      <c r="C100" s="137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5" customHeight="1" x14ac:dyDescent="0.35">
      <c r="A101" s="3"/>
      <c r="B101" s="3"/>
      <c r="C101" s="137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5" customHeight="1" x14ac:dyDescent="0.35">
      <c r="A102" s="3"/>
      <c r="B102" s="3"/>
      <c r="C102" s="137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5" customHeight="1" x14ac:dyDescent="0.35">
      <c r="A103" s="3"/>
      <c r="B103" s="3"/>
      <c r="C103" s="137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5" customHeight="1" x14ac:dyDescent="0.35">
      <c r="A104" s="3"/>
      <c r="B104" s="3"/>
      <c r="C104" s="137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5" customHeight="1" x14ac:dyDescent="0.35">
      <c r="A105" s="3"/>
      <c r="B105" s="3"/>
      <c r="C105" s="137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5" customHeight="1" x14ac:dyDescent="0.35">
      <c r="A106" s="3"/>
      <c r="B106" s="3"/>
      <c r="C106" s="137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5" customHeight="1" x14ac:dyDescent="0.35">
      <c r="A107" s="3"/>
      <c r="B107" s="3"/>
      <c r="C107" s="137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5" customHeight="1" x14ac:dyDescent="0.35">
      <c r="A108" s="3"/>
      <c r="B108" s="3"/>
      <c r="C108" s="137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5" customHeight="1" x14ac:dyDescent="0.35">
      <c r="A109" s="3"/>
      <c r="B109" s="3"/>
      <c r="C109" s="137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5" customHeight="1" x14ac:dyDescent="0.35">
      <c r="A110" s="3"/>
      <c r="B110" s="3"/>
      <c r="C110" s="137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5" customHeight="1" x14ac:dyDescent="0.35">
      <c r="A111" s="3"/>
      <c r="B111" s="3"/>
      <c r="C111" s="137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5" customHeight="1" x14ac:dyDescent="0.35">
      <c r="A112" s="3"/>
      <c r="B112" s="3"/>
      <c r="C112" s="137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5" customHeight="1" x14ac:dyDescent="0.35">
      <c r="A113" s="3"/>
      <c r="B113" s="3"/>
      <c r="C113" s="137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5" customHeight="1" x14ac:dyDescent="0.35">
      <c r="A114" s="3"/>
      <c r="B114" s="3"/>
      <c r="C114" s="137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5" customHeight="1" x14ac:dyDescent="0.35">
      <c r="A115" s="3"/>
      <c r="B115" s="3"/>
      <c r="C115" s="137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5" customHeight="1" x14ac:dyDescent="0.35">
      <c r="A116" s="3"/>
      <c r="B116" s="3"/>
      <c r="C116" s="137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5" customHeight="1" x14ac:dyDescent="0.35">
      <c r="A117" s="3"/>
      <c r="B117" s="3"/>
      <c r="C117" s="137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5" customHeight="1" x14ac:dyDescent="0.35">
      <c r="A118" s="3"/>
      <c r="B118" s="3"/>
      <c r="C118" s="137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5" customHeight="1" x14ac:dyDescent="0.35">
      <c r="A119" s="3"/>
      <c r="B119" s="3"/>
      <c r="C119" s="137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5" customHeight="1" x14ac:dyDescent="0.35">
      <c r="A120" s="3"/>
      <c r="B120" s="3"/>
      <c r="C120" s="137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5" customHeight="1" x14ac:dyDescent="0.35">
      <c r="A121" s="3"/>
      <c r="B121" s="3"/>
      <c r="C121" s="137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5" customHeight="1" x14ac:dyDescent="0.35">
      <c r="A122" s="3"/>
      <c r="B122" s="3"/>
      <c r="C122" s="137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5" customHeight="1" x14ac:dyDescent="0.35">
      <c r="A123" s="3"/>
      <c r="B123" s="3"/>
      <c r="C123" s="137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5" customHeight="1" x14ac:dyDescent="0.35">
      <c r="A124" s="3"/>
      <c r="B124" s="3"/>
      <c r="C124" s="137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5" customHeight="1" x14ac:dyDescent="0.35">
      <c r="A125" s="3"/>
      <c r="B125" s="3"/>
      <c r="C125" s="137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5" customHeight="1" x14ac:dyDescent="0.35">
      <c r="A126" s="3"/>
      <c r="B126" s="3"/>
      <c r="C126" s="137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5" customHeight="1" x14ac:dyDescent="0.35">
      <c r="A127" s="3"/>
      <c r="B127" s="3"/>
      <c r="C127" s="137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35">
      <c r="A128" s="3"/>
      <c r="B128" s="3"/>
      <c r="C128" s="137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5" customHeight="1" x14ac:dyDescent="0.35">
      <c r="A129" s="3"/>
      <c r="B129" s="3"/>
      <c r="C129" s="137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5" customHeight="1" x14ac:dyDescent="0.35">
      <c r="A130" s="3"/>
      <c r="B130" s="3"/>
      <c r="C130" s="137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5" customHeight="1" x14ac:dyDescent="0.35">
      <c r="A131" s="3"/>
      <c r="B131" s="3"/>
      <c r="C131" s="137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 x14ac:dyDescent="0.35">
      <c r="A132" s="3"/>
      <c r="B132" s="3"/>
      <c r="C132" s="137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5" customHeight="1" x14ac:dyDescent="0.35">
      <c r="A133" s="3"/>
      <c r="B133" s="3"/>
      <c r="C133" s="137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5" customHeight="1" x14ac:dyDescent="0.35">
      <c r="A134" s="3"/>
      <c r="B134" s="3"/>
      <c r="C134" s="137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5" customHeight="1" x14ac:dyDescent="0.35">
      <c r="A135" s="3"/>
      <c r="B135" s="3"/>
      <c r="C135" s="137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5" customHeight="1" x14ac:dyDescent="0.35">
      <c r="A136" s="3"/>
      <c r="B136" s="3"/>
      <c r="C136" s="137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5" customHeight="1" x14ac:dyDescent="0.35">
      <c r="A137" s="3"/>
      <c r="B137" s="3"/>
      <c r="C137" s="137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5" customHeight="1" x14ac:dyDescent="0.35">
      <c r="A138" s="3"/>
      <c r="B138" s="3"/>
      <c r="C138" s="137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5" customHeight="1" x14ac:dyDescent="0.35">
      <c r="A139" s="3"/>
      <c r="B139" s="3"/>
      <c r="C139" s="137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5" customHeight="1" x14ac:dyDescent="0.35">
      <c r="A140" s="3"/>
      <c r="B140" s="3"/>
      <c r="C140" s="137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5" customHeight="1" x14ac:dyDescent="0.35">
      <c r="A141" s="3"/>
      <c r="B141" s="3"/>
      <c r="C141" s="137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5" customHeight="1" x14ac:dyDescent="0.35">
      <c r="A142" s="3"/>
      <c r="B142" s="3"/>
      <c r="C142" s="137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5" customHeight="1" x14ac:dyDescent="0.35">
      <c r="A143" s="3"/>
      <c r="B143" s="3"/>
      <c r="C143" s="137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5" customHeight="1" x14ac:dyDescent="0.35">
      <c r="A144" s="3"/>
      <c r="B144" s="3"/>
      <c r="C144" s="137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5" customHeight="1" x14ac:dyDescent="0.35">
      <c r="A145" s="3"/>
      <c r="B145" s="3"/>
      <c r="C145" s="137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5" customHeight="1" x14ac:dyDescent="0.35">
      <c r="A146" s="3"/>
      <c r="B146" s="3"/>
      <c r="C146" s="137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5" customHeight="1" x14ac:dyDescent="0.35">
      <c r="A147" s="3"/>
      <c r="B147" s="3"/>
      <c r="C147" s="137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5" customHeight="1" x14ac:dyDescent="0.35">
      <c r="A148" s="3"/>
      <c r="B148" s="3"/>
      <c r="C148" s="137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5" customHeight="1" x14ac:dyDescent="0.35">
      <c r="A149" s="3"/>
      <c r="B149" s="3"/>
      <c r="C149" s="137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5" customHeight="1" x14ac:dyDescent="0.35">
      <c r="A150" s="3"/>
      <c r="B150" s="3"/>
      <c r="C150" s="137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5" customHeight="1" x14ac:dyDescent="0.35">
      <c r="A151" s="3"/>
      <c r="B151" s="3"/>
      <c r="C151" s="137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5" customHeight="1" x14ac:dyDescent="0.35">
      <c r="A152" s="3"/>
      <c r="B152" s="3"/>
      <c r="C152" s="137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35">
      <c r="A153" s="3"/>
      <c r="B153" s="3"/>
      <c r="C153" s="137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5" customHeight="1" x14ac:dyDescent="0.35">
      <c r="A154" s="3"/>
      <c r="B154" s="3"/>
      <c r="C154" s="137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customHeight="1" x14ac:dyDescent="0.35">
      <c r="A155" s="3"/>
      <c r="B155" s="3"/>
      <c r="C155" s="137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5" customHeight="1" x14ac:dyDescent="0.35">
      <c r="A156" s="3"/>
      <c r="B156" s="3"/>
      <c r="C156" s="137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5" customHeight="1" x14ac:dyDescent="0.35">
      <c r="A157" s="3"/>
      <c r="B157" s="3"/>
      <c r="C157" s="137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5" customHeight="1" x14ac:dyDescent="0.35">
      <c r="A158" s="3"/>
      <c r="B158" s="3"/>
      <c r="C158" s="137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5" customHeight="1" x14ac:dyDescent="0.35">
      <c r="A159" s="3"/>
      <c r="B159" s="3"/>
      <c r="C159" s="137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5" customHeight="1" x14ac:dyDescent="0.35">
      <c r="A160" s="3"/>
      <c r="B160" s="3"/>
      <c r="C160" s="137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5" customHeight="1" x14ac:dyDescent="0.35">
      <c r="A161" s="3"/>
      <c r="B161" s="3"/>
      <c r="C161" s="137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5" customHeight="1" x14ac:dyDescent="0.35">
      <c r="A162" s="3"/>
      <c r="B162" s="3"/>
      <c r="C162" s="137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5" customHeight="1" x14ac:dyDescent="0.35">
      <c r="A163" s="3"/>
      <c r="B163" s="3"/>
      <c r="C163" s="137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5" customHeight="1" x14ac:dyDescent="0.35">
      <c r="A164" s="3"/>
      <c r="B164" s="3"/>
      <c r="C164" s="137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5" customHeight="1" x14ac:dyDescent="0.35">
      <c r="A165" s="3"/>
      <c r="B165" s="3"/>
      <c r="C165" s="137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5" customHeight="1" x14ac:dyDescent="0.35">
      <c r="A166" s="3"/>
      <c r="B166" s="3"/>
      <c r="C166" s="137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5" customHeight="1" x14ac:dyDescent="0.35">
      <c r="A167" s="3"/>
      <c r="B167" s="3"/>
      <c r="C167" s="137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5" customHeight="1" x14ac:dyDescent="0.35">
      <c r="A168" s="3"/>
      <c r="B168" s="3"/>
      <c r="C168" s="137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5" customHeight="1" x14ac:dyDescent="0.35">
      <c r="A169" s="3"/>
      <c r="B169" s="3"/>
      <c r="C169" s="137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5" customHeight="1" x14ac:dyDescent="0.35">
      <c r="A170" s="3"/>
      <c r="B170" s="3"/>
      <c r="C170" s="137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5" customHeight="1" x14ac:dyDescent="0.35">
      <c r="A171" s="3"/>
      <c r="B171" s="3"/>
      <c r="C171" s="137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5" customHeight="1" x14ac:dyDescent="0.35">
      <c r="A172" s="3"/>
      <c r="B172" s="3"/>
      <c r="C172" s="137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5" customHeight="1" x14ac:dyDescent="0.35">
      <c r="A173" s="3"/>
      <c r="B173" s="3"/>
      <c r="C173" s="137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5" customHeight="1" x14ac:dyDescent="0.35">
      <c r="A174" s="3"/>
      <c r="B174" s="3"/>
      <c r="C174" s="137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5" customHeight="1" x14ac:dyDescent="0.35">
      <c r="A175" s="3"/>
      <c r="B175" s="3"/>
      <c r="C175" s="137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5" customHeight="1" x14ac:dyDescent="0.35">
      <c r="A176" s="3"/>
      <c r="B176" s="3"/>
      <c r="C176" s="137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5" customHeight="1" x14ac:dyDescent="0.35">
      <c r="A177" s="3"/>
      <c r="B177" s="3"/>
      <c r="C177" s="137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5" customHeight="1" x14ac:dyDescent="0.35">
      <c r="A178" s="3"/>
      <c r="B178" s="3"/>
      <c r="C178" s="137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5" customHeight="1" x14ac:dyDescent="0.35">
      <c r="A179" s="3"/>
      <c r="B179" s="3"/>
      <c r="C179" s="137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5" customHeight="1" x14ac:dyDescent="0.35">
      <c r="A180" s="3"/>
      <c r="B180" s="3"/>
      <c r="C180" s="137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5" customHeight="1" x14ac:dyDescent="0.35">
      <c r="A181" s="3"/>
      <c r="B181" s="3"/>
      <c r="C181" s="137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5" customHeight="1" x14ac:dyDescent="0.35">
      <c r="A182" s="3"/>
      <c r="B182" s="3"/>
      <c r="C182" s="137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5" customHeight="1" x14ac:dyDescent="0.35">
      <c r="A183" s="3"/>
      <c r="B183" s="3"/>
      <c r="C183" s="137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5" customHeight="1" x14ac:dyDescent="0.35">
      <c r="A184" s="3"/>
      <c r="B184" s="3"/>
      <c r="C184" s="137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5" customHeight="1" x14ac:dyDescent="0.35">
      <c r="A185" s="3"/>
      <c r="B185" s="3"/>
      <c r="C185" s="137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 x14ac:dyDescent="0.35">
      <c r="A186" s="3"/>
      <c r="B186" s="3"/>
      <c r="C186" s="137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5" customHeight="1" x14ac:dyDescent="0.35">
      <c r="A187" s="3"/>
      <c r="B187" s="3"/>
      <c r="C187" s="137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5" customHeight="1" x14ac:dyDescent="0.35">
      <c r="A188" s="3"/>
      <c r="B188" s="3"/>
      <c r="C188" s="137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5" customHeight="1" x14ac:dyDescent="0.35">
      <c r="A189" s="3"/>
      <c r="B189" s="3"/>
      <c r="C189" s="137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5" customHeight="1" x14ac:dyDescent="0.35">
      <c r="A190" s="3"/>
      <c r="B190" s="3"/>
      <c r="C190" s="137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5" customHeight="1" x14ac:dyDescent="0.35">
      <c r="A191" s="3"/>
      <c r="B191" s="3"/>
      <c r="C191" s="137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5" customHeight="1" x14ac:dyDescent="0.35">
      <c r="A192" s="3"/>
      <c r="B192" s="3"/>
      <c r="C192" s="137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5" customHeight="1" x14ac:dyDescent="0.35">
      <c r="A193" s="3"/>
      <c r="B193" s="3"/>
      <c r="C193" s="137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5" customHeight="1" x14ac:dyDescent="0.35">
      <c r="A194" s="3"/>
      <c r="B194" s="3"/>
      <c r="C194" s="137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5" customHeight="1" x14ac:dyDescent="0.35">
      <c r="A195" s="3"/>
      <c r="B195" s="3"/>
      <c r="C195" s="137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5" customHeight="1" x14ac:dyDescent="0.35">
      <c r="A196" s="3"/>
      <c r="B196" s="3"/>
      <c r="C196" s="137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5" customHeight="1" x14ac:dyDescent="0.35">
      <c r="A197" s="3"/>
      <c r="B197" s="3"/>
      <c r="C197" s="137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5" customHeight="1" x14ac:dyDescent="0.35">
      <c r="A198" s="3"/>
      <c r="B198" s="3"/>
      <c r="C198" s="137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5" customHeight="1" x14ac:dyDescent="0.35">
      <c r="A199" s="3"/>
      <c r="B199" s="3"/>
      <c r="C199" s="137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5" customHeight="1" x14ac:dyDescent="0.35">
      <c r="A200" s="3"/>
      <c r="B200" s="3"/>
      <c r="C200" s="137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5" customHeight="1" x14ac:dyDescent="0.35">
      <c r="A201" s="3"/>
      <c r="B201" s="3"/>
      <c r="C201" s="137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5" customHeight="1" x14ac:dyDescent="0.35">
      <c r="A202" s="3"/>
      <c r="B202" s="3"/>
      <c r="C202" s="137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5" customHeight="1" x14ac:dyDescent="0.35">
      <c r="A203" s="3"/>
      <c r="B203" s="3"/>
      <c r="C203" s="137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5" customHeight="1" x14ac:dyDescent="0.35">
      <c r="A204" s="3"/>
      <c r="B204" s="3"/>
      <c r="C204" s="137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5" customHeight="1" x14ac:dyDescent="0.35">
      <c r="A205" s="3"/>
      <c r="B205" s="3"/>
      <c r="C205" s="137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5" customHeight="1" x14ac:dyDescent="0.35">
      <c r="A206" s="3"/>
      <c r="B206" s="3"/>
      <c r="C206" s="137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5" customHeight="1" x14ac:dyDescent="0.35">
      <c r="A207" s="3"/>
      <c r="B207" s="3"/>
      <c r="C207" s="137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5" customHeight="1" x14ac:dyDescent="0.35">
      <c r="A208" s="3"/>
      <c r="B208" s="3"/>
      <c r="C208" s="137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5" customHeight="1" x14ac:dyDescent="0.35">
      <c r="A209" s="3"/>
      <c r="B209" s="3"/>
      <c r="C209" s="137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5" customHeight="1" x14ac:dyDescent="0.35">
      <c r="A210" s="3"/>
      <c r="B210" s="3"/>
      <c r="C210" s="137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5" customHeight="1" x14ac:dyDescent="0.35">
      <c r="A211" s="3"/>
      <c r="B211" s="3"/>
      <c r="C211" s="137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5" customHeight="1" x14ac:dyDescent="0.35">
      <c r="A212" s="3"/>
      <c r="B212" s="3"/>
      <c r="C212" s="137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5" customHeight="1" x14ac:dyDescent="0.35">
      <c r="A213" s="3"/>
      <c r="B213" s="3"/>
      <c r="C213" s="137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5" customHeight="1" x14ac:dyDescent="0.35">
      <c r="A214" s="3"/>
      <c r="B214" s="3"/>
      <c r="C214" s="137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5" customHeight="1" x14ac:dyDescent="0.35">
      <c r="A215" s="3"/>
      <c r="B215" s="3"/>
      <c r="C215" s="137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5" customHeight="1" x14ac:dyDescent="0.35">
      <c r="A216" s="3"/>
      <c r="B216" s="3"/>
      <c r="C216" s="137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5" customHeight="1" x14ac:dyDescent="0.35">
      <c r="A217" s="3"/>
      <c r="B217" s="3"/>
      <c r="C217" s="137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5" customHeight="1" x14ac:dyDescent="0.35">
      <c r="A218" s="3"/>
      <c r="B218" s="3"/>
      <c r="C218" s="137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5" customHeight="1" x14ac:dyDescent="0.35">
      <c r="A219" s="3"/>
      <c r="B219" s="3"/>
      <c r="C219" s="137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5" customHeight="1" x14ac:dyDescent="0.35">
      <c r="A220" s="3"/>
      <c r="B220" s="3"/>
      <c r="C220" s="137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5" customHeight="1" x14ac:dyDescent="0.35">
      <c r="A221" s="3"/>
      <c r="B221" s="3"/>
      <c r="C221" s="137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5" customHeight="1" x14ac:dyDescent="0.35">
      <c r="A222" s="3"/>
      <c r="B222" s="3"/>
      <c r="C222" s="137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5" customHeight="1" x14ac:dyDescent="0.35">
      <c r="A223" s="3"/>
      <c r="B223" s="3"/>
      <c r="C223" s="137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5" customHeight="1" x14ac:dyDescent="0.35">
      <c r="A224" s="3"/>
      <c r="B224" s="3"/>
      <c r="C224" s="137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5" customHeight="1" x14ac:dyDescent="0.35">
      <c r="A225" s="3"/>
      <c r="B225" s="3"/>
      <c r="C225" s="137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5" customHeight="1" x14ac:dyDescent="0.35">
      <c r="A226" s="3"/>
      <c r="B226" s="3"/>
      <c r="C226" s="137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5" customHeight="1" x14ac:dyDescent="0.35">
      <c r="A227" s="3"/>
      <c r="B227" s="3"/>
      <c r="C227" s="137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5" customHeight="1" x14ac:dyDescent="0.35">
      <c r="A228" s="3"/>
      <c r="B228" s="3"/>
      <c r="C228" s="137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5" customHeight="1" x14ac:dyDescent="0.35">
      <c r="A229" s="3"/>
      <c r="B229" s="3"/>
      <c r="C229" s="137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5" customHeight="1" x14ac:dyDescent="0.35">
      <c r="A230" s="3"/>
      <c r="B230" s="3"/>
      <c r="C230" s="137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5" customHeight="1" x14ac:dyDescent="0.35">
      <c r="A231" s="3"/>
      <c r="B231" s="3"/>
      <c r="C231" s="137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5" customHeight="1" x14ac:dyDescent="0.35">
      <c r="A232" s="3"/>
      <c r="B232" s="3"/>
      <c r="C232" s="137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5" customHeight="1" x14ac:dyDescent="0.35">
      <c r="A233" s="3"/>
      <c r="B233" s="3"/>
      <c r="C233" s="137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5" customHeight="1" x14ac:dyDescent="0.35">
      <c r="A234" s="3"/>
      <c r="B234" s="3"/>
      <c r="C234" s="137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5" customHeight="1" x14ac:dyDescent="0.35">
      <c r="A235" s="3"/>
      <c r="B235" s="3"/>
      <c r="C235" s="137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5" customHeight="1" x14ac:dyDescent="0.35">
      <c r="A236" s="3"/>
      <c r="B236" s="3"/>
      <c r="C236" s="137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5" customHeight="1" x14ac:dyDescent="0.35">
      <c r="A237" s="3"/>
      <c r="B237" s="3"/>
      <c r="C237" s="137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5" customHeight="1" x14ac:dyDescent="0.35">
      <c r="A238" s="3"/>
      <c r="B238" s="3"/>
      <c r="C238" s="137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5" customHeight="1" x14ac:dyDescent="0.35">
      <c r="A239" s="3"/>
      <c r="B239" s="3"/>
      <c r="C239" s="137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5" customHeight="1" x14ac:dyDescent="0.35">
      <c r="A240" s="3"/>
      <c r="B240" s="3"/>
      <c r="C240" s="137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5" customHeight="1" x14ac:dyDescent="0.35">
      <c r="A241" s="3"/>
      <c r="B241" s="3"/>
      <c r="C241" s="137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5" customHeight="1" x14ac:dyDescent="0.35">
      <c r="A242" s="3"/>
      <c r="B242" s="3"/>
      <c r="C242" s="137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5" customHeight="1" x14ac:dyDescent="0.35">
      <c r="A243" s="3"/>
      <c r="B243" s="3"/>
      <c r="C243" s="137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5" customHeight="1" x14ac:dyDescent="0.35">
      <c r="A244" s="3"/>
      <c r="B244" s="3"/>
      <c r="C244" s="137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5" customHeight="1" x14ac:dyDescent="0.35">
      <c r="A245" s="3"/>
      <c r="B245" s="3"/>
      <c r="C245" s="137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5" customHeight="1" x14ac:dyDescent="0.35">
      <c r="A246" s="3"/>
      <c r="B246" s="3"/>
      <c r="C246" s="137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5" customHeight="1" x14ac:dyDescent="0.35">
      <c r="A247" s="3"/>
      <c r="B247" s="3"/>
      <c r="C247" s="137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5" customHeight="1" x14ac:dyDescent="0.35">
      <c r="A248" s="3"/>
      <c r="B248" s="3"/>
      <c r="C248" s="137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5" customHeight="1" x14ac:dyDescent="0.35">
      <c r="A249" s="3"/>
      <c r="B249" s="3"/>
      <c r="C249" s="137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5" customHeight="1" x14ac:dyDescent="0.35">
      <c r="A250" s="3"/>
      <c r="B250" s="3"/>
      <c r="C250" s="137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5" customHeight="1" x14ac:dyDescent="0.35">
      <c r="A251" s="3"/>
      <c r="B251" s="3"/>
      <c r="C251" s="137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5" customHeight="1" x14ac:dyDescent="0.35">
      <c r="A252" s="3"/>
      <c r="B252" s="3"/>
      <c r="C252" s="137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5" customHeight="1" x14ac:dyDescent="0.35">
      <c r="A253" s="3"/>
      <c r="B253" s="3"/>
      <c r="C253" s="137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5" customHeight="1" x14ac:dyDescent="0.35">
      <c r="A254" s="3"/>
      <c r="B254" s="3"/>
      <c r="C254" s="137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5" customHeight="1" x14ac:dyDescent="0.35">
      <c r="A255" s="3"/>
      <c r="B255" s="3"/>
      <c r="C255" s="137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5" customHeight="1" x14ac:dyDescent="0.35">
      <c r="A256" s="3"/>
      <c r="B256" s="3"/>
      <c r="C256" s="137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5" customHeight="1" x14ac:dyDescent="0.35">
      <c r="A257" s="3"/>
      <c r="B257" s="3"/>
      <c r="C257" s="137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5" customHeight="1" x14ac:dyDescent="0.35">
      <c r="A258" s="3"/>
      <c r="B258" s="3"/>
      <c r="C258" s="137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5" customHeight="1" x14ac:dyDescent="0.35">
      <c r="A259" s="3"/>
      <c r="B259" s="3"/>
      <c r="C259" s="137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5" customHeight="1" x14ac:dyDescent="0.35">
      <c r="A260" s="3"/>
      <c r="B260" s="3"/>
      <c r="C260" s="137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5" customHeight="1" x14ac:dyDescent="0.35">
      <c r="A261" s="3"/>
      <c r="B261" s="3"/>
      <c r="C261" s="137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5" customHeight="1" x14ac:dyDescent="0.35">
      <c r="A262" s="3"/>
      <c r="B262" s="3"/>
      <c r="C262" s="137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5" customHeight="1" x14ac:dyDescent="0.35">
      <c r="A263" s="3"/>
      <c r="B263" s="3"/>
      <c r="C263" s="137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5" customHeight="1" x14ac:dyDescent="0.35">
      <c r="A264" s="3"/>
      <c r="B264" s="3"/>
      <c r="C264" s="137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5" customHeight="1" x14ac:dyDescent="0.35">
      <c r="A265" s="3"/>
      <c r="B265" s="3"/>
      <c r="C265" s="137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5" customHeight="1" x14ac:dyDescent="0.35">
      <c r="A266" s="3"/>
      <c r="B266" s="3"/>
      <c r="C266" s="137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5" customHeight="1" x14ac:dyDescent="0.35">
      <c r="A267" s="3"/>
      <c r="B267" s="3"/>
      <c r="C267" s="137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5" customHeight="1" x14ac:dyDescent="0.35">
      <c r="A268" s="3"/>
      <c r="B268" s="3"/>
      <c r="C268" s="137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5" customHeight="1" x14ac:dyDescent="0.35">
      <c r="A269" s="3"/>
      <c r="B269" s="3"/>
      <c r="C269" s="137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5" customHeight="1" x14ac:dyDescent="0.35">
      <c r="A270" s="3"/>
      <c r="B270" s="3"/>
      <c r="C270" s="137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5" customHeight="1" x14ac:dyDescent="0.35">
      <c r="A271" s="3"/>
      <c r="B271" s="3"/>
      <c r="C271" s="137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5" customHeight="1" x14ac:dyDescent="0.35">
      <c r="A272" s="3"/>
      <c r="B272" s="3"/>
      <c r="C272" s="137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5" customHeight="1" x14ac:dyDescent="0.35">
      <c r="A273" s="3"/>
      <c r="B273" s="3"/>
      <c r="C273" s="137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5" customHeight="1" x14ac:dyDescent="0.35">
      <c r="A274" s="3"/>
      <c r="B274" s="3"/>
      <c r="C274" s="137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5" customHeight="1" x14ac:dyDescent="0.35">
      <c r="A275" s="3"/>
      <c r="B275" s="3"/>
      <c r="C275" s="137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5" customHeight="1" x14ac:dyDescent="0.35">
      <c r="A276" s="3"/>
      <c r="B276" s="3"/>
      <c r="C276" s="137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5" customHeight="1" x14ac:dyDescent="0.35">
      <c r="A277" s="3"/>
      <c r="B277" s="3"/>
      <c r="C277" s="137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5" customHeight="1" x14ac:dyDescent="0.35">
      <c r="A278" s="3"/>
      <c r="B278" s="3"/>
      <c r="C278" s="137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5" customHeight="1" x14ac:dyDescent="0.35">
      <c r="A279" s="3"/>
      <c r="B279" s="3"/>
      <c r="C279" s="137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5" customHeight="1" x14ac:dyDescent="0.35">
      <c r="A280" s="3"/>
      <c r="B280" s="3"/>
      <c r="C280" s="137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5" customHeight="1" x14ac:dyDescent="0.35">
      <c r="A281" s="3"/>
      <c r="B281" s="3"/>
      <c r="C281" s="137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5" customHeight="1" x14ac:dyDescent="0.35">
      <c r="A282" s="3"/>
      <c r="B282" s="3"/>
      <c r="C282" s="137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5" customHeight="1" x14ac:dyDescent="0.35">
      <c r="A283" s="3"/>
      <c r="B283" s="3"/>
      <c r="C283" s="137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5" customHeight="1" x14ac:dyDescent="0.35">
      <c r="A284" s="3"/>
      <c r="B284" s="3"/>
      <c r="C284" s="137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5" customHeight="1" x14ac:dyDescent="0.35">
      <c r="A285" s="3"/>
      <c r="B285" s="3"/>
      <c r="C285" s="137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5" customHeight="1" x14ac:dyDescent="0.35">
      <c r="A286" s="3"/>
      <c r="B286" s="3"/>
      <c r="C286" s="137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5" customHeight="1" x14ac:dyDescent="0.35">
      <c r="A287" s="3"/>
      <c r="B287" s="3"/>
      <c r="C287" s="137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5" customHeight="1" x14ac:dyDescent="0.35">
      <c r="A288" s="3"/>
      <c r="B288" s="3"/>
      <c r="C288" s="137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5" customHeight="1" x14ac:dyDescent="0.35">
      <c r="A289" s="3"/>
      <c r="B289" s="3"/>
      <c r="C289" s="137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5" customHeight="1" x14ac:dyDescent="0.35">
      <c r="A290" s="3"/>
      <c r="B290" s="3"/>
      <c r="C290" s="137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5" customHeight="1" x14ac:dyDescent="0.35">
      <c r="A291" s="3"/>
      <c r="B291" s="3"/>
      <c r="C291" s="137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5" customHeight="1" x14ac:dyDescent="0.35">
      <c r="A292" s="3"/>
      <c r="B292" s="3"/>
      <c r="C292" s="137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5" customHeight="1" x14ac:dyDescent="0.35">
      <c r="A293" s="3"/>
      <c r="B293" s="3"/>
      <c r="C293" s="137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5" customHeight="1" x14ac:dyDescent="0.35">
      <c r="A294" s="3"/>
      <c r="B294" s="3"/>
      <c r="C294" s="137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5" customHeight="1" x14ac:dyDescent="0.35">
      <c r="A295" s="3"/>
      <c r="B295" s="3"/>
      <c r="C295" s="137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5" customHeight="1" x14ac:dyDescent="0.35">
      <c r="A296" s="3"/>
      <c r="B296" s="3"/>
      <c r="C296" s="137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5" customHeight="1" x14ac:dyDescent="0.35">
      <c r="A297" s="3"/>
      <c r="B297" s="3"/>
      <c r="C297" s="137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5" customHeight="1" x14ac:dyDescent="0.35">
      <c r="A298" s="3"/>
      <c r="B298" s="3"/>
      <c r="C298" s="137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5" customHeight="1" x14ac:dyDescent="0.35">
      <c r="A299" s="3"/>
      <c r="B299" s="3"/>
      <c r="C299" s="137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5" customHeight="1" x14ac:dyDescent="0.35">
      <c r="A300" s="3"/>
      <c r="B300" s="3"/>
      <c r="C300" s="137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5" customHeight="1" x14ac:dyDescent="0.35">
      <c r="A301" s="3"/>
      <c r="B301" s="3"/>
      <c r="C301" s="137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5" customHeight="1" x14ac:dyDescent="0.35">
      <c r="A302" s="3"/>
      <c r="B302" s="3"/>
      <c r="C302" s="137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5" customHeight="1" x14ac:dyDescent="0.35">
      <c r="A303" s="3"/>
      <c r="B303" s="3"/>
      <c r="C303" s="137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5" customHeight="1" x14ac:dyDescent="0.35">
      <c r="A304" s="3"/>
      <c r="B304" s="3"/>
      <c r="C304" s="137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5" customHeight="1" x14ac:dyDescent="0.35">
      <c r="A305" s="3"/>
      <c r="B305" s="3"/>
      <c r="C305" s="137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5" customHeight="1" x14ac:dyDescent="0.35">
      <c r="A306" s="3"/>
      <c r="B306" s="3"/>
      <c r="C306" s="137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5" customHeight="1" x14ac:dyDescent="0.35">
      <c r="A307" s="3"/>
      <c r="B307" s="3"/>
      <c r="C307" s="137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5" customHeight="1" x14ac:dyDescent="0.35">
      <c r="A308" s="3"/>
      <c r="B308" s="3"/>
      <c r="C308" s="137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5" customHeight="1" x14ac:dyDescent="0.35">
      <c r="A309" s="3"/>
      <c r="B309" s="3"/>
      <c r="C309" s="137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5" customHeight="1" x14ac:dyDescent="0.35">
      <c r="A310" s="3"/>
      <c r="B310" s="3"/>
      <c r="C310" s="137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5" customHeight="1" x14ac:dyDescent="0.35">
      <c r="A311" s="3"/>
      <c r="B311" s="3"/>
      <c r="C311" s="137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5" customHeight="1" x14ac:dyDescent="0.35">
      <c r="A312" s="3"/>
      <c r="B312" s="3"/>
      <c r="C312" s="137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5" customHeight="1" x14ac:dyDescent="0.35">
      <c r="A313" s="3"/>
      <c r="B313" s="3"/>
      <c r="C313" s="137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5" customHeight="1" x14ac:dyDescent="0.35">
      <c r="A314" s="3"/>
      <c r="B314" s="3"/>
      <c r="C314" s="137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5" customHeight="1" x14ac:dyDescent="0.35">
      <c r="A315" s="3"/>
      <c r="B315" s="3"/>
      <c r="C315" s="137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5" customHeight="1" x14ac:dyDescent="0.35">
      <c r="A316" s="3"/>
      <c r="B316" s="3"/>
      <c r="C316" s="137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5" customHeight="1" x14ac:dyDescent="0.35">
      <c r="A317" s="3"/>
      <c r="B317" s="3"/>
      <c r="C317" s="137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5" customHeight="1" x14ac:dyDescent="0.35">
      <c r="A318" s="3"/>
      <c r="B318" s="3"/>
      <c r="C318" s="137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5" customHeight="1" x14ac:dyDescent="0.35">
      <c r="A319" s="3"/>
      <c r="B319" s="3"/>
      <c r="C319" s="137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5" customHeight="1" x14ac:dyDescent="0.35">
      <c r="A320" s="3"/>
      <c r="B320" s="3"/>
      <c r="C320" s="137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5" customHeight="1" x14ac:dyDescent="0.35">
      <c r="A321" s="3"/>
      <c r="B321" s="3"/>
      <c r="C321" s="137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5" customHeight="1" x14ac:dyDescent="0.35">
      <c r="A322" s="3"/>
      <c r="B322" s="3"/>
      <c r="C322" s="137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5" customHeight="1" x14ac:dyDescent="0.35">
      <c r="A323" s="3"/>
      <c r="B323" s="3"/>
      <c r="C323" s="137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5" customHeight="1" x14ac:dyDescent="0.35">
      <c r="A324" s="3"/>
      <c r="B324" s="3"/>
      <c r="C324" s="137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5" customHeight="1" x14ac:dyDescent="0.35">
      <c r="A325" s="3"/>
      <c r="B325" s="3"/>
      <c r="C325" s="137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5" customHeight="1" x14ac:dyDescent="0.35">
      <c r="A326" s="3"/>
      <c r="B326" s="3"/>
      <c r="C326" s="137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5" customHeight="1" x14ac:dyDescent="0.35">
      <c r="A327" s="3"/>
      <c r="B327" s="3"/>
      <c r="C327" s="137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5" customHeight="1" x14ac:dyDescent="0.35">
      <c r="A328" s="3"/>
      <c r="B328" s="3"/>
      <c r="C328" s="137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5" customHeight="1" x14ac:dyDescent="0.35">
      <c r="A329" s="3"/>
      <c r="B329" s="3"/>
      <c r="C329" s="137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5" customHeight="1" x14ac:dyDescent="0.35">
      <c r="A330" s="3"/>
      <c r="B330" s="3"/>
      <c r="C330" s="137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5" customHeight="1" x14ac:dyDescent="0.35">
      <c r="A331" s="3"/>
      <c r="B331" s="3"/>
      <c r="C331" s="137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5" customHeight="1" x14ac:dyDescent="0.35">
      <c r="A332" s="3"/>
      <c r="B332" s="3"/>
      <c r="C332" s="137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5" customHeight="1" x14ac:dyDescent="0.35">
      <c r="A333" s="3"/>
      <c r="B333" s="3"/>
      <c r="C333" s="137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5" customHeight="1" x14ac:dyDescent="0.35">
      <c r="A334" s="3"/>
      <c r="B334" s="3"/>
      <c r="C334" s="137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5" customHeight="1" x14ac:dyDescent="0.35">
      <c r="A335" s="3"/>
      <c r="B335" s="3"/>
      <c r="C335" s="137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5" customHeight="1" x14ac:dyDescent="0.35">
      <c r="A336" s="3"/>
      <c r="B336" s="3"/>
      <c r="C336" s="137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5" customHeight="1" x14ac:dyDescent="0.35">
      <c r="A337" s="3"/>
      <c r="B337" s="3"/>
      <c r="C337" s="137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5" customHeight="1" x14ac:dyDescent="0.35">
      <c r="A338" s="3"/>
      <c r="B338" s="3"/>
      <c r="C338" s="137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5" customHeight="1" x14ac:dyDescent="0.35">
      <c r="A339" s="3"/>
      <c r="B339" s="3"/>
      <c r="C339" s="137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5" customHeight="1" x14ac:dyDescent="0.35">
      <c r="A340" s="3"/>
      <c r="B340" s="3"/>
      <c r="C340" s="137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5" customHeight="1" x14ac:dyDescent="0.35">
      <c r="A341" s="3"/>
      <c r="B341" s="3"/>
      <c r="C341" s="137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5" customHeight="1" x14ac:dyDescent="0.35">
      <c r="A342" s="3"/>
      <c r="B342" s="3"/>
      <c r="C342" s="137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5" customHeight="1" x14ac:dyDescent="0.35">
      <c r="A343" s="3"/>
      <c r="B343" s="3"/>
      <c r="C343" s="137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5" customHeight="1" x14ac:dyDescent="0.35">
      <c r="A344" s="3"/>
      <c r="B344" s="3"/>
      <c r="C344" s="137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5" customHeight="1" x14ac:dyDescent="0.35">
      <c r="A345" s="3"/>
      <c r="B345" s="3"/>
      <c r="C345" s="137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5" customHeight="1" x14ac:dyDescent="0.35">
      <c r="A346" s="3"/>
      <c r="B346" s="3"/>
      <c r="C346" s="137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5" customHeight="1" x14ac:dyDescent="0.35">
      <c r="A347" s="3"/>
      <c r="B347" s="3"/>
      <c r="C347" s="137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5" customHeight="1" x14ac:dyDescent="0.35">
      <c r="A348" s="3"/>
      <c r="B348" s="3"/>
      <c r="C348" s="137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5" customHeight="1" x14ac:dyDescent="0.35">
      <c r="A349" s="3"/>
      <c r="B349" s="3"/>
      <c r="C349" s="137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5" customHeight="1" x14ac:dyDescent="0.35">
      <c r="A350" s="3"/>
      <c r="B350" s="3"/>
      <c r="C350" s="137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5" customHeight="1" x14ac:dyDescent="0.35">
      <c r="A351" s="3"/>
      <c r="B351" s="3"/>
      <c r="C351" s="137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5" customHeight="1" x14ac:dyDescent="0.35">
      <c r="A352" s="3"/>
      <c r="B352" s="3"/>
      <c r="C352" s="137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5" customHeight="1" x14ac:dyDescent="0.35">
      <c r="A353" s="3"/>
      <c r="B353" s="3"/>
      <c r="C353" s="137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5" customHeight="1" x14ac:dyDescent="0.35">
      <c r="A354" s="3"/>
      <c r="B354" s="3"/>
      <c r="C354" s="137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5" customHeight="1" x14ac:dyDescent="0.35">
      <c r="A355" s="3"/>
      <c r="B355" s="3"/>
      <c r="C355" s="137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5" customHeight="1" x14ac:dyDescent="0.35">
      <c r="A356" s="3"/>
      <c r="B356" s="3"/>
      <c r="C356" s="137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5" customHeight="1" x14ac:dyDescent="0.35">
      <c r="A357" s="3"/>
      <c r="B357" s="3"/>
      <c r="C357" s="137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5" customHeight="1" x14ac:dyDescent="0.35">
      <c r="A358" s="3"/>
      <c r="B358" s="3"/>
      <c r="C358" s="137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5" customHeight="1" x14ac:dyDescent="0.35">
      <c r="A359" s="3"/>
      <c r="B359" s="3"/>
      <c r="C359" s="137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5" customHeight="1" x14ac:dyDescent="0.35">
      <c r="A360" s="3"/>
      <c r="B360" s="3"/>
      <c r="C360" s="137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5" customHeight="1" x14ac:dyDescent="0.35">
      <c r="A361" s="3"/>
      <c r="B361" s="3"/>
      <c r="C361" s="137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5" customHeight="1" x14ac:dyDescent="0.35">
      <c r="A362" s="3"/>
      <c r="B362" s="3"/>
      <c r="C362" s="137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5" customHeight="1" x14ac:dyDescent="0.35">
      <c r="A363" s="3"/>
      <c r="B363" s="3"/>
      <c r="C363" s="137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5" customHeight="1" x14ac:dyDescent="0.35">
      <c r="A364" s="3"/>
      <c r="B364" s="3"/>
      <c r="C364" s="137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5" customHeight="1" x14ac:dyDescent="0.35">
      <c r="A365" s="3"/>
      <c r="B365" s="3"/>
      <c r="C365" s="137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5" customHeight="1" x14ac:dyDescent="0.35">
      <c r="A366" s="3"/>
      <c r="B366" s="3"/>
      <c r="C366" s="137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5" customHeight="1" x14ac:dyDescent="0.35">
      <c r="A367" s="3"/>
      <c r="B367" s="3"/>
      <c r="C367" s="137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5" customHeight="1" x14ac:dyDescent="0.35">
      <c r="A368" s="3"/>
      <c r="B368" s="3"/>
      <c r="C368" s="137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5" customHeight="1" x14ac:dyDescent="0.35">
      <c r="A369" s="3"/>
      <c r="B369" s="3"/>
      <c r="C369" s="137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5" customHeight="1" x14ac:dyDescent="0.35">
      <c r="A370" s="3"/>
      <c r="B370" s="3"/>
      <c r="C370" s="137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5" customHeight="1" x14ac:dyDescent="0.35">
      <c r="A371" s="3"/>
      <c r="B371" s="3"/>
      <c r="C371" s="137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5" customHeight="1" x14ac:dyDescent="0.35">
      <c r="A372" s="3"/>
      <c r="B372" s="3"/>
      <c r="C372" s="137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5" customHeight="1" x14ac:dyDescent="0.35">
      <c r="A373" s="3"/>
      <c r="B373" s="3"/>
      <c r="C373" s="137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5" customHeight="1" x14ac:dyDescent="0.35">
      <c r="A374" s="3"/>
      <c r="B374" s="3"/>
      <c r="C374" s="137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5" customHeight="1" x14ac:dyDescent="0.35">
      <c r="A375" s="3"/>
      <c r="B375" s="3"/>
      <c r="C375" s="137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5" customHeight="1" x14ac:dyDescent="0.35">
      <c r="A376" s="3"/>
      <c r="B376" s="3"/>
      <c r="C376" s="137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5" customHeight="1" x14ac:dyDescent="0.35">
      <c r="A377" s="3"/>
      <c r="B377" s="3"/>
      <c r="C377" s="137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5" customHeight="1" x14ac:dyDescent="0.35">
      <c r="A378" s="3"/>
      <c r="B378" s="3"/>
      <c r="C378" s="137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5" customHeight="1" x14ac:dyDescent="0.35">
      <c r="A379" s="3"/>
      <c r="B379" s="3"/>
      <c r="C379" s="137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5" customHeight="1" x14ac:dyDescent="0.35">
      <c r="A380" s="3"/>
      <c r="B380" s="3"/>
      <c r="C380" s="137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5" customHeight="1" x14ac:dyDescent="0.35">
      <c r="A381" s="3"/>
      <c r="B381" s="3"/>
      <c r="C381" s="137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5" customHeight="1" x14ac:dyDescent="0.35">
      <c r="A382" s="3"/>
      <c r="B382" s="3"/>
      <c r="C382" s="137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5" customHeight="1" x14ac:dyDescent="0.35">
      <c r="A383" s="3"/>
      <c r="B383" s="3"/>
      <c r="C383" s="137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5" customHeight="1" x14ac:dyDescent="0.35">
      <c r="A384" s="3"/>
      <c r="B384" s="3"/>
      <c r="C384" s="137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5" customHeight="1" x14ac:dyDescent="0.35">
      <c r="A385" s="3"/>
      <c r="B385" s="3"/>
      <c r="C385" s="137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5" customHeight="1" x14ac:dyDescent="0.35">
      <c r="A386" s="3"/>
      <c r="B386" s="3"/>
      <c r="C386" s="137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5" customHeight="1" x14ac:dyDescent="0.35">
      <c r="A387" s="3"/>
      <c r="B387" s="3"/>
      <c r="C387" s="137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5" customHeight="1" x14ac:dyDescent="0.35">
      <c r="A388" s="3"/>
      <c r="B388" s="3"/>
      <c r="C388" s="137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5" customHeight="1" x14ac:dyDescent="0.35">
      <c r="A389" s="3"/>
      <c r="B389" s="3"/>
      <c r="C389" s="137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5" customHeight="1" x14ac:dyDescent="0.35">
      <c r="A390" s="3"/>
      <c r="B390" s="3"/>
      <c r="C390" s="137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5" customHeight="1" x14ac:dyDescent="0.35">
      <c r="A391" s="3"/>
      <c r="B391" s="3"/>
      <c r="C391" s="137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5" customHeight="1" x14ac:dyDescent="0.35">
      <c r="A392" s="3"/>
      <c r="B392" s="3"/>
      <c r="C392" s="137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5" customHeight="1" x14ac:dyDescent="0.35">
      <c r="A393" s="3"/>
      <c r="B393" s="3"/>
      <c r="C393" s="137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5" customHeight="1" x14ac:dyDescent="0.35">
      <c r="A394" s="3"/>
      <c r="B394" s="3"/>
      <c r="C394" s="137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5" customHeight="1" x14ac:dyDescent="0.35">
      <c r="A395" s="3"/>
      <c r="B395" s="3"/>
      <c r="C395" s="137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5" customHeight="1" x14ac:dyDescent="0.35">
      <c r="A396" s="3"/>
      <c r="B396" s="3"/>
      <c r="C396" s="137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5" customHeight="1" x14ac:dyDescent="0.35">
      <c r="A397" s="3"/>
      <c r="B397" s="3"/>
      <c r="C397" s="137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5" customHeight="1" x14ac:dyDescent="0.35">
      <c r="A398" s="3"/>
      <c r="B398" s="3"/>
      <c r="C398" s="137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5" customHeight="1" x14ac:dyDescent="0.35">
      <c r="A399" s="3"/>
      <c r="B399" s="3"/>
      <c r="C399" s="137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5" customHeight="1" x14ac:dyDescent="0.35">
      <c r="A400" s="3"/>
      <c r="B400" s="3"/>
      <c r="C400" s="137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5" customHeight="1" x14ac:dyDescent="0.35">
      <c r="A401" s="3"/>
      <c r="B401" s="3"/>
      <c r="C401" s="137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5" customHeight="1" x14ac:dyDescent="0.35">
      <c r="A402" s="3"/>
      <c r="B402" s="3"/>
      <c r="C402" s="137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5" customHeight="1" x14ac:dyDescent="0.35">
      <c r="A403" s="3"/>
      <c r="B403" s="3"/>
      <c r="C403" s="137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5" customHeight="1" x14ac:dyDescent="0.35">
      <c r="A404" s="3"/>
      <c r="B404" s="3"/>
      <c r="C404" s="137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5" customHeight="1" x14ac:dyDescent="0.35">
      <c r="A405" s="3"/>
      <c r="B405" s="3"/>
      <c r="C405" s="137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5" customHeight="1" x14ac:dyDescent="0.35">
      <c r="A406" s="3"/>
      <c r="B406" s="3"/>
      <c r="C406" s="137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5" customHeight="1" x14ac:dyDescent="0.35">
      <c r="A407" s="3"/>
      <c r="B407" s="3"/>
      <c r="C407" s="137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5" customHeight="1" x14ac:dyDescent="0.35">
      <c r="A408" s="3"/>
      <c r="B408" s="3"/>
      <c r="C408" s="137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5" customHeight="1" x14ac:dyDescent="0.35">
      <c r="A409" s="3"/>
      <c r="B409" s="3"/>
      <c r="C409" s="137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5" customHeight="1" x14ac:dyDescent="0.35">
      <c r="A410" s="3"/>
      <c r="B410" s="3"/>
      <c r="C410" s="137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5" customHeight="1" x14ac:dyDescent="0.35">
      <c r="A411" s="3"/>
      <c r="B411" s="3"/>
      <c r="C411" s="137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5" customHeight="1" x14ac:dyDescent="0.35">
      <c r="A412" s="3"/>
      <c r="B412" s="3"/>
      <c r="C412" s="137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5" customHeight="1" x14ac:dyDescent="0.35">
      <c r="A413" s="3"/>
      <c r="B413" s="3"/>
      <c r="C413" s="137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5" customHeight="1" x14ac:dyDescent="0.35">
      <c r="A414" s="3"/>
      <c r="B414" s="3"/>
      <c r="C414" s="137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5" customHeight="1" x14ac:dyDescent="0.35">
      <c r="A415" s="3"/>
      <c r="B415" s="3"/>
      <c r="C415" s="137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5" customHeight="1" x14ac:dyDescent="0.35">
      <c r="A416" s="3"/>
      <c r="B416" s="3"/>
      <c r="C416" s="137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5" customHeight="1" x14ac:dyDescent="0.35">
      <c r="A417" s="3"/>
      <c r="B417" s="3"/>
      <c r="C417" s="137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5" customHeight="1" x14ac:dyDescent="0.35">
      <c r="A418" s="3"/>
      <c r="B418" s="3"/>
      <c r="C418" s="137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5" customHeight="1" x14ac:dyDescent="0.35">
      <c r="A419" s="3"/>
      <c r="B419" s="3"/>
      <c r="C419" s="137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5" customHeight="1" x14ac:dyDescent="0.35">
      <c r="A420" s="3"/>
      <c r="B420" s="3"/>
      <c r="C420" s="137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5" customHeight="1" x14ac:dyDescent="0.35">
      <c r="A421" s="3"/>
      <c r="B421" s="3"/>
      <c r="C421" s="137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5" customHeight="1" x14ac:dyDescent="0.35">
      <c r="A422" s="3"/>
      <c r="B422" s="3"/>
      <c r="C422" s="137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5" customHeight="1" x14ac:dyDescent="0.35">
      <c r="A423" s="3"/>
      <c r="B423" s="3"/>
      <c r="C423" s="137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5" customHeight="1" x14ac:dyDescent="0.35">
      <c r="A424" s="3"/>
      <c r="B424" s="3"/>
      <c r="C424" s="137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5" customHeight="1" x14ac:dyDescent="0.35">
      <c r="A425" s="3"/>
      <c r="B425" s="3"/>
      <c r="C425" s="137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5" customHeight="1" x14ac:dyDescent="0.35">
      <c r="A426" s="3"/>
      <c r="B426" s="3"/>
      <c r="C426" s="137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5" customHeight="1" x14ac:dyDescent="0.35">
      <c r="A427" s="3"/>
      <c r="B427" s="3"/>
      <c r="C427" s="137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5" customHeight="1" x14ac:dyDescent="0.35">
      <c r="A428" s="3"/>
      <c r="B428" s="3"/>
      <c r="C428" s="137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5" customHeight="1" x14ac:dyDescent="0.35">
      <c r="A429" s="3"/>
      <c r="B429" s="3"/>
      <c r="C429" s="137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5" customHeight="1" x14ac:dyDescent="0.35">
      <c r="A430" s="3"/>
      <c r="B430" s="3"/>
      <c r="C430" s="137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5" customHeight="1" x14ac:dyDescent="0.35">
      <c r="A431" s="3"/>
      <c r="B431" s="3"/>
      <c r="C431" s="137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5" customHeight="1" x14ac:dyDescent="0.35">
      <c r="A432" s="3"/>
      <c r="B432" s="3"/>
      <c r="C432" s="137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5" customHeight="1" x14ac:dyDescent="0.35">
      <c r="A433" s="3"/>
      <c r="B433" s="3"/>
      <c r="C433" s="137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5" customHeight="1" x14ac:dyDescent="0.35">
      <c r="A434" s="3"/>
      <c r="B434" s="3"/>
      <c r="C434" s="137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5" customHeight="1" x14ac:dyDescent="0.35">
      <c r="A435" s="3"/>
      <c r="B435" s="3"/>
      <c r="C435" s="137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5" customHeight="1" x14ac:dyDescent="0.35">
      <c r="A436" s="3"/>
      <c r="B436" s="3"/>
      <c r="C436" s="137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5" customHeight="1" x14ac:dyDescent="0.35">
      <c r="A437" s="3"/>
      <c r="B437" s="3"/>
      <c r="C437" s="137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5" customHeight="1" x14ac:dyDescent="0.35">
      <c r="A438" s="3"/>
      <c r="B438" s="3"/>
      <c r="C438" s="137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5" customHeight="1" x14ac:dyDescent="0.35">
      <c r="A439" s="3"/>
      <c r="B439" s="3"/>
      <c r="C439" s="137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5" customHeight="1" x14ac:dyDescent="0.35">
      <c r="A440" s="3"/>
      <c r="B440" s="3"/>
      <c r="C440" s="137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5" customHeight="1" x14ac:dyDescent="0.35">
      <c r="A441" s="3"/>
      <c r="B441" s="3"/>
      <c r="C441" s="137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5" customHeight="1" x14ac:dyDescent="0.35">
      <c r="A442" s="3"/>
      <c r="B442" s="3"/>
      <c r="C442" s="137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5" customHeight="1" x14ac:dyDescent="0.35">
      <c r="A443" s="3"/>
      <c r="B443" s="3"/>
      <c r="C443" s="137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5" customHeight="1" x14ac:dyDescent="0.35">
      <c r="A444" s="3"/>
      <c r="B444" s="3"/>
      <c r="C444" s="137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5" customHeight="1" x14ac:dyDescent="0.35">
      <c r="A445" s="3"/>
      <c r="B445" s="3"/>
      <c r="C445" s="137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5" customHeight="1" x14ac:dyDescent="0.35">
      <c r="A446" s="3"/>
      <c r="B446" s="3"/>
      <c r="C446" s="137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5" customHeight="1" x14ac:dyDescent="0.35">
      <c r="A447" s="3"/>
      <c r="B447" s="3"/>
      <c r="C447" s="137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5" customHeight="1" x14ac:dyDescent="0.35">
      <c r="A448" s="3"/>
      <c r="B448" s="3"/>
      <c r="C448" s="137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5" customHeight="1" x14ac:dyDescent="0.35">
      <c r="A449" s="3"/>
      <c r="B449" s="3"/>
      <c r="C449" s="137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5" customHeight="1" x14ac:dyDescent="0.35">
      <c r="A450" s="3"/>
      <c r="B450" s="3"/>
      <c r="C450" s="137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5" customHeight="1" x14ac:dyDescent="0.35">
      <c r="A451" s="3"/>
      <c r="B451" s="3"/>
      <c r="C451" s="137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5" customHeight="1" x14ac:dyDescent="0.35">
      <c r="A452" s="3"/>
      <c r="B452" s="3"/>
      <c r="C452" s="137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5" customHeight="1" x14ac:dyDescent="0.35">
      <c r="A453" s="3"/>
      <c r="B453" s="3"/>
      <c r="C453" s="137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5" customHeight="1" x14ac:dyDescent="0.35">
      <c r="A454" s="3"/>
      <c r="B454" s="3"/>
      <c r="C454" s="137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5" customHeight="1" x14ac:dyDescent="0.35">
      <c r="A455" s="3"/>
      <c r="B455" s="3"/>
      <c r="C455" s="137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5" customHeight="1" x14ac:dyDescent="0.35">
      <c r="A456" s="3"/>
      <c r="B456" s="3"/>
      <c r="C456" s="137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5" customHeight="1" x14ac:dyDescent="0.35">
      <c r="A457" s="3"/>
      <c r="B457" s="3"/>
      <c r="C457" s="137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5" customHeight="1" x14ac:dyDescent="0.35">
      <c r="A458" s="3"/>
      <c r="B458" s="3"/>
      <c r="C458" s="137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5" customHeight="1" x14ac:dyDescent="0.35">
      <c r="A459" s="3"/>
      <c r="B459" s="3"/>
      <c r="C459" s="137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5" customHeight="1" x14ac:dyDescent="0.35">
      <c r="A460" s="3"/>
      <c r="B460" s="3"/>
      <c r="C460" s="137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5" customHeight="1" x14ac:dyDescent="0.35">
      <c r="A461" s="3"/>
      <c r="B461" s="3"/>
      <c r="C461" s="137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5" customHeight="1" x14ac:dyDescent="0.35">
      <c r="A462" s="3"/>
      <c r="B462" s="3"/>
      <c r="C462" s="137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5" customHeight="1" x14ac:dyDescent="0.35">
      <c r="A463" s="3"/>
      <c r="B463" s="3"/>
      <c r="C463" s="137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5" customHeight="1" x14ac:dyDescent="0.35">
      <c r="A464" s="3"/>
      <c r="B464" s="3"/>
      <c r="C464" s="137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5" customHeight="1" x14ac:dyDescent="0.35">
      <c r="A465" s="3"/>
      <c r="B465" s="3"/>
      <c r="C465" s="137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5" customHeight="1" x14ac:dyDescent="0.35">
      <c r="A466" s="3"/>
      <c r="B466" s="3"/>
      <c r="C466" s="137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5" customHeight="1" x14ac:dyDescent="0.35">
      <c r="A467" s="3"/>
      <c r="B467" s="3"/>
      <c r="C467" s="137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5" customHeight="1" x14ac:dyDescent="0.35">
      <c r="A468" s="3"/>
      <c r="B468" s="3"/>
      <c r="C468" s="137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5" customHeight="1" x14ac:dyDescent="0.35">
      <c r="A469" s="3"/>
      <c r="B469" s="3"/>
      <c r="C469" s="137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5" customHeight="1" x14ac:dyDescent="0.35">
      <c r="A470" s="3"/>
      <c r="B470" s="3"/>
      <c r="C470" s="137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5" customHeight="1" x14ac:dyDescent="0.35">
      <c r="A471" s="3"/>
      <c r="B471" s="3"/>
      <c r="C471" s="137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5" customHeight="1" x14ac:dyDescent="0.35">
      <c r="A472" s="3"/>
      <c r="B472" s="3"/>
      <c r="C472" s="137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5" customHeight="1" x14ac:dyDescent="0.35">
      <c r="A473" s="3"/>
      <c r="B473" s="3"/>
      <c r="C473" s="137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5" customHeight="1" x14ac:dyDescent="0.35">
      <c r="A474" s="3"/>
      <c r="B474" s="3"/>
      <c r="C474" s="137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5" customHeight="1" x14ac:dyDescent="0.35">
      <c r="A475" s="3"/>
      <c r="B475" s="3"/>
      <c r="C475" s="137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5" customHeight="1" x14ac:dyDescent="0.35">
      <c r="A476" s="3"/>
      <c r="B476" s="3"/>
      <c r="C476" s="137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5" customHeight="1" x14ac:dyDescent="0.35">
      <c r="A477" s="3"/>
      <c r="B477" s="3"/>
      <c r="C477" s="137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5" customHeight="1" x14ac:dyDescent="0.35">
      <c r="A478" s="3"/>
      <c r="B478" s="3"/>
      <c r="C478" s="137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5" customHeight="1" x14ac:dyDescent="0.35">
      <c r="A479" s="3"/>
      <c r="B479" s="3"/>
      <c r="C479" s="137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5" customHeight="1" x14ac:dyDescent="0.35">
      <c r="A480" s="3"/>
      <c r="B480" s="3"/>
      <c r="C480" s="137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5" customHeight="1" x14ac:dyDescent="0.35">
      <c r="A481" s="3"/>
      <c r="B481" s="3"/>
      <c r="C481" s="137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5" customHeight="1" x14ac:dyDescent="0.35">
      <c r="A482" s="3"/>
      <c r="B482" s="3"/>
      <c r="C482" s="137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5" customHeight="1" x14ac:dyDescent="0.35">
      <c r="A483" s="3"/>
      <c r="B483" s="3"/>
      <c r="C483" s="137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5" customHeight="1" x14ac:dyDescent="0.35">
      <c r="A484" s="3"/>
      <c r="B484" s="3"/>
      <c r="C484" s="137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5" customHeight="1" x14ac:dyDescent="0.35">
      <c r="A485" s="3"/>
      <c r="B485" s="3"/>
      <c r="C485" s="137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5" customHeight="1" x14ac:dyDescent="0.35">
      <c r="A486" s="3"/>
      <c r="B486" s="3"/>
      <c r="C486" s="137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5" customHeight="1" x14ac:dyDescent="0.35">
      <c r="A487" s="3"/>
      <c r="B487" s="3"/>
      <c r="C487" s="137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5" customHeight="1" x14ac:dyDescent="0.35">
      <c r="A488" s="3"/>
      <c r="B488" s="3"/>
      <c r="C488" s="137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5" customHeight="1" x14ac:dyDescent="0.35">
      <c r="A489" s="3"/>
      <c r="B489" s="3"/>
      <c r="C489" s="137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5" customHeight="1" x14ac:dyDescent="0.35">
      <c r="A490" s="3"/>
      <c r="B490" s="3"/>
      <c r="C490" s="137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5" customHeight="1" x14ac:dyDescent="0.35">
      <c r="A491" s="3"/>
      <c r="B491" s="3"/>
      <c r="C491" s="137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5" customHeight="1" x14ac:dyDescent="0.35">
      <c r="A492" s="3"/>
      <c r="B492" s="3"/>
      <c r="C492" s="137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5" customHeight="1" x14ac:dyDescent="0.35">
      <c r="A493" s="3"/>
      <c r="B493" s="3"/>
      <c r="C493" s="137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5" customHeight="1" x14ac:dyDescent="0.35">
      <c r="A494" s="3"/>
      <c r="B494" s="3"/>
      <c r="C494" s="137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5" customHeight="1" x14ac:dyDescent="0.35">
      <c r="A495" s="3"/>
      <c r="B495" s="3"/>
      <c r="C495" s="137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5" customHeight="1" x14ac:dyDescent="0.35">
      <c r="A496" s="3"/>
      <c r="B496" s="3"/>
      <c r="C496" s="137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5" customHeight="1" x14ac:dyDescent="0.35">
      <c r="A497" s="3"/>
      <c r="B497" s="3"/>
      <c r="C497" s="137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5" customHeight="1" x14ac:dyDescent="0.35">
      <c r="A498" s="3"/>
      <c r="B498" s="3"/>
      <c r="C498" s="137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5" customHeight="1" x14ac:dyDescent="0.35">
      <c r="A499" s="3"/>
      <c r="B499" s="3"/>
      <c r="C499" s="137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5" customHeight="1" x14ac:dyDescent="0.35">
      <c r="A500" s="3"/>
      <c r="B500" s="3"/>
      <c r="C500" s="137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5" customHeight="1" x14ac:dyDescent="0.35">
      <c r="A501" s="3"/>
      <c r="B501" s="3"/>
      <c r="C501" s="137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5" customHeight="1" x14ac:dyDescent="0.35">
      <c r="A502" s="3"/>
      <c r="B502" s="3"/>
      <c r="C502" s="137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5" customHeight="1" x14ac:dyDescent="0.35">
      <c r="A503" s="3"/>
      <c r="B503" s="3"/>
      <c r="C503" s="137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5" customHeight="1" x14ac:dyDescent="0.35">
      <c r="A504" s="3"/>
      <c r="B504" s="3"/>
      <c r="C504" s="137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5" customHeight="1" x14ac:dyDescent="0.35">
      <c r="A505" s="3"/>
      <c r="B505" s="3"/>
      <c r="C505" s="137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5" customHeight="1" x14ac:dyDescent="0.35">
      <c r="A506" s="3"/>
      <c r="B506" s="3"/>
      <c r="C506" s="137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5" customHeight="1" x14ac:dyDescent="0.35">
      <c r="A507" s="3"/>
      <c r="B507" s="3"/>
      <c r="C507" s="137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5" customHeight="1" x14ac:dyDescent="0.35">
      <c r="A508" s="3"/>
      <c r="B508" s="3"/>
      <c r="C508" s="137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5" customHeight="1" x14ac:dyDescent="0.35">
      <c r="A509" s="3"/>
      <c r="B509" s="3"/>
      <c r="C509" s="137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5" customHeight="1" x14ac:dyDescent="0.35">
      <c r="A510" s="3"/>
      <c r="B510" s="3"/>
      <c r="C510" s="137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5" customHeight="1" x14ac:dyDescent="0.35">
      <c r="A511" s="3"/>
      <c r="B511" s="3"/>
      <c r="C511" s="137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5" customHeight="1" x14ac:dyDescent="0.35">
      <c r="A512" s="3"/>
      <c r="B512" s="3"/>
      <c r="C512" s="137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5" customHeight="1" x14ac:dyDescent="0.35">
      <c r="A513" s="3"/>
      <c r="B513" s="3"/>
      <c r="C513" s="137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5" customHeight="1" x14ac:dyDescent="0.35">
      <c r="A514" s="3"/>
      <c r="B514" s="3"/>
      <c r="C514" s="137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5" customHeight="1" x14ac:dyDescent="0.35">
      <c r="A515" s="3"/>
      <c r="B515" s="3"/>
      <c r="C515" s="137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5" customHeight="1" x14ac:dyDescent="0.35">
      <c r="A516" s="3"/>
      <c r="B516" s="3"/>
      <c r="C516" s="137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5" customHeight="1" x14ac:dyDescent="0.35">
      <c r="A517" s="3"/>
      <c r="B517" s="3"/>
      <c r="C517" s="137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5" customHeight="1" x14ac:dyDescent="0.35">
      <c r="A518" s="3"/>
      <c r="B518" s="3"/>
      <c r="C518" s="137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5" customHeight="1" x14ac:dyDescent="0.35">
      <c r="A519" s="3"/>
      <c r="B519" s="3"/>
      <c r="C519" s="137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5" customHeight="1" x14ac:dyDescent="0.35">
      <c r="A520" s="3"/>
      <c r="B520" s="3"/>
      <c r="C520" s="137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5" customHeight="1" x14ac:dyDescent="0.35">
      <c r="A521" s="3"/>
      <c r="B521" s="3"/>
      <c r="C521" s="137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5" customHeight="1" x14ac:dyDescent="0.35">
      <c r="A522" s="3"/>
      <c r="B522" s="3"/>
      <c r="C522" s="137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5" customHeight="1" x14ac:dyDescent="0.35">
      <c r="A523" s="3"/>
      <c r="B523" s="3"/>
      <c r="C523" s="137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5" customHeight="1" x14ac:dyDescent="0.35">
      <c r="A524" s="3"/>
      <c r="B524" s="3"/>
      <c r="C524" s="137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5" customHeight="1" x14ac:dyDescent="0.35">
      <c r="A525" s="3"/>
      <c r="B525" s="3"/>
      <c r="C525" s="137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5" customHeight="1" x14ac:dyDescent="0.35">
      <c r="A526" s="3"/>
      <c r="B526" s="3"/>
      <c r="C526" s="137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5" customHeight="1" x14ac:dyDescent="0.35">
      <c r="A527" s="3"/>
      <c r="B527" s="3"/>
      <c r="C527" s="137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5" customHeight="1" x14ac:dyDescent="0.35">
      <c r="A528" s="3"/>
      <c r="B528" s="3"/>
      <c r="C528" s="137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5" customHeight="1" x14ac:dyDescent="0.35">
      <c r="A529" s="3"/>
      <c r="B529" s="3"/>
      <c r="C529" s="137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5" customHeight="1" x14ac:dyDescent="0.35">
      <c r="A530" s="3"/>
      <c r="B530" s="3"/>
      <c r="C530" s="137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5" customHeight="1" x14ac:dyDescent="0.35">
      <c r="A531" s="3"/>
      <c r="B531" s="3"/>
      <c r="C531" s="137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5" customHeight="1" x14ac:dyDescent="0.35">
      <c r="A532" s="3"/>
      <c r="B532" s="3"/>
      <c r="C532" s="137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5" customHeight="1" x14ac:dyDescent="0.35">
      <c r="A533" s="3"/>
      <c r="B533" s="3"/>
      <c r="C533" s="137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5" customHeight="1" x14ac:dyDescent="0.35">
      <c r="A534" s="3"/>
      <c r="B534" s="3"/>
      <c r="C534" s="137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5" customHeight="1" x14ac:dyDescent="0.35">
      <c r="A535" s="3"/>
      <c r="B535" s="3"/>
      <c r="C535" s="137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5" customHeight="1" x14ac:dyDescent="0.35">
      <c r="A536" s="3"/>
      <c r="B536" s="3"/>
      <c r="C536" s="137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5" customHeight="1" x14ac:dyDescent="0.35">
      <c r="A537" s="3"/>
      <c r="B537" s="3"/>
      <c r="C537" s="137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5" customHeight="1" x14ac:dyDescent="0.35">
      <c r="A538" s="3"/>
      <c r="B538" s="3"/>
      <c r="C538" s="137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5" customHeight="1" x14ac:dyDescent="0.35">
      <c r="A539" s="3"/>
      <c r="B539" s="3"/>
      <c r="C539" s="137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5" customHeight="1" x14ac:dyDescent="0.35">
      <c r="A540" s="3"/>
      <c r="B540" s="3"/>
      <c r="C540" s="137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5" customHeight="1" x14ac:dyDescent="0.35">
      <c r="A541" s="3"/>
      <c r="B541" s="3"/>
      <c r="C541" s="137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5" customHeight="1" x14ac:dyDescent="0.35">
      <c r="A542" s="3"/>
      <c r="B542" s="3"/>
      <c r="C542" s="137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5" customHeight="1" x14ac:dyDescent="0.35">
      <c r="A543" s="3"/>
      <c r="B543" s="3"/>
      <c r="C543" s="137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5" customHeight="1" x14ac:dyDescent="0.35">
      <c r="A544" s="3"/>
      <c r="B544" s="3"/>
      <c r="C544" s="137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5" customHeight="1" x14ac:dyDescent="0.35">
      <c r="A545" s="3"/>
      <c r="B545" s="3"/>
      <c r="C545" s="137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5" customHeight="1" x14ac:dyDescent="0.35">
      <c r="A546" s="3"/>
      <c r="B546" s="3"/>
      <c r="C546" s="137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5" customHeight="1" x14ac:dyDescent="0.35">
      <c r="A547" s="3"/>
      <c r="B547" s="3"/>
      <c r="C547" s="137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5" customHeight="1" x14ac:dyDescent="0.35">
      <c r="A548" s="3"/>
      <c r="B548" s="3"/>
      <c r="C548" s="137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5" customHeight="1" x14ac:dyDescent="0.35">
      <c r="A549" s="3"/>
      <c r="B549" s="3"/>
      <c r="C549" s="137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5" customHeight="1" x14ac:dyDescent="0.35">
      <c r="A550" s="3"/>
      <c r="B550" s="3"/>
      <c r="C550" s="137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5" customHeight="1" x14ac:dyDescent="0.35">
      <c r="A551" s="3"/>
      <c r="B551" s="3"/>
      <c r="C551" s="137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5" customHeight="1" x14ac:dyDescent="0.35">
      <c r="A552" s="3"/>
      <c r="B552" s="3"/>
      <c r="C552" s="137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5" customHeight="1" x14ac:dyDescent="0.35">
      <c r="A553" s="3"/>
      <c r="B553" s="3"/>
      <c r="C553" s="137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5" customHeight="1" x14ac:dyDescent="0.35">
      <c r="A554" s="3"/>
      <c r="B554" s="3"/>
      <c r="C554" s="137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5" customHeight="1" x14ac:dyDescent="0.35">
      <c r="A555" s="3"/>
      <c r="B555" s="3"/>
      <c r="C555" s="137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5" customHeight="1" x14ac:dyDescent="0.35">
      <c r="A556" s="3"/>
      <c r="B556" s="3"/>
      <c r="C556" s="137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5" customHeight="1" x14ac:dyDescent="0.35">
      <c r="A557" s="3"/>
      <c r="B557" s="3"/>
      <c r="C557" s="137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5" customHeight="1" x14ac:dyDescent="0.35">
      <c r="A558" s="3"/>
      <c r="B558" s="3"/>
      <c r="C558" s="137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5" customHeight="1" x14ac:dyDescent="0.35">
      <c r="A559" s="3"/>
      <c r="B559" s="3"/>
      <c r="C559" s="137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5" customHeight="1" x14ac:dyDescent="0.35">
      <c r="A560" s="3"/>
      <c r="B560" s="3"/>
      <c r="C560" s="137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5" customHeight="1" x14ac:dyDescent="0.35">
      <c r="A561" s="3"/>
      <c r="B561" s="3"/>
      <c r="C561" s="137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5" customHeight="1" x14ac:dyDescent="0.35">
      <c r="A562" s="3"/>
      <c r="B562" s="3"/>
      <c r="C562" s="137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5" customHeight="1" x14ac:dyDescent="0.35">
      <c r="A563" s="3"/>
      <c r="B563" s="3"/>
      <c r="C563" s="137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5" customHeight="1" x14ac:dyDescent="0.35">
      <c r="A564" s="3"/>
      <c r="B564" s="3"/>
      <c r="C564" s="137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5" customHeight="1" x14ac:dyDescent="0.35">
      <c r="A565" s="3"/>
      <c r="B565" s="3"/>
      <c r="C565" s="137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5" customHeight="1" x14ac:dyDescent="0.35">
      <c r="A566" s="3"/>
      <c r="B566" s="3"/>
      <c r="C566" s="137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5" customHeight="1" x14ac:dyDescent="0.35">
      <c r="A567" s="3"/>
      <c r="B567" s="3"/>
      <c r="C567" s="137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5" customHeight="1" x14ac:dyDescent="0.35">
      <c r="A568" s="3"/>
      <c r="B568" s="3"/>
      <c r="C568" s="137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5" customHeight="1" x14ac:dyDescent="0.35">
      <c r="A569" s="3"/>
      <c r="B569" s="3"/>
      <c r="C569" s="137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5" customHeight="1" x14ac:dyDescent="0.35">
      <c r="A570" s="3"/>
      <c r="B570" s="3"/>
      <c r="C570" s="137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5" customHeight="1" x14ac:dyDescent="0.35">
      <c r="A571" s="3"/>
      <c r="B571" s="3"/>
      <c r="C571" s="137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5" customHeight="1" x14ac:dyDescent="0.35">
      <c r="A572" s="3"/>
      <c r="B572" s="3"/>
      <c r="C572" s="137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5" customHeight="1" x14ac:dyDescent="0.35">
      <c r="A573" s="3"/>
      <c r="B573" s="3"/>
      <c r="C573" s="137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5" customHeight="1" x14ac:dyDescent="0.35">
      <c r="A574" s="3"/>
      <c r="B574" s="3"/>
      <c r="C574" s="137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5" customHeight="1" x14ac:dyDescent="0.35">
      <c r="A575" s="3"/>
      <c r="B575" s="3"/>
      <c r="C575" s="137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5" customHeight="1" x14ac:dyDescent="0.35">
      <c r="A576" s="3"/>
      <c r="B576" s="3"/>
      <c r="C576" s="137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5" customHeight="1" x14ac:dyDescent="0.35">
      <c r="A577" s="3"/>
      <c r="B577" s="3"/>
      <c r="C577" s="137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5" customHeight="1" x14ac:dyDescent="0.35">
      <c r="A578" s="3"/>
      <c r="B578" s="3"/>
      <c r="C578" s="137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5" customHeight="1" x14ac:dyDescent="0.35">
      <c r="A579" s="3"/>
      <c r="B579" s="3"/>
      <c r="C579" s="137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5" customHeight="1" x14ac:dyDescent="0.35">
      <c r="A580" s="3"/>
      <c r="B580" s="3"/>
      <c r="C580" s="137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5" customHeight="1" x14ac:dyDescent="0.35">
      <c r="A581" s="3"/>
      <c r="B581" s="3"/>
      <c r="C581" s="137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5" customHeight="1" x14ac:dyDescent="0.35">
      <c r="A582" s="3"/>
      <c r="B582" s="3"/>
      <c r="C582" s="137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5" customHeight="1" x14ac:dyDescent="0.35">
      <c r="A583" s="3"/>
      <c r="B583" s="3"/>
      <c r="C583" s="137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5" customHeight="1" x14ac:dyDescent="0.35">
      <c r="A584" s="3"/>
      <c r="B584" s="3"/>
      <c r="C584" s="137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5" customHeight="1" x14ac:dyDescent="0.35">
      <c r="A585" s="3"/>
      <c r="B585" s="3"/>
      <c r="C585" s="137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5" customHeight="1" x14ac:dyDescent="0.35">
      <c r="A586" s="3"/>
      <c r="B586" s="3"/>
      <c r="C586" s="137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5" customHeight="1" x14ac:dyDescent="0.35">
      <c r="A587" s="3"/>
      <c r="B587" s="3"/>
      <c r="C587" s="137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5" customHeight="1" x14ac:dyDescent="0.35">
      <c r="A588" s="3"/>
      <c r="B588" s="3"/>
      <c r="C588" s="137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5" customHeight="1" x14ac:dyDescent="0.35">
      <c r="A589" s="3"/>
      <c r="B589" s="3"/>
      <c r="C589" s="137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5" customHeight="1" x14ac:dyDescent="0.35">
      <c r="A590" s="3"/>
      <c r="B590" s="3"/>
      <c r="C590" s="137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5" customHeight="1" x14ac:dyDescent="0.35">
      <c r="A591" s="3"/>
      <c r="B591" s="3"/>
      <c r="C591" s="137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5" customHeight="1" x14ac:dyDescent="0.35">
      <c r="A592" s="3"/>
      <c r="B592" s="3"/>
      <c r="C592" s="137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5" customHeight="1" x14ac:dyDescent="0.35">
      <c r="A593" s="3"/>
      <c r="B593" s="3"/>
      <c r="C593" s="137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5" customHeight="1" x14ac:dyDescent="0.35">
      <c r="A594" s="3"/>
      <c r="B594" s="3"/>
      <c r="C594" s="137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5" customHeight="1" x14ac:dyDescent="0.35">
      <c r="A595" s="3"/>
      <c r="B595" s="3"/>
      <c r="C595" s="137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5" customHeight="1" x14ac:dyDescent="0.35">
      <c r="A596" s="3"/>
      <c r="B596" s="3"/>
      <c r="C596" s="137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5" customHeight="1" x14ac:dyDescent="0.35">
      <c r="A597" s="3"/>
      <c r="B597" s="3"/>
      <c r="C597" s="137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5" customHeight="1" x14ac:dyDescent="0.35">
      <c r="A598" s="3"/>
      <c r="B598" s="3"/>
      <c r="C598" s="137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5" customHeight="1" x14ac:dyDescent="0.35">
      <c r="A599" s="3"/>
      <c r="B599" s="3"/>
      <c r="C599" s="137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5" customHeight="1" x14ac:dyDescent="0.35">
      <c r="A600" s="3"/>
      <c r="B600" s="3"/>
      <c r="C600" s="137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5" customHeight="1" x14ac:dyDescent="0.35">
      <c r="A601" s="3"/>
      <c r="B601" s="3"/>
      <c r="C601" s="137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5" customHeight="1" x14ac:dyDescent="0.35">
      <c r="A602" s="3"/>
      <c r="B602" s="3"/>
      <c r="C602" s="137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5" customHeight="1" x14ac:dyDescent="0.35">
      <c r="A603" s="3"/>
      <c r="B603" s="3"/>
      <c r="C603" s="137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5" customHeight="1" x14ac:dyDescent="0.35">
      <c r="A604" s="3"/>
      <c r="B604" s="3"/>
      <c r="C604" s="137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5" customHeight="1" x14ac:dyDescent="0.35">
      <c r="A605" s="3"/>
      <c r="B605" s="3"/>
      <c r="C605" s="137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5" customHeight="1" x14ac:dyDescent="0.35">
      <c r="A606" s="3"/>
      <c r="B606" s="3"/>
      <c r="C606" s="137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5" customHeight="1" x14ac:dyDescent="0.35">
      <c r="A607" s="3"/>
      <c r="B607" s="3"/>
      <c r="C607" s="137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5" customHeight="1" x14ac:dyDescent="0.35">
      <c r="A608" s="3"/>
      <c r="B608" s="3"/>
      <c r="C608" s="137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5" customHeight="1" x14ac:dyDescent="0.35">
      <c r="A609" s="3"/>
      <c r="B609" s="3"/>
      <c r="C609" s="137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5" customHeight="1" x14ac:dyDescent="0.35">
      <c r="A610" s="3"/>
      <c r="B610" s="3"/>
      <c r="C610" s="137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5" customHeight="1" x14ac:dyDescent="0.35">
      <c r="A611" s="3"/>
      <c r="B611" s="3"/>
      <c r="C611" s="137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5" customHeight="1" x14ac:dyDescent="0.35">
      <c r="A612" s="3"/>
      <c r="B612" s="3"/>
      <c r="C612" s="137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5" customHeight="1" x14ac:dyDescent="0.35">
      <c r="A613" s="3"/>
      <c r="B613" s="3"/>
      <c r="C613" s="137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5" customHeight="1" x14ac:dyDescent="0.35">
      <c r="A614" s="3"/>
      <c r="B614" s="3"/>
      <c r="C614" s="137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5" customHeight="1" x14ac:dyDescent="0.35">
      <c r="A615" s="3"/>
      <c r="B615" s="3"/>
      <c r="C615" s="137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5" customHeight="1" x14ac:dyDescent="0.35">
      <c r="A616" s="3"/>
      <c r="B616" s="3"/>
      <c r="C616" s="137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5" customHeight="1" x14ac:dyDescent="0.35">
      <c r="A617" s="3"/>
      <c r="B617" s="3"/>
      <c r="C617" s="137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5" customHeight="1" x14ac:dyDescent="0.35">
      <c r="A618" s="3"/>
      <c r="B618" s="3"/>
      <c r="C618" s="137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5" customHeight="1" x14ac:dyDescent="0.35">
      <c r="A619" s="3"/>
      <c r="B619" s="3"/>
      <c r="C619" s="137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5" customHeight="1" x14ac:dyDescent="0.35">
      <c r="A620" s="3"/>
      <c r="B620" s="3"/>
      <c r="C620" s="137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5" customHeight="1" x14ac:dyDescent="0.35">
      <c r="A621" s="3"/>
      <c r="B621" s="3"/>
      <c r="C621" s="137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5" customHeight="1" x14ac:dyDescent="0.35">
      <c r="A622" s="3"/>
      <c r="B622" s="3"/>
      <c r="C622" s="137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5" customHeight="1" x14ac:dyDescent="0.35">
      <c r="A623" s="3"/>
      <c r="B623" s="3"/>
      <c r="C623" s="137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5" customHeight="1" x14ac:dyDescent="0.35">
      <c r="A624" s="3"/>
      <c r="B624" s="3"/>
      <c r="C624" s="137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5" customHeight="1" x14ac:dyDescent="0.35">
      <c r="A625" s="3"/>
      <c r="B625" s="3"/>
      <c r="C625" s="137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5" customHeight="1" x14ac:dyDescent="0.35">
      <c r="A626" s="3"/>
      <c r="B626" s="3"/>
      <c r="C626" s="137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5" customHeight="1" x14ac:dyDescent="0.35">
      <c r="A627" s="3"/>
      <c r="B627" s="3"/>
      <c r="C627" s="137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5" customHeight="1" x14ac:dyDescent="0.35">
      <c r="A628" s="3"/>
      <c r="B628" s="3"/>
      <c r="C628" s="137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5" customHeight="1" x14ac:dyDescent="0.35">
      <c r="A629" s="3"/>
      <c r="B629" s="3"/>
      <c r="C629" s="137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5" customHeight="1" x14ac:dyDescent="0.35">
      <c r="A630" s="3"/>
      <c r="B630" s="3"/>
      <c r="C630" s="137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5" customHeight="1" x14ac:dyDescent="0.35">
      <c r="A631" s="3"/>
      <c r="B631" s="3"/>
      <c r="C631" s="137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5" customHeight="1" x14ac:dyDescent="0.35">
      <c r="A632" s="3"/>
      <c r="B632" s="3"/>
      <c r="C632" s="137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5" customHeight="1" x14ac:dyDescent="0.35">
      <c r="A633" s="3"/>
      <c r="B633" s="3"/>
      <c r="C633" s="137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5" customHeight="1" x14ac:dyDescent="0.35">
      <c r="A634" s="3"/>
      <c r="B634" s="3"/>
      <c r="C634" s="137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5" customHeight="1" x14ac:dyDescent="0.35">
      <c r="A635" s="3"/>
      <c r="B635" s="3"/>
      <c r="C635" s="137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5" customHeight="1" x14ac:dyDescent="0.35">
      <c r="A636" s="3"/>
      <c r="B636" s="3"/>
      <c r="C636" s="137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5" customHeight="1" x14ac:dyDescent="0.35">
      <c r="A637" s="3"/>
      <c r="B637" s="3"/>
      <c r="C637" s="137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5" customHeight="1" x14ac:dyDescent="0.35">
      <c r="A638" s="3"/>
      <c r="B638" s="3"/>
      <c r="C638" s="137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5" customHeight="1" x14ac:dyDescent="0.35">
      <c r="A639" s="3"/>
      <c r="B639" s="3"/>
      <c r="C639" s="137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5" customHeight="1" x14ac:dyDescent="0.35">
      <c r="A640" s="3"/>
      <c r="B640" s="3"/>
      <c r="C640" s="137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5" customHeight="1" x14ac:dyDescent="0.35">
      <c r="A641" s="3"/>
      <c r="B641" s="3"/>
      <c r="C641" s="137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5" customHeight="1" x14ac:dyDescent="0.35">
      <c r="A642" s="3"/>
      <c r="B642" s="3"/>
      <c r="C642" s="137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5" customHeight="1" x14ac:dyDescent="0.35">
      <c r="A643" s="3"/>
      <c r="B643" s="3"/>
      <c r="C643" s="137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5" customHeight="1" x14ac:dyDescent="0.35">
      <c r="A644" s="3"/>
      <c r="B644" s="3"/>
      <c r="C644" s="137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5" customHeight="1" x14ac:dyDescent="0.35">
      <c r="A645" s="3"/>
      <c r="B645" s="3"/>
      <c r="C645" s="137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5" customHeight="1" x14ac:dyDescent="0.35">
      <c r="A646" s="3"/>
      <c r="B646" s="3"/>
      <c r="C646" s="137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5" customHeight="1" x14ac:dyDescent="0.35">
      <c r="A647" s="3"/>
      <c r="B647" s="3"/>
      <c r="C647" s="137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5" customHeight="1" x14ac:dyDescent="0.35">
      <c r="A648" s="3"/>
      <c r="B648" s="3"/>
      <c r="C648" s="137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5" customHeight="1" x14ac:dyDescent="0.35">
      <c r="A649" s="3"/>
      <c r="B649" s="3"/>
      <c r="C649" s="137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5" customHeight="1" x14ac:dyDescent="0.35">
      <c r="A650" s="3"/>
      <c r="B650" s="3"/>
      <c r="C650" s="137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5" customHeight="1" x14ac:dyDescent="0.35">
      <c r="A651" s="3"/>
      <c r="B651" s="3"/>
      <c r="C651" s="137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5" customHeight="1" x14ac:dyDescent="0.35">
      <c r="A652" s="3"/>
      <c r="B652" s="3"/>
      <c r="C652" s="137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5" customHeight="1" x14ac:dyDescent="0.35">
      <c r="A653" s="3"/>
      <c r="B653" s="3"/>
      <c r="C653" s="137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5" customHeight="1" x14ac:dyDescent="0.35">
      <c r="A654" s="3"/>
      <c r="B654" s="3"/>
      <c r="C654" s="137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5" customHeight="1" x14ac:dyDescent="0.35">
      <c r="A655" s="3"/>
      <c r="B655" s="3"/>
      <c r="C655" s="137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5" customHeight="1" x14ac:dyDescent="0.35">
      <c r="A656" s="3"/>
      <c r="B656" s="3"/>
      <c r="C656" s="137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5" customHeight="1" x14ac:dyDescent="0.35">
      <c r="A657" s="3"/>
      <c r="B657" s="3"/>
      <c r="C657" s="137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5" customHeight="1" x14ac:dyDescent="0.35">
      <c r="A658" s="3"/>
      <c r="B658" s="3"/>
      <c r="C658" s="137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5" customHeight="1" x14ac:dyDescent="0.35">
      <c r="A659" s="3"/>
      <c r="B659" s="3"/>
      <c r="C659" s="137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5" customHeight="1" x14ac:dyDescent="0.35">
      <c r="A660" s="3"/>
      <c r="B660" s="3"/>
      <c r="C660" s="137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5" customHeight="1" x14ac:dyDescent="0.35">
      <c r="A661" s="3"/>
      <c r="B661" s="3"/>
      <c r="C661" s="137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5" customHeight="1" x14ac:dyDescent="0.35">
      <c r="A662" s="3"/>
      <c r="B662" s="3"/>
      <c r="C662" s="137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5" customHeight="1" x14ac:dyDescent="0.35">
      <c r="A663" s="3"/>
      <c r="B663" s="3"/>
      <c r="C663" s="137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5" customHeight="1" x14ac:dyDescent="0.35">
      <c r="A664" s="3"/>
      <c r="B664" s="3"/>
      <c r="C664" s="137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5" customHeight="1" x14ac:dyDescent="0.35">
      <c r="A665" s="3"/>
      <c r="B665" s="3"/>
      <c r="C665" s="137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5" customHeight="1" x14ac:dyDescent="0.35">
      <c r="A666" s="3"/>
      <c r="B666" s="3"/>
      <c r="C666" s="137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5" customHeight="1" x14ac:dyDescent="0.35">
      <c r="A667" s="3"/>
      <c r="B667" s="3"/>
      <c r="C667" s="137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5" customHeight="1" x14ac:dyDescent="0.35">
      <c r="A668" s="3"/>
      <c r="B668" s="3"/>
      <c r="C668" s="137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5" customHeight="1" x14ac:dyDescent="0.35">
      <c r="A669" s="3"/>
      <c r="B669" s="3"/>
      <c r="C669" s="137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5" customHeight="1" x14ac:dyDescent="0.35">
      <c r="A670" s="3"/>
      <c r="B670" s="3"/>
      <c r="C670" s="137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5" customHeight="1" x14ac:dyDescent="0.35">
      <c r="A671" s="3"/>
      <c r="B671" s="3"/>
      <c r="C671" s="137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5" customHeight="1" x14ac:dyDescent="0.35">
      <c r="A672" s="3"/>
      <c r="B672" s="3"/>
      <c r="C672" s="137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5" customHeight="1" x14ac:dyDescent="0.35">
      <c r="A673" s="3"/>
      <c r="B673" s="3"/>
      <c r="C673" s="137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5" customHeight="1" x14ac:dyDescent="0.35">
      <c r="A674" s="3"/>
      <c r="B674" s="3"/>
      <c r="C674" s="137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5" customHeight="1" x14ac:dyDescent="0.35">
      <c r="A675" s="3"/>
      <c r="B675" s="3"/>
      <c r="C675" s="137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5" customHeight="1" x14ac:dyDescent="0.35">
      <c r="A676" s="3"/>
      <c r="B676" s="3"/>
      <c r="C676" s="137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5" customHeight="1" x14ac:dyDescent="0.35">
      <c r="A677" s="3"/>
      <c r="B677" s="3"/>
      <c r="C677" s="137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5" customHeight="1" x14ac:dyDescent="0.35">
      <c r="A678" s="3"/>
      <c r="B678" s="3"/>
      <c r="C678" s="137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5" customHeight="1" x14ac:dyDescent="0.35">
      <c r="A679" s="3"/>
      <c r="B679" s="3"/>
      <c r="C679" s="137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5" customHeight="1" x14ac:dyDescent="0.35">
      <c r="A680" s="3"/>
      <c r="B680" s="3"/>
      <c r="C680" s="137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5" customHeight="1" x14ac:dyDescent="0.35">
      <c r="A681" s="3"/>
      <c r="B681" s="3"/>
      <c r="C681" s="137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5" customHeight="1" x14ac:dyDescent="0.35">
      <c r="A682" s="3"/>
      <c r="B682" s="3"/>
      <c r="C682" s="137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5" customHeight="1" x14ac:dyDescent="0.35">
      <c r="A683" s="3"/>
      <c r="B683" s="3"/>
      <c r="C683" s="137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5" customHeight="1" x14ac:dyDescent="0.35">
      <c r="A684" s="3"/>
      <c r="B684" s="3"/>
      <c r="C684" s="137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5" customHeight="1" x14ac:dyDescent="0.35">
      <c r="A685" s="3"/>
      <c r="B685" s="3"/>
      <c r="C685" s="137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5" customHeight="1" x14ac:dyDescent="0.35">
      <c r="A686" s="3"/>
      <c r="B686" s="3"/>
      <c r="C686" s="137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5" customHeight="1" x14ac:dyDescent="0.35">
      <c r="A687" s="3"/>
      <c r="B687" s="3"/>
      <c r="C687" s="137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5" customHeight="1" x14ac:dyDescent="0.35">
      <c r="A688" s="3"/>
      <c r="B688" s="3"/>
      <c r="C688" s="137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5" customHeight="1" x14ac:dyDescent="0.35">
      <c r="A689" s="3"/>
      <c r="B689" s="3"/>
      <c r="C689" s="137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5" customHeight="1" x14ac:dyDescent="0.35">
      <c r="A690" s="3"/>
      <c r="B690" s="3"/>
      <c r="C690" s="137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5" customHeight="1" x14ac:dyDescent="0.35">
      <c r="A691" s="3"/>
      <c r="B691" s="3"/>
      <c r="C691" s="137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5" customHeight="1" x14ac:dyDescent="0.35">
      <c r="A692" s="3"/>
      <c r="B692" s="3"/>
      <c r="C692" s="137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5" customHeight="1" x14ac:dyDescent="0.35">
      <c r="A693" s="3"/>
      <c r="B693" s="3"/>
      <c r="C693" s="137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5" customHeight="1" x14ac:dyDescent="0.35">
      <c r="A694" s="3"/>
      <c r="B694" s="3"/>
      <c r="C694" s="137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5" customHeight="1" x14ac:dyDescent="0.35">
      <c r="A695" s="3"/>
      <c r="B695" s="3"/>
      <c r="C695" s="137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5" customHeight="1" x14ac:dyDescent="0.35">
      <c r="A696" s="3"/>
      <c r="B696" s="3"/>
      <c r="C696" s="137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5" customHeight="1" x14ac:dyDescent="0.35">
      <c r="A697" s="3"/>
      <c r="B697" s="3"/>
      <c r="C697" s="137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5" customHeight="1" x14ac:dyDescent="0.35">
      <c r="A698" s="3"/>
      <c r="B698" s="3"/>
      <c r="C698" s="137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5" customHeight="1" x14ac:dyDescent="0.35">
      <c r="A699" s="3"/>
      <c r="B699" s="3"/>
      <c r="C699" s="137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5" customHeight="1" x14ac:dyDescent="0.35">
      <c r="A700" s="3"/>
      <c r="B700" s="3"/>
      <c r="C700" s="137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5" customHeight="1" x14ac:dyDescent="0.35">
      <c r="A701" s="3"/>
      <c r="B701" s="3"/>
      <c r="C701" s="137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5" customHeight="1" x14ac:dyDescent="0.35">
      <c r="A702" s="3"/>
      <c r="B702" s="3"/>
      <c r="C702" s="137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5" customHeight="1" x14ac:dyDescent="0.35">
      <c r="A703" s="3"/>
      <c r="B703" s="3"/>
      <c r="C703" s="137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5" customHeight="1" x14ac:dyDescent="0.35">
      <c r="A704" s="3"/>
      <c r="B704" s="3"/>
      <c r="C704" s="137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5" customHeight="1" x14ac:dyDescent="0.35">
      <c r="A705" s="3"/>
      <c r="B705" s="3"/>
      <c r="C705" s="137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5" customHeight="1" x14ac:dyDescent="0.35">
      <c r="A706" s="3"/>
      <c r="B706" s="3"/>
      <c r="C706" s="137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5" customHeight="1" x14ac:dyDescent="0.35">
      <c r="A707" s="3"/>
      <c r="B707" s="3"/>
      <c r="C707" s="137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5" customHeight="1" x14ac:dyDescent="0.35">
      <c r="A708" s="3"/>
      <c r="B708" s="3"/>
      <c r="C708" s="137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5" customHeight="1" x14ac:dyDescent="0.35">
      <c r="A709" s="3"/>
      <c r="B709" s="3"/>
      <c r="C709" s="137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5" customHeight="1" x14ac:dyDescent="0.35">
      <c r="A710" s="3"/>
      <c r="B710" s="3"/>
      <c r="C710" s="137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5" customHeight="1" x14ac:dyDescent="0.35">
      <c r="A711" s="3"/>
      <c r="B711" s="3"/>
      <c r="C711" s="137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5" customHeight="1" x14ac:dyDescent="0.35">
      <c r="A712" s="3"/>
      <c r="B712" s="3"/>
      <c r="C712" s="137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5" customHeight="1" x14ac:dyDescent="0.35">
      <c r="A713" s="3"/>
      <c r="B713" s="3"/>
      <c r="C713" s="137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5" customHeight="1" x14ac:dyDescent="0.35">
      <c r="A714" s="3"/>
      <c r="B714" s="3"/>
      <c r="C714" s="137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5" customHeight="1" x14ac:dyDescent="0.35">
      <c r="A715" s="3"/>
      <c r="B715" s="3"/>
      <c r="C715" s="137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5" customHeight="1" x14ac:dyDescent="0.35">
      <c r="A716" s="3"/>
      <c r="B716" s="3"/>
      <c r="C716" s="137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5" customHeight="1" x14ac:dyDescent="0.35">
      <c r="A717" s="3"/>
      <c r="B717" s="3"/>
      <c r="C717" s="137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5" customHeight="1" x14ac:dyDescent="0.35">
      <c r="A718" s="3"/>
      <c r="B718" s="3"/>
      <c r="C718" s="137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5" customHeight="1" x14ac:dyDescent="0.35">
      <c r="A719" s="3"/>
      <c r="B719" s="3"/>
      <c r="C719" s="137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5" customHeight="1" x14ac:dyDescent="0.35">
      <c r="A720" s="3"/>
      <c r="B720" s="3"/>
      <c r="C720" s="137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5" customHeight="1" x14ac:dyDescent="0.35">
      <c r="A721" s="3"/>
      <c r="B721" s="3"/>
      <c r="C721" s="137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5" customHeight="1" x14ac:dyDescent="0.35">
      <c r="A722" s="3"/>
      <c r="B722" s="3"/>
      <c r="C722" s="137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5" customHeight="1" x14ac:dyDescent="0.35">
      <c r="A723" s="3"/>
      <c r="B723" s="3"/>
      <c r="C723" s="137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5" customHeight="1" x14ac:dyDescent="0.35">
      <c r="A724" s="3"/>
      <c r="B724" s="3"/>
      <c r="C724" s="137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5" customHeight="1" x14ac:dyDescent="0.35">
      <c r="A725" s="3"/>
      <c r="B725" s="3"/>
      <c r="C725" s="137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5" customHeight="1" x14ac:dyDescent="0.35">
      <c r="A726" s="3"/>
      <c r="B726" s="3"/>
      <c r="C726" s="137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5" customHeight="1" x14ac:dyDescent="0.35">
      <c r="A727" s="3"/>
      <c r="B727" s="3"/>
      <c r="C727" s="137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5" customHeight="1" x14ac:dyDescent="0.35">
      <c r="A728" s="3"/>
      <c r="B728" s="3"/>
      <c r="C728" s="137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5" customHeight="1" x14ac:dyDescent="0.35">
      <c r="A729" s="3"/>
      <c r="B729" s="3"/>
      <c r="C729" s="137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5" customHeight="1" x14ac:dyDescent="0.35">
      <c r="A730" s="3"/>
      <c r="B730" s="3"/>
      <c r="C730" s="137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5" customHeight="1" x14ac:dyDescent="0.35">
      <c r="A731" s="3"/>
      <c r="B731" s="3"/>
      <c r="C731" s="137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5" customHeight="1" x14ac:dyDescent="0.35">
      <c r="A732" s="3"/>
      <c r="B732" s="3"/>
      <c r="C732" s="137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5" customHeight="1" x14ac:dyDescent="0.35">
      <c r="A733" s="3"/>
      <c r="B733" s="3"/>
      <c r="C733" s="137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5" customHeight="1" x14ac:dyDescent="0.35">
      <c r="A734" s="3"/>
      <c r="B734" s="3"/>
      <c r="C734" s="137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5" customHeight="1" x14ac:dyDescent="0.35">
      <c r="A735" s="3"/>
      <c r="B735" s="3"/>
      <c r="C735" s="137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5" customHeight="1" x14ac:dyDescent="0.35">
      <c r="A736" s="3"/>
      <c r="B736" s="3"/>
      <c r="C736" s="137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5" customHeight="1" x14ac:dyDescent="0.35">
      <c r="A737" s="3"/>
      <c r="B737" s="3"/>
      <c r="C737" s="137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5" customHeight="1" x14ac:dyDescent="0.35">
      <c r="A738" s="3"/>
      <c r="B738" s="3"/>
      <c r="C738" s="137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5" customHeight="1" x14ac:dyDescent="0.35">
      <c r="A739" s="3"/>
      <c r="B739" s="3"/>
      <c r="C739" s="137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5" customHeight="1" x14ac:dyDescent="0.35">
      <c r="A740" s="3"/>
      <c r="B740" s="3"/>
      <c r="C740" s="137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5" customHeight="1" x14ac:dyDescent="0.35">
      <c r="A741" s="3"/>
      <c r="B741" s="3"/>
      <c r="C741" s="137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5" customHeight="1" x14ac:dyDescent="0.35">
      <c r="A742" s="3"/>
      <c r="B742" s="3"/>
      <c r="C742" s="137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5" customHeight="1" x14ac:dyDescent="0.35">
      <c r="A743" s="3"/>
      <c r="B743" s="3"/>
      <c r="C743" s="137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5" customHeight="1" x14ac:dyDescent="0.35">
      <c r="A744" s="3"/>
      <c r="B744" s="3"/>
      <c r="C744" s="137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5" customHeight="1" x14ac:dyDescent="0.35">
      <c r="A745" s="3"/>
      <c r="B745" s="3"/>
      <c r="C745" s="137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5" customHeight="1" x14ac:dyDescent="0.35">
      <c r="A746" s="3"/>
      <c r="B746" s="3"/>
      <c r="C746" s="137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5" customHeight="1" x14ac:dyDescent="0.35">
      <c r="A747" s="3"/>
      <c r="B747" s="3"/>
      <c r="C747" s="137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5" customHeight="1" x14ac:dyDescent="0.35">
      <c r="A748" s="3"/>
      <c r="B748" s="3"/>
      <c r="C748" s="137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5" customHeight="1" x14ac:dyDescent="0.35">
      <c r="A749" s="3"/>
      <c r="B749" s="3"/>
      <c r="C749" s="137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5" customHeight="1" x14ac:dyDescent="0.35">
      <c r="A750" s="3"/>
      <c r="B750" s="3"/>
      <c r="C750" s="137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5" customHeight="1" x14ac:dyDescent="0.35">
      <c r="A751" s="3"/>
      <c r="B751" s="3"/>
      <c r="C751" s="137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5" customHeight="1" x14ac:dyDescent="0.35">
      <c r="A752" s="3"/>
      <c r="B752" s="3"/>
      <c r="C752" s="137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5" customHeight="1" x14ac:dyDescent="0.35">
      <c r="A753" s="3"/>
      <c r="B753" s="3"/>
      <c r="C753" s="137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5" customHeight="1" x14ac:dyDescent="0.35">
      <c r="A754" s="3"/>
      <c r="B754" s="3"/>
      <c r="C754" s="137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5" customHeight="1" x14ac:dyDescent="0.35">
      <c r="A755" s="3"/>
      <c r="B755" s="3"/>
      <c r="C755" s="137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5" customHeight="1" x14ac:dyDescent="0.35">
      <c r="A756" s="3"/>
      <c r="B756" s="3"/>
      <c r="C756" s="137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5" customHeight="1" x14ac:dyDescent="0.35">
      <c r="A757" s="3"/>
      <c r="B757" s="3"/>
      <c r="C757" s="137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5" customHeight="1" x14ac:dyDescent="0.35">
      <c r="A758" s="3"/>
      <c r="B758" s="3"/>
      <c r="C758" s="137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5" customHeight="1" x14ac:dyDescent="0.35">
      <c r="A759" s="3"/>
      <c r="B759" s="3"/>
      <c r="C759" s="137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5" customHeight="1" x14ac:dyDescent="0.35">
      <c r="A760" s="3"/>
      <c r="B760" s="3"/>
      <c r="C760" s="137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5" customHeight="1" x14ac:dyDescent="0.35">
      <c r="A761" s="3"/>
      <c r="B761" s="3"/>
      <c r="C761" s="137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5" customHeight="1" x14ac:dyDescent="0.35">
      <c r="A762" s="3"/>
      <c r="B762" s="3"/>
      <c r="C762" s="137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5" customHeight="1" x14ac:dyDescent="0.35">
      <c r="A763" s="3"/>
      <c r="B763" s="3"/>
      <c r="C763" s="137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5" customHeight="1" x14ac:dyDescent="0.35">
      <c r="A764" s="3"/>
      <c r="B764" s="3"/>
      <c r="C764" s="137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5" customHeight="1" x14ac:dyDescent="0.35">
      <c r="A765" s="3"/>
      <c r="B765" s="3"/>
      <c r="C765" s="137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5" customHeight="1" x14ac:dyDescent="0.35">
      <c r="A766" s="3"/>
      <c r="B766" s="3"/>
      <c r="C766" s="137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5" customHeight="1" x14ac:dyDescent="0.35">
      <c r="A767" s="3"/>
      <c r="B767" s="3"/>
      <c r="C767" s="137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5" customHeight="1" x14ac:dyDescent="0.35">
      <c r="A768" s="3"/>
      <c r="B768" s="3"/>
      <c r="C768" s="137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5" customHeight="1" x14ac:dyDescent="0.35">
      <c r="A769" s="3"/>
      <c r="B769" s="3"/>
      <c r="C769" s="137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5" customHeight="1" x14ac:dyDescent="0.35">
      <c r="A770" s="3"/>
      <c r="B770" s="3"/>
      <c r="C770" s="137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5" customHeight="1" x14ac:dyDescent="0.35">
      <c r="A771" s="3"/>
      <c r="B771" s="3"/>
      <c r="C771" s="137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5" customHeight="1" x14ac:dyDescent="0.35">
      <c r="A772" s="3"/>
      <c r="B772" s="3"/>
      <c r="C772" s="137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5" customHeight="1" x14ac:dyDescent="0.35">
      <c r="A773" s="3"/>
      <c r="B773" s="3"/>
      <c r="C773" s="137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5" customHeight="1" x14ac:dyDescent="0.35">
      <c r="A774" s="3"/>
      <c r="B774" s="3"/>
      <c r="C774" s="137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5" customHeight="1" x14ac:dyDescent="0.35">
      <c r="A775" s="3"/>
      <c r="B775" s="3"/>
      <c r="C775" s="137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5" customHeight="1" x14ac:dyDescent="0.35">
      <c r="A776" s="3"/>
      <c r="B776" s="3"/>
      <c r="C776" s="137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5" customHeight="1" x14ac:dyDescent="0.35">
      <c r="A777" s="3"/>
      <c r="B777" s="3"/>
      <c r="C777" s="137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5" customHeight="1" x14ac:dyDescent="0.35">
      <c r="A778" s="3"/>
      <c r="B778" s="3"/>
      <c r="C778" s="137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5" customHeight="1" x14ac:dyDescent="0.35">
      <c r="A779" s="3"/>
      <c r="B779" s="3"/>
      <c r="C779" s="137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5" customHeight="1" x14ac:dyDescent="0.35">
      <c r="A780" s="3"/>
      <c r="B780" s="3"/>
      <c r="C780" s="137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5" customHeight="1" x14ac:dyDescent="0.35">
      <c r="A781" s="3"/>
      <c r="B781" s="3"/>
      <c r="C781" s="137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5" customHeight="1" x14ac:dyDescent="0.35">
      <c r="A782" s="3"/>
      <c r="B782" s="3"/>
      <c r="C782" s="137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5" customHeight="1" x14ac:dyDescent="0.35">
      <c r="A783" s="3"/>
      <c r="B783" s="3"/>
      <c r="C783" s="137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5" customHeight="1" x14ac:dyDescent="0.35">
      <c r="A784" s="3"/>
      <c r="B784" s="3"/>
      <c r="C784" s="137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5" customHeight="1" x14ac:dyDescent="0.35">
      <c r="A785" s="3"/>
      <c r="B785" s="3"/>
      <c r="C785" s="137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5" customHeight="1" x14ac:dyDescent="0.35">
      <c r="A786" s="3"/>
      <c r="B786" s="3"/>
      <c r="C786" s="137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5" customHeight="1" x14ac:dyDescent="0.35">
      <c r="A787" s="3"/>
      <c r="B787" s="3"/>
      <c r="C787" s="137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5" customHeight="1" x14ac:dyDescent="0.35">
      <c r="A788" s="3"/>
      <c r="B788" s="3"/>
      <c r="C788" s="137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5" customHeight="1" x14ac:dyDescent="0.35">
      <c r="A789" s="3"/>
      <c r="B789" s="3"/>
      <c r="C789" s="137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5" customHeight="1" x14ac:dyDescent="0.35">
      <c r="A790" s="3"/>
      <c r="B790" s="3"/>
      <c r="C790" s="137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5" customHeight="1" x14ac:dyDescent="0.35">
      <c r="A791" s="3"/>
      <c r="B791" s="3"/>
      <c r="C791" s="137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5" customHeight="1" x14ac:dyDescent="0.35">
      <c r="A792" s="3"/>
      <c r="B792" s="3"/>
      <c r="C792" s="137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5" customHeight="1" x14ac:dyDescent="0.35">
      <c r="A793" s="3"/>
      <c r="B793" s="3"/>
      <c r="C793" s="137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5" customHeight="1" x14ac:dyDescent="0.35">
      <c r="A794" s="3"/>
      <c r="B794" s="3"/>
      <c r="C794" s="137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5" customHeight="1" x14ac:dyDescent="0.35">
      <c r="A795" s="3"/>
      <c r="B795" s="3"/>
      <c r="C795" s="137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5" customHeight="1" x14ac:dyDescent="0.35">
      <c r="A796" s="3"/>
      <c r="B796" s="3"/>
      <c r="C796" s="137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5" customHeight="1" x14ac:dyDescent="0.35">
      <c r="A797" s="3"/>
      <c r="B797" s="3"/>
      <c r="C797" s="137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5" customHeight="1" x14ac:dyDescent="0.35">
      <c r="A798" s="3"/>
      <c r="B798" s="3"/>
      <c r="C798" s="137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5" customHeight="1" x14ac:dyDescent="0.35">
      <c r="A799" s="3"/>
      <c r="B799" s="3"/>
      <c r="C799" s="137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5" customHeight="1" x14ac:dyDescent="0.35">
      <c r="A800" s="3"/>
      <c r="B800" s="3"/>
      <c r="C800" s="137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5" customHeight="1" x14ac:dyDescent="0.35">
      <c r="A801" s="3"/>
      <c r="B801" s="3"/>
      <c r="C801" s="137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5" customHeight="1" x14ac:dyDescent="0.35">
      <c r="A802" s="3"/>
      <c r="B802" s="3"/>
      <c r="C802" s="137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5" customHeight="1" x14ac:dyDescent="0.35">
      <c r="A803" s="3"/>
      <c r="B803" s="3"/>
      <c r="C803" s="137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5" customHeight="1" x14ac:dyDescent="0.35">
      <c r="A804" s="3"/>
      <c r="B804" s="3"/>
      <c r="C804" s="137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5" customHeight="1" x14ac:dyDescent="0.35">
      <c r="A805" s="3"/>
      <c r="B805" s="3"/>
      <c r="C805" s="137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5" customHeight="1" x14ac:dyDescent="0.35">
      <c r="A806" s="3"/>
      <c r="B806" s="3"/>
      <c r="C806" s="137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5" customHeight="1" x14ac:dyDescent="0.35">
      <c r="A807" s="3"/>
      <c r="B807" s="3"/>
      <c r="C807" s="137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5" customHeight="1" x14ac:dyDescent="0.35">
      <c r="A808" s="3"/>
      <c r="B808" s="3"/>
      <c r="C808" s="137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5" customHeight="1" x14ac:dyDescent="0.35">
      <c r="A809" s="3"/>
      <c r="B809" s="3"/>
      <c r="C809" s="137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5" customHeight="1" x14ac:dyDescent="0.35">
      <c r="A810" s="3"/>
      <c r="B810" s="3"/>
      <c r="C810" s="137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5" customHeight="1" x14ac:dyDescent="0.35">
      <c r="A811" s="3"/>
      <c r="B811" s="3"/>
      <c r="C811" s="137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5" customHeight="1" x14ac:dyDescent="0.35">
      <c r="A812" s="3"/>
      <c r="B812" s="3"/>
      <c r="C812" s="137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5" customHeight="1" x14ac:dyDescent="0.35">
      <c r="A813" s="3"/>
      <c r="B813" s="3"/>
      <c r="C813" s="137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5" customHeight="1" x14ac:dyDescent="0.35">
      <c r="A814" s="3"/>
      <c r="B814" s="3"/>
      <c r="C814" s="137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5" customHeight="1" x14ac:dyDescent="0.35">
      <c r="A815" s="3"/>
      <c r="B815" s="3"/>
      <c r="C815" s="137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5" customHeight="1" x14ac:dyDescent="0.35">
      <c r="A816" s="3"/>
      <c r="B816" s="3"/>
      <c r="C816" s="137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5" customHeight="1" x14ac:dyDescent="0.35">
      <c r="A817" s="3"/>
      <c r="B817" s="3"/>
      <c r="C817" s="137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5" customHeight="1" x14ac:dyDescent="0.35">
      <c r="A818" s="3"/>
      <c r="B818" s="3"/>
      <c r="C818" s="137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5" customHeight="1" x14ac:dyDescent="0.35">
      <c r="A819" s="3"/>
      <c r="B819" s="3"/>
      <c r="C819" s="137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5" customHeight="1" x14ac:dyDescent="0.35">
      <c r="A820" s="3"/>
      <c r="B820" s="3"/>
      <c r="C820" s="137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5" customHeight="1" x14ac:dyDescent="0.35">
      <c r="A821" s="3"/>
      <c r="B821" s="3"/>
      <c r="C821" s="137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5" customHeight="1" x14ac:dyDescent="0.35">
      <c r="A822" s="3"/>
      <c r="B822" s="3"/>
      <c r="C822" s="137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5" customHeight="1" x14ac:dyDescent="0.35">
      <c r="A823" s="3"/>
      <c r="B823" s="3"/>
      <c r="C823" s="137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5" customHeight="1" x14ac:dyDescent="0.35">
      <c r="A824" s="3"/>
      <c r="B824" s="3"/>
      <c r="C824" s="137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5" customHeight="1" x14ac:dyDescent="0.35">
      <c r="A825" s="3"/>
      <c r="B825" s="3"/>
      <c r="C825" s="137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5" customHeight="1" x14ac:dyDescent="0.35">
      <c r="A826" s="3"/>
      <c r="B826" s="3"/>
      <c r="C826" s="137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5" customHeight="1" x14ac:dyDescent="0.35">
      <c r="A827" s="3"/>
      <c r="B827" s="3"/>
      <c r="C827" s="137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5" customHeight="1" x14ac:dyDescent="0.35">
      <c r="A828" s="3"/>
      <c r="B828" s="3"/>
      <c r="C828" s="137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5" customHeight="1" x14ac:dyDescent="0.35">
      <c r="A829" s="3"/>
      <c r="B829" s="3"/>
      <c r="C829" s="137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5" customHeight="1" x14ac:dyDescent="0.35">
      <c r="A830" s="3"/>
      <c r="B830" s="3"/>
      <c r="C830" s="137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5" customHeight="1" x14ac:dyDescent="0.35">
      <c r="A831" s="3"/>
      <c r="B831" s="3"/>
      <c r="C831" s="137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5" customHeight="1" x14ac:dyDescent="0.35">
      <c r="A832" s="3"/>
      <c r="B832" s="3"/>
      <c r="C832" s="137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5" customHeight="1" x14ac:dyDescent="0.35">
      <c r="A833" s="3"/>
      <c r="B833" s="3"/>
      <c r="C833" s="137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5" customHeight="1" x14ac:dyDescent="0.35">
      <c r="A834" s="3"/>
      <c r="B834" s="3"/>
      <c r="C834" s="137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5" customHeight="1" x14ac:dyDescent="0.35">
      <c r="A835" s="3"/>
      <c r="B835" s="3"/>
      <c r="C835" s="137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5" customHeight="1" x14ac:dyDescent="0.35">
      <c r="A836" s="3"/>
      <c r="B836" s="3"/>
      <c r="C836" s="137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5" customHeight="1" x14ac:dyDescent="0.35">
      <c r="A837" s="3"/>
      <c r="B837" s="3"/>
      <c r="C837" s="137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5" customHeight="1" x14ac:dyDescent="0.35">
      <c r="A838" s="3"/>
      <c r="B838" s="3"/>
      <c r="C838" s="137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5" customHeight="1" x14ac:dyDescent="0.35">
      <c r="A839" s="3"/>
      <c r="B839" s="3"/>
      <c r="C839" s="137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5" customHeight="1" x14ac:dyDescent="0.35">
      <c r="A840" s="3"/>
      <c r="B840" s="3"/>
      <c r="C840" s="137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5" customHeight="1" x14ac:dyDescent="0.35">
      <c r="A841" s="3"/>
      <c r="B841" s="3"/>
      <c r="C841" s="137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5" customHeight="1" x14ac:dyDescent="0.35">
      <c r="A842" s="3"/>
      <c r="B842" s="3"/>
      <c r="C842" s="137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5" customHeight="1" x14ac:dyDescent="0.35">
      <c r="A843" s="3"/>
      <c r="B843" s="3"/>
      <c r="C843" s="137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5" customHeight="1" x14ac:dyDescent="0.35">
      <c r="A844" s="3"/>
      <c r="B844" s="3"/>
      <c r="C844" s="137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5" customHeight="1" x14ac:dyDescent="0.35">
      <c r="A845" s="3"/>
      <c r="B845" s="3"/>
      <c r="C845" s="137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5" customHeight="1" x14ac:dyDescent="0.35">
      <c r="A846" s="3"/>
      <c r="B846" s="3"/>
      <c r="C846" s="137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5" customHeight="1" x14ac:dyDescent="0.35">
      <c r="A847" s="3"/>
      <c r="B847" s="3"/>
      <c r="C847" s="137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5" customHeight="1" x14ac:dyDescent="0.35">
      <c r="A848" s="3"/>
      <c r="B848" s="3"/>
      <c r="C848" s="137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5" customHeight="1" x14ac:dyDescent="0.35">
      <c r="A849" s="3"/>
      <c r="B849" s="3"/>
      <c r="C849" s="137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5" customHeight="1" x14ac:dyDescent="0.35">
      <c r="A850" s="3"/>
      <c r="B850" s="3"/>
      <c r="C850" s="137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5" customHeight="1" x14ac:dyDescent="0.35">
      <c r="A851" s="3"/>
      <c r="B851" s="3"/>
      <c r="C851" s="137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5" customHeight="1" x14ac:dyDescent="0.35">
      <c r="A852" s="3"/>
      <c r="B852" s="3"/>
      <c r="C852" s="137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5" customHeight="1" x14ac:dyDescent="0.35">
      <c r="A853" s="3"/>
      <c r="B853" s="3"/>
      <c r="C853" s="137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5" customHeight="1" x14ac:dyDescent="0.35">
      <c r="A854" s="3"/>
      <c r="B854" s="3"/>
      <c r="C854" s="137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5" customHeight="1" x14ac:dyDescent="0.35">
      <c r="A855" s="3"/>
      <c r="B855" s="3"/>
      <c r="C855" s="137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5" customHeight="1" x14ac:dyDescent="0.35">
      <c r="A856" s="3"/>
      <c r="B856" s="3"/>
      <c r="C856" s="137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5" customHeight="1" x14ac:dyDescent="0.35">
      <c r="A857" s="3"/>
      <c r="B857" s="3"/>
      <c r="C857" s="137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5" customHeight="1" x14ac:dyDescent="0.35">
      <c r="A858" s="3"/>
      <c r="B858" s="3"/>
      <c r="C858" s="137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5" customHeight="1" x14ac:dyDescent="0.35">
      <c r="A859" s="3"/>
      <c r="B859" s="3"/>
      <c r="C859" s="137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5" customHeight="1" x14ac:dyDescent="0.35">
      <c r="A860" s="3"/>
      <c r="B860" s="3"/>
      <c r="C860" s="137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5" customHeight="1" x14ac:dyDescent="0.35">
      <c r="A861" s="3"/>
      <c r="B861" s="3"/>
      <c r="C861" s="137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5" customHeight="1" x14ac:dyDescent="0.35">
      <c r="A862" s="3"/>
      <c r="B862" s="3"/>
      <c r="C862" s="137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5" customHeight="1" x14ac:dyDescent="0.35">
      <c r="A863" s="3"/>
      <c r="B863" s="3"/>
      <c r="C863" s="137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5" customHeight="1" x14ac:dyDescent="0.35">
      <c r="A864" s="3"/>
      <c r="B864" s="3"/>
      <c r="C864" s="137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5" customHeight="1" x14ac:dyDescent="0.35">
      <c r="A865" s="3"/>
      <c r="B865" s="3"/>
      <c r="C865" s="137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5" customHeight="1" x14ac:dyDescent="0.35">
      <c r="A866" s="3"/>
      <c r="B866" s="3"/>
      <c r="C866" s="137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5" customHeight="1" x14ac:dyDescent="0.35">
      <c r="A867" s="3"/>
      <c r="B867" s="3"/>
      <c r="C867" s="137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5" customHeight="1" x14ac:dyDescent="0.35">
      <c r="A868" s="3"/>
      <c r="B868" s="3"/>
      <c r="C868" s="137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5" customHeight="1" x14ac:dyDescent="0.35">
      <c r="A869" s="3"/>
      <c r="B869" s="3"/>
      <c r="C869" s="137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5" customHeight="1" x14ac:dyDescent="0.35">
      <c r="A870" s="3"/>
      <c r="B870" s="3"/>
      <c r="C870" s="137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5" customHeight="1" x14ac:dyDescent="0.35">
      <c r="A871" s="3"/>
      <c r="B871" s="3"/>
      <c r="C871" s="137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5" customHeight="1" x14ac:dyDescent="0.35">
      <c r="A872" s="3"/>
      <c r="B872" s="3"/>
      <c r="C872" s="137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5" customHeight="1" x14ac:dyDescent="0.35">
      <c r="A873" s="3"/>
      <c r="B873" s="3"/>
      <c r="C873" s="137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5" customHeight="1" x14ac:dyDescent="0.35">
      <c r="A874" s="3"/>
      <c r="B874" s="3"/>
      <c r="C874" s="137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5" customHeight="1" x14ac:dyDescent="0.35">
      <c r="A875" s="3"/>
      <c r="B875" s="3"/>
      <c r="C875" s="137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5" customHeight="1" x14ac:dyDescent="0.35">
      <c r="A876" s="3"/>
      <c r="B876" s="3"/>
      <c r="C876" s="137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5" customHeight="1" x14ac:dyDescent="0.35">
      <c r="A877" s="3"/>
      <c r="B877" s="3"/>
      <c r="C877" s="137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5" customHeight="1" x14ac:dyDescent="0.35">
      <c r="A878" s="3"/>
      <c r="B878" s="3"/>
      <c r="C878" s="137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5" customHeight="1" x14ac:dyDescent="0.35">
      <c r="A879" s="3"/>
      <c r="B879" s="3"/>
      <c r="C879" s="137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5" customHeight="1" x14ac:dyDescent="0.35">
      <c r="A880" s="3"/>
      <c r="B880" s="3"/>
      <c r="C880" s="137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5" customHeight="1" x14ac:dyDescent="0.35">
      <c r="A881" s="3"/>
      <c r="B881" s="3"/>
      <c r="C881" s="137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5" customHeight="1" x14ac:dyDescent="0.35">
      <c r="A882" s="3"/>
      <c r="B882" s="3"/>
      <c r="C882" s="137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5" customHeight="1" x14ac:dyDescent="0.35">
      <c r="A883" s="3"/>
      <c r="B883" s="3"/>
      <c r="C883" s="137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5" customHeight="1" x14ac:dyDescent="0.35">
      <c r="A884" s="3"/>
      <c r="B884" s="3"/>
      <c r="C884" s="137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5" customHeight="1" x14ac:dyDescent="0.35">
      <c r="A885" s="3"/>
      <c r="B885" s="3"/>
      <c r="C885" s="137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5" customHeight="1" x14ac:dyDescent="0.35">
      <c r="A886" s="3"/>
      <c r="B886" s="3"/>
      <c r="C886" s="137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5" customHeight="1" x14ac:dyDescent="0.35">
      <c r="A887" s="3"/>
      <c r="B887" s="3"/>
      <c r="C887" s="137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5" customHeight="1" x14ac:dyDescent="0.35">
      <c r="A888" s="3"/>
      <c r="B888" s="3"/>
      <c r="C888" s="137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5" customHeight="1" x14ac:dyDescent="0.35">
      <c r="A889" s="3"/>
      <c r="B889" s="3"/>
      <c r="C889" s="137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5" customHeight="1" x14ac:dyDescent="0.35">
      <c r="A890" s="3"/>
      <c r="B890" s="3"/>
      <c r="C890" s="137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5" customHeight="1" x14ac:dyDescent="0.35">
      <c r="A891" s="3"/>
      <c r="B891" s="3"/>
      <c r="C891" s="137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5" customHeight="1" x14ac:dyDescent="0.35">
      <c r="A892" s="3"/>
      <c r="B892" s="3"/>
      <c r="C892" s="137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5" customHeight="1" x14ac:dyDescent="0.35">
      <c r="A893" s="3"/>
      <c r="B893" s="3"/>
      <c r="C893" s="137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5" customHeight="1" x14ac:dyDescent="0.35">
      <c r="A894" s="3"/>
      <c r="B894" s="3"/>
      <c r="C894" s="137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5" customHeight="1" x14ac:dyDescent="0.35">
      <c r="A895" s="3"/>
      <c r="B895" s="3"/>
      <c r="C895" s="137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5" customHeight="1" x14ac:dyDescent="0.35">
      <c r="A896" s="3"/>
      <c r="B896" s="3"/>
      <c r="C896" s="137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5" customHeight="1" x14ac:dyDescent="0.35">
      <c r="A897" s="3"/>
      <c r="B897" s="3"/>
      <c r="C897" s="137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5" customHeight="1" x14ac:dyDescent="0.35">
      <c r="A898" s="3"/>
      <c r="B898" s="3"/>
      <c r="C898" s="137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5" customHeight="1" x14ac:dyDescent="0.35">
      <c r="A899" s="3"/>
      <c r="B899" s="3"/>
      <c r="C899" s="137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5" customHeight="1" x14ac:dyDescent="0.35">
      <c r="A900" s="3"/>
      <c r="B900" s="3"/>
      <c r="C900" s="137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5" customHeight="1" x14ac:dyDescent="0.35">
      <c r="A901" s="3"/>
      <c r="B901" s="3"/>
      <c r="C901" s="137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5" customHeight="1" x14ac:dyDescent="0.35">
      <c r="A902" s="3"/>
      <c r="B902" s="3"/>
      <c r="C902" s="137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5" customHeight="1" x14ac:dyDescent="0.35">
      <c r="A903" s="3"/>
      <c r="B903" s="3"/>
      <c r="C903" s="137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5" customHeight="1" x14ac:dyDescent="0.35">
      <c r="A904" s="3"/>
      <c r="B904" s="3"/>
      <c r="C904" s="137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5" customHeight="1" x14ac:dyDescent="0.35">
      <c r="A905" s="3"/>
      <c r="B905" s="3"/>
      <c r="C905" s="137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5" customHeight="1" x14ac:dyDescent="0.35">
      <c r="A906" s="3"/>
      <c r="B906" s="3"/>
      <c r="C906" s="137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5" customHeight="1" x14ac:dyDescent="0.35">
      <c r="A907" s="3"/>
      <c r="B907" s="3"/>
      <c r="C907" s="137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5" customHeight="1" x14ac:dyDescent="0.35">
      <c r="A908" s="3"/>
      <c r="B908" s="3"/>
      <c r="C908" s="137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5" customHeight="1" x14ac:dyDescent="0.35">
      <c r="A909" s="3"/>
      <c r="B909" s="3"/>
      <c r="C909" s="137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5" customHeight="1" x14ac:dyDescent="0.35">
      <c r="A910" s="3"/>
      <c r="B910" s="3"/>
      <c r="C910" s="137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5" customHeight="1" x14ac:dyDescent="0.35">
      <c r="A911" s="3"/>
      <c r="B911" s="3"/>
      <c r="C911" s="137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5" customHeight="1" x14ac:dyDescent="0.35">
      <c r="A912" s="3"/>
      <c r="B912" s="3"/>
      <c r="C912" s="137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5" customHeight="1" x14ac:dyDescent="0.35">
      <c r="A913" s="3"/>
      <c r="B913" s="3"/>
      <c r="C913" s="137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5" customHeight="1" x14ac:dyDescent="0.35">
      <c r="A914" s="3"/>
      <c r="B914" s="3"/>
      <c r="C914" s="137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5" customHeight="1" x14ac:dyDescent="0.35">
      <c r="A915" s="3"/>
      <c r="B915" s="3"/>
      <c r="C915" s="137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5" customHeight="1" x14ac:dyDescent="0.35">
      <c r="A916" s="3"/>
      <c r="B916" s="3"/>
      <c r="C916" s="137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5" customHeight="1" x14ac:dyDescent="0.35">
      <c r="A917" s="3"/>
      <c r="B917" s="3"/>
      <c r="C917" s="137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5" customHeight="1" x14ac:dyDescent="0.35">
      <c r="A918" s="3"/>
      <c r="B918" s="3"/>
      <c r="C918" s="137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5" customHeight="1" x14ac:dyDescent="0.35">
      <c r="A919" s="3"/>
      <c r="B919" s="3"/>
      <c r="C919" s="137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5" customHeight="1" x14ac:dyDescent="0.35">
      <c r="A920" s="3"/>
      <c r="B920" s="3"/>
      <c r="C920" s="137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5" customHeight="1" x14ac:dyDescent="0.35">
      <c r="A921" s="3"/>
      <c r="B921" s="3"/>
      <c r="C921" s="137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5" customHeight="1" x14ac:dyDescent="0.35">
      <c r="A922" s="3"/>
      <c r="B922" s="3"/>
      <c r="C922" s="137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5" customHeight="1" x14ac:dyDescent="0.35">
      <c r="A923" s="3"/>
      <c r="B923" s="3"/>
      <c r="C923" s="137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5" customHeight="1" x14ac:dyDescent="0.35">
      <c r="A924" s="3"/>
      <c r="B924" s="3"/>
      <c r="C924" s="137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5" customHeight="1" x14ac:dyDescent="0.35">
      <c r="A925" s="3"/>
      <c r="B925" s="3"/>
      <c r="C925" s="137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5" customHeight="1" x14ac:dyDescent="0.35">
      <c r="A926" s="3"/>
      <c r="B926" s="3"/>
      <c r="C926" s="137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5" customHeight="1" x14ac:dyDescent="0.35">
      <c r="A927" s="3"/>
      <c r="B927" s="3"/>
      <c r="C927" s="137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5" customHeight="1" x14ac:dyDescent="0.35">
      <c r="A928" s="3"/>
      <c r="B928" s="3"/>
      <c r="C928" s="137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5" customHeight="1" x14ac:dyDescent="0.35">
      <c r="A929" s="3"/>
      <c r="B929" s="3"/>
      <c r="C929" s="137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5" customHeight="1" x14ac:dyDescent="0.35">
      <c r="A930" s="3"/>
      <c r="B930" s="3"/>
      <c r="C930" s="137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5" customHeight="1" x14ac:dyDescent="0.35">
      <c r="A931" s="3"/>
      <c r="B931" s="3"/>
      <c r="C931" s="137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5" customHeight="1" x14ac:dyDescent="0.35">
      <c r="A932" s="3"/>
      <c r="B932" s="3"/>
      <c r="C932" s="137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5" customHeight="1" x14ac:dyDescent="0.35">
      <c r="A933" s="3"/>
      <c r="B933" s="3"/>
      <c r="C933" s="137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5" customHeight="1" x14ac:dyDescent="0.35">
      <c r="A934" s="3"/>
      <c r="B934" s="3"/>
      <c r="C934" s="137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5" customHeight="1" x14ac:dyDescent="0.35">
      <c r="A935" s="3"/>
      <c r="B935" s="3"/>
      <c r="C935" s="137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5" customHeight="1" x14ac:dyDescent="0.35">
      <c r="A936" s="3"/>
      <c r="B936" s="3"/>
      <c r="C936" s="137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5" customHeight="1" x14ac:dyDescent="0.35">
      <c r="A937" s="3"/>
      <c r="B937" s="3"/>
      <c r="C937" s="137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5" customHeight="1" x14ac:dyDescent="0.35">
      <c r="A938" s="3"/>
      <c r="B938" s="3"/>
      <c r="C938" s="137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5" customHeight="1" x14ac:dyDescent="0.35">
      <c r="A939" s="3"/>
      <c r="B939" s="3"/>
      <c r="C939" s="137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5" customHeight="1" x14ac:dyDescent="0.35">
      <c r="A940" s="3"/>
      <c r="B940" s="3"/>
      <c r="C940" s="137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5" customHeight="1" x14ac:dyDescent="0.35">
      <c r="A941" s="3"/>
      <c r="B941" s="3"/>
      <c r="C941" s="137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5" customHeight="1" x14ac:dyDescent="0.35">
      <c r="A942" s="3"/>
      <c r="B942" s="3"/>
      <c r="C942" s="137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5" customHeight="1" x14ac:dyDescent="0.35">
      <c r="A943" s="3"/>
      <c r="B943" s="3"/>
      <c r="C943" s="137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5" customHeight="1" x14ac:dyDescent="0.35">
      <c r="A944" s="3"/>
      <c r="B944" s="3"/>
      <c r="C944" s="137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5" customHeight="1" x14ac:dyDescent="0.35">
      <c r="A945" s="3"/>
      <c r="B945" s="3"/>
      <c r="C945" s="137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5" customHeight="1" x14ac:dyDescent="0.35">
      <c r="A946" s="3"/>
      <c r="B946" s="3"/>
      <c r="C946" s="137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5" customHeight="1" x14ac:dyDescent="0.35">
      <c r="A947" s="3"/>
      <c r="B947" s="3"/>
      <c r="C947" s="137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5" customHeight="1" x14ac:dyDescent="0.35">
      <c r="A948" s="3"/>
      <c r="B948" s="3"/>
      <c r="C948" s="137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5" customHeight="1" x14ac:dyDescent="0.35">
      <c r="A949" s="3"/>
      <c r="B949" s="3"/>
      <c r="C949" s="137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5" customHeight="1" x14ac:dyDescent="0.35">
      <c r="A950" s="3"/>
      <c r="B950" s="3"/>
      <c r="C950" s="137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5" customHeight="1" x14ac:dyDescent="0.35">
      <c r="A951" s="3"/>
      <c r="B951" s="3"/>
      <c r="C951" s="137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5" customHeight="1" x14ac:dyDescent="0.35">
      <c r="A952" s="3"/>
      <c r="B952" s="3"/>
      <c r="C952" s="137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5" customHeight="1" x14ac:dyDescent="0.35">
      <c r="A953" s="3"/>
      <c r="B953" s="3"/>
      <c r="C953" s="137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3.5" customHeight="1" x14ac:dyDescent="0.35">
      <c r="A954" s="3"/>
      <c r="B954" s="3"/>
      <c r="C954" s="137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3.5" customHeight="1" x14ac:dyDescent="0.35">
      <c r="A955" s="3"/>
      <c r="B955" s="3"/>
      <c r="C955" s="137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3.5" customHeight="1" x14ac:dyDescent="0.35">
      <c r="A956" s="3"/>
      <c r="B956" s="3"/>
      <c r="C956" s="137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3.5" customHeight="1" x14ac:dyDescent="0.35">
      <c r="A957" s="3"/>
      <c r="B957" s="3"/>
      <c r="C957" s="137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3.5" customHeight="1" x14ac:dyDescent="0.35">
      <c r="A958" s="3"/>
      <c r="B958" s="3"/>
      <c r="C958" s="137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3.5" customHeight="1" x14ac:dyDescent="0.35">
      <c r="A959" s="3"/>
      <c r="B959" s="3"/>
      <c r="C959" s="137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3.5" customHeight="1" x14ac:dyDescent="0.35">
      <c r="A960" s="3"/>
      <c r="B960" s="3"/>
      <c r="C960" s="137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3.5" customHeight="1" x14ac:dyDescent="0.35">
      <c r="A961" s="3"/>
      <c r="B961" s="3"/>
      <c r="C961" s="137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3.5" customHeight="1" x14ac:dyDescent="0.35">
      <c r="A962" s="3"/>
      <c r="B962" s="3"/>
      <c r="C962" s="137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3.5" customHeight="1" x14ac:dyDescent="0.35">
      <c r="A963" s="3"/>
      <c r="B963" s="3"/>
      <c r="C963" s="137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3.5" customHeight="1" x14ac:dyDescent="0.35">
      <c r="A964" s="3"/>
      <c r="B964" s="3"/>
      <c r="C964" s="137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3.5" customHeight="1" x14ac:dyDescent="0.35">
      <c r="A965" s="3"/>
      <c r="B965" s="3"/>
      <c r="C965" s="137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3.5" customHeight="1" x14ac:dyDescent="0.35">
      <c r="A966" s="3"/>
      <c r="B966" s="3"/>
      <c r="C966" s="137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3.5" customHeight="1" x14ac:dyDescent="0.35">
      <c r="A967" s="3"/>
      <c r="B967" s="3"/>
      <c r="C967" s="137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3.5" customHeight="1" x14ac:dyDescent="0.35">
      <c r="A968" s="3"/>
      <c r="B968" s="3"/>
      <c r="C968" s="137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3.5" customHeight="1" x14ac:dyDescent="0.35">
      <c r="A969" s="3"/>
      <c r="B969" s="3"/>
      <c r="C969" s="137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3.5" customHeight="1" x14ac:dyDescent="0.35">
      <c r="A970" s="3"/>
      <c r="B970" s="3"/>
      <c r="C970" s="137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3.5" customHeight="1" x14ac:dyDescent="0.35">
      <c r="A971" s="3"/>
      <c r="B971" s="3"/>
      <c r="C971" s="137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3.5" customHeight="1" x14ac:dyDescent="0.35">
      <c r="A972" s="3"/>
      <c r="B972" s="3"/>
      <c r="C972" s="137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3.5" customHeight="1" x14ac:dyDescent="0.35">
      <c r="A973" s="3"/>
      <c r="B973" s="3"/>
      <c r="C973" s="137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3.5" customHeight="1" x14ac:dyDescent="0.35">
      <c r="A974" s="3"/>
      <c r="B974" s="3"/>
      <c r="C974" s="137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3.5" customHeight="1" x14ac:dyDescent="0.35">
      <c r="A975" s="3"/>
      <c r="B975" s="3"/>
      <c r="C975" s="137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3.5" customHeight="1" x14ac:dyDescent="0.35">
      <c r="A976" s="3"/>
      <c r="B976" s="3"/>
      <c r="C976" s="137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3.5" customHeight="1" x14ac:dyDescent="0.35">
      <c r="A977" s="3"/>
      <c r="B977" s="3"/>
      <c r="C977" s="137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3.5" customHeight="1" x14ac:dyDescent="0.35">
      <c r="A978" s="3"/>
      <c r="B978" s="3"/>
      <c r="C978" s="137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3.5" customHeight="1" x14ac:dyDescent="0.35">
      <c r="A979" s="3"/>
      <c r="B979" s="3"/>
      <c r="C979" s="137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3.5" customHeight="1" x14ac:dyDescent="0.35">
      <c r="A980" s="3"/>
      <c r="B980" s="3"/>
      <c r="C980" s="137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3.5" customHeight="1" x14ac:dyDescent="0.35">
      <c r="A981" s="3"/>
      <c r="B981" s="3"/>
      <c r="C981" s="137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3.5" customHeight="1" x14ac:dyDescent="0.35">
      <c r="A982" s="3"/>
      <c r="B982" s="3"/>
      <c r="C982" s="137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3.5" customHeight="1" x14ac:dyDescent="0.35">
      <c r="A983" s="3"/>
      <c r="B983" s="3"/>
      <c r="C983" s="137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3.5" customHeight="1" x14ac:dyDescent="0.35">
      <c r="A984" s="3"/>
      <c r="B984" s="3"/>
      <c r="C984" s="137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3.5" customHeight="1" x14ac:dyDescent="0.35">
      <c r="A985" s="3"/>
      <c r="B985" s="3"/>
      <c r="C985" s="137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3.5" customHeight="1" x14ac:dyDescent="0.35">
      <c r="A986" s="3"/>
      <c r="B986" s="3"/>
      <c r="C986" s="137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3.5" customHeight="1" x14ac:dyDescent="0.35">
      <c r="A987" s="3"/>
      <c r="B987" s="3"/>
      <c r="C987" s="137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3.5" customHeight="1" x14ac:dyDescent="0.35">
      <c r="A988" s="3"/>
      <c r="B988" s="3"/>
      <c r="C988" s="137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3.5" customHeight="1" x14ac:dyDescent="0.35">
      <c r="A989" s="3"/>
      <c r="B989" s="3"/>
      <c r="C989" s="137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3.5" customHeight="1" x14ac:dyDescent="0.35">
      <c r="A990" s="3"/>
      <c r="B990" s="3"/>
      <c r="C990" s="137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3.5" customHeight="1" x14ac:dyDescent="0.35">
      <c r="A991" s="3"/>
      <c r="B991" s="3"/>
      <c r="C991" s="137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3.5" customHeight="1" x14ac:dyDescent="0.35">
      <c r="A992" s="3"/>
      <c r="B992" s="3"/>
      <c r="C992" s="137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3.5" customHeight="1" x14ac:dyDescent="0.35">
      <c r="A993" s="3"/>
      <c r="B993" s="3"/>
      <c r="C993" s="137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3.5" customHeight="1" x14ac:dyDescent="0.35">
      <c r="A994" s="3"/>
      <c r="B994" s="3"/>
      <c r="C994" s="137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3.5" customHeight="1" x14ac:dyDescent="0.35">
      <c r="A995" s="3"/>
      <c r="B995" s="3"/>
      <c r="C995" s="137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3.5" customHeight="1" x14ac:dyDescent="0.35">
      <c r="A996" s="3"/>
      <c r="B996" s="3"/>
      <c r="C996" s="137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3.5" customHeight="1" x14ac:dyDescent="0.35">
      <c r="A997" s="3"/>
      <c r="B997" s="3"/>
      <c r="C997" s="137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3.5" customHeight="1" x14ac:dyDescent="0.35">
      <c r="A998" s="3"/>
      <c r="B998" s="3"/>
      <c r="C998" s="137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3.5" customHeight="1" x14ac:dyDescent="0.35">
      <c r="A999" s="3"/>
      <c r="B999" s="3"/>
      <c r="C999" s="137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3.5" customHeight="1" x14ac:dyDescent="0.35">
      <c r="A1000" s="3"/>
      <c r="B1000" s="3"/>
      <c r="C1000" s="137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">
    <mergeCell ref="A1:C1"/>
    <mergeCell ref="A2:C2"/>
    <mergeCell ref="D4:E4"/>
  </mergeCells>
  <pageMargins left="0.75" right="0.75" top="1" bottom="1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defaultColWidth="14.453125" defaultRowHeight="15" customHeight="1" x14ac:dyDescent="0.35"/>
  <cols>
    <col min="1" max="1" width="10.81640625" customWidth="1"/>
    <col min="2" max="2" width="16.08984375" customWidth="1"/>
    <col min="3" max="3" width="10" customWidth="1"/>
    <col min="4" max="4" width="12" customWidth="1"/>
    <col min="5" max="5" width="10.08984375" customWidth="1"/>
    <col min="6" max="26" width="8.81640625" customWidth="1"/>
  </cols>
  <sheetData>
    <row r="1" spans="1:26" ht="14.25" customHeight="1" x14ac:dyDescent="0.35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 x14ac:dyDescent="0.35">
      <c r="A2" s="60"/>
      <c r="B2" s="60"/>
      <c r="C2" s="60"/>
      <c r="D2" s="68" t="s">
        <v>1703</v>
      </c>
      <c r="E2" s="71">
        <v>135000</v>
      </c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25" customHeight="1" x14ac:dyDescent="0.35">
      <c r="A3" s="60"/>
      <c r="B3" s="60"/>
      <c r="C3" s="60"/>
      <c r="D3" s="68" t="s">
        <v>1704</v>
      </c>
      <c r="E3" s="140">
        <v>0.04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 x14ac:dyDescent="0.35">
      <c r="A4" s="60"/>
      <c r="B4" s="60"/>
      <c r="C4" s="60"/>
      <c r="D4" s="68" t="s">
        <v>1705</v>
      </c>
      <c r="E4" s="140">
        <v>0.05</v>
      </c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 x14ac:dyDescent="0.3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 x14ac:dyDescent="0.55000000000000004">
      <c r="A6" s="141" t="s">
        <v>1706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 x14ac:dyDescent="0.35">
      <c r="A7" s="142">
        <v>2014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 x14ac:dyDescent="0.3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 x14ac:dyDescent="0.35">
      <c r="A9" s="143" t="s">
        <v>1707</v>
      </c>
      <c r="B9" s="143" t="s">
        <v>1708</v>
      </c>
      <c r="C9" s="143" t="s">
        <v>1709</v>
      </c>
      <c r="D9" s="143" t="s">
        <v>1710</v>
      </c>
      <c r="E9" s="143" t="s">
        <v>1711</v>
      </c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 x14ac:dyDescent="0.35">
      <c r="A10" s="144" t="s">
        <v>1712</v>
      </c>
      <c r="B10" s="145">
        <v>3045.6</v>
      </c>
      <c r="C10" s="145">
        <v>4000</v>
      </c>
      <c r="D10" s="144" t="b">
        <f t="shared" ref="D10:D19" si="0">B10&gt;=C10</f>
        <v>0</v>
      </c>
      <c r="E10" s="145">
        <f t="shared" ref="E10:E19" si="1">IF(AND(B10&gt;=C10,$B$20&gt;=$E$2),IF(B10&gt;=(1.1*C10),$E$4*B10,$E$3*B10),0)</f>
        <v>0</v>
      </c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 x14ac:dyDescent="0.35">
      <c r="A11" s="144" t="s">
        <v>1713</v>
      </c>
      <c r="B11" s="145">
        <v>9207.0000000000018</v>
      </c>
      <c r="C11" s="145">
        <v>8500</v>
      </c>
      <c r="D11" s="144" t="b">
        <f t="shared" si="0"/>
        <v>1</v>
      </c>
      <c r="E11" s="145">
        <f t="shared" si="1"/>
        <v>368.28000000000009</v>
      </c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 x14ac:dyDescent="0.35">
      <c r="A12" s="144" t="s">
        <v>1714</v>
      </c>
      <c r="B12" s="145">
        <v>12538.800000000003</v>
      </c>
      <c r="C12" s="145">
        <v>12000</v>
      </c>
      <c r="D12" s="144" t="b">
        <f t="shared" si="0"/>
        <v>1</v>
      </c>
      <c r="E12" s="145">
        <f t="shared" si="1"/>
        <v>501.55200000000013</v>
      </c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 x14ac:dyDescent="0.35">
      <c r="A13" s="144" t="s">
        <v>1715</v>
      </c>
      <c r="B13" s="145">
        <v>15599.699999999995</v>
      </c>
      <c r="C13" s="145">
        <v>13000</v>
      </c>
      <c r="D13" s="144" t="b">
        <f t="shared" si="0"/>
        <v>1</v>
      </c>
      <c r="E13" s="145">
        <f t="shared" si="1"/>
        <v>779.98499999999979</v>
      </c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 x14ac:dyDescent="0.35">
      <c r="A14" s="144" t="s">
        <v>1716</v>
      </c>
      <c r="B14" s="145">
        <v>23391.899999999983</v>
      </c>
      <c r="C14" s="145">
        <v>22000</v>
      </c>
      <c r="D14" s="144" t="b">
        <f t="shared" si="0"/>
        <v>1</v>
      </c>
      <c r="E14" s="145">
        <f t="shared" si="1"/>
        <v>935.67599999999936</v>
      </c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 x14ac:dyDescent="0.35">
      <c r="A15" s="144" t="s">
        <v>1717</v>
      </c>
      <c r="B15" s="145">
        <v>20067.299999999996</v>
      </c>
      <c r="C15" s="145">
        <v>22000</v>
      </c>
      <c r="D15" s="144" t="b">
        <f t="shared" si="0"/>
        <v>0</v>
      </c>
      <c r="E15" s="145">
        <f t="shared" si="1"/>
        <v>0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 x14ac:dyDescent="0.35">
      <c r="A16" s="144" t="s">
        <v>1718</v>
      </c>
      <c r="B16" s="145">
        <v>7112.7</v>
      </c>
      <c r="C16" s="145">
        <v>6500</v>
      </c>
      <c r="D16" s="144" t="b">
        <f t="shared" si="0"/>
        <v>1</v>
      </c>
      <c r="E16" s="145">
        <f t="shared" si="1"/>
        <v>284.50799999999998</v>
      </c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 x14ac:dyDescent="0.35">
      <c r="A17" s="144" t="s">
        <v>1719</v>
      </c>
      <c r="B17" s="145">
        <v>12905.100000000002</v>
      </c>
      <c r="C17" s="145">
        <v>10000</v>
      </c>
      <c r="D17" s="144" t="b">
        <f t="shared" si="0"/>
        <v>1</v>
      </c>
      <c r="E17" s="145">
        <f t="shared" si="1"/>
        <v>645.25500000000011</v>
      </c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 x14ac:dyDescent="0.35">
      <c r="A18" s="144" t="s">
        <v>1720</v>
      </c>
      <c r="B18" s="145">
        <v>19240.19999999999</v>
      </c>
      <c r="C18" s="145">
        <v>20000</v>
      </c>
      <c r="D18" s="144" t="b">
        <f t="shared" si="0"/>
        <v>0</v>
      </c>
      <c r="E18" s="145">
        <f t="shared" si="1"/>
        <v>0</v>
      </c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 x14ac:dyDescent="0.35">
      <c r="A19" s="144" t="s">
        <v>1721</v>
      </c>
      <c r="B19" s="145">
        <v>16846.2</v>
      </c>
      <c r="C19" s="145">
        <v>18000</v>
      </c>
      <c r="D19" s="144" t="b">
        <f t="shared" si="0"/>
        <v>0</v>
      </c>
      <c r="E19" s="145">
        <f t="shared" si="1"/>
        <v>0</v>
      </c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 x14ac:dyDescent="0.35">
      <c r="A20" s="146" t="s">
        <v>1722</v>
      </c>
      <c r="B20" s="147">
        <f>SUM(B10:B19)</f>
        <v>139954.5</v>
      </c>
      <c r="C20" s="148"/>
      <c r="D20" s="143"/>
      <c r="E20" s="143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 x14ac:dyDescent="0.3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 x14ac:dyDescent="0.3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 x14ac:dyDescent="0.3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 x14ac:dyDescent="0.3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 x14ac:dyDescent="0.3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 x14ac:dyDescent="0.3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 x14ac:dyDescent="0.3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 x14ac:dyDescent="0.3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 x14ac:dyDescent="0.3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 x14ac:dyDescent="0.3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 x14ac:dyDescent="0.3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 x14ac:dyDescent="0.3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 x14ac:dyDescent="0.3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 x14ac:dyDescent="0.3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 x14ac:dyDescent="0.3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 x14ac:dyDescent="0.3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 x14ac:dyDescent="0.3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 x14ac:dyDescent="0.3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 x14ac:dyDescent="0.3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 x14ac:dyDescent="0.3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 x14ac:dyDescent="0.3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 x14ac:dyDescent="0.3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 x14ac:dyDescent="0.3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 x14ac:dyDescent="0.3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 x14ac:dyDescent="0.3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 x14ac:dyDescent="0.3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 x14ac:dyDescent="0.3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 x14ac:dyDescent="0.3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 x14ac:dyDescent="0.3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 x14ac:dyDescent="0.3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 x14ac:dyDescent="0.3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 x14ac:dyDescent="0.3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 x14ac:dyDescent="0.3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 x14ac:dyDescent="0.3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 x14ac:dyDescent="0.3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 x14ac:dyDescent="0.3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 x14ac:dyDescent="0.3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 x14ac:dyDescent="0.3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 x14ac:dyDescent="0.3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 x14ac:dyDescent="0.3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 x14ac:dyDescent="0.3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 x14ac:dyDescent="0.3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 x14ac:dyDescent="0.3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 x14ac:dyDescent="0.3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 x14ac:dyDescent="0.3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 x14ac:dyDescent="0.3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 x14ac:dyDescent="0.3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 x14ac:dyDescent="0.3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 x14ac:dyDescent="0.3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 x14ac:dyDescent="0.3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 x14ac:dyDescent="0.3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 x14ac:dyDescent="0.3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 x14ac:dyDescent="0.3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 x14ac:dyDescent="0.3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 x14ac:dyDescent="0.3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 x14ac:dyDescent="0.3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 x14ac:dyDescent="0.3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 x14ac:dyDescent="0.3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 x14ac:dyDescent="0.3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 x14ac:dyDescent="0.3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 x14ac:dyDescent="0.3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 x14ac:dyDescent="0.3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 x14ac:dyDescent="0.3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 x14ac:dyDescent="0.3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 x14ac:dyDescent="0.3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 x14ac:dyDescent="0.3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 x14ac:dyDescent="0.3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 x14ac:dyDescent="0.3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 x14ac:dyDescent="0.3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 x14ac:dyDescent="0.3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 x14ac:dyDescent="0.3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 x14ac:dyDescent="0.3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 x14ac:dyDescent="0.3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 x14ac:dyDescent="0.3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 x14ac:dyDescent="0.3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 x14ac:dyDescent="0.3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 x14ac:dyDescent="0.3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 x14ac:dyDescent="0.3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 x14ac:dyDescent="0.3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 x14ac:dyDescent="0.3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 x14ac:dyDescent="0.3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 x14ac:dyDescent="0.3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 x14ac:dyDescent="0.3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 x14ac:dyDescent="0.3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 x14ac:dyDescent="0.3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 x14ac:dyDescent="0.3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 x14ac:dyDescent="0.3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 x14ac:dyDescent="0.3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 x14ac:dyDescent="0.3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 x14ac:dyDescent="0.3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 x14ac:dyDescent="0.3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 x14ac:dyDescent="0.3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 x14ac:dyDescent="0.3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 x14ac:dyDescent="0.3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 x14ac:dyDescent="0.3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 x14ac:dyDescent="0.3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 x14ac:dyDescent="0.3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 x14ac:dyDescent="0.3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 x14ac:dyDescent="0.3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 x14ac:dyDescent="0.3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 x14ac:dyDescent="0.3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 x14ac:dyDescent="0.3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 x14ac:dyDescent="0.3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 x14ac:dyDescent="0.3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 x14ac:dyDescent="0.3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 x14ac:dyDescent="0.3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 x14ac:dyDescent="0.3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 x14ac:dyDescent="0.3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 x14ac:dyDescent="0.3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 x14ac:dyDescent="0.3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 x14ac:dyDescent="0.3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 x14ac:dyDescent="0.3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 x14ac:dyDescent="0.3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 x14ac:dyDescent="0.3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 x14ac:dyDescent="0.3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 x14ac:dyDescent="0.3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 x14ac:dyDescent="0.3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 x14ac:dyDescent="0.3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 x14ac:dyDescent="0.3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 x14ac:dyDescent="0.3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 x14ac:dyDescent="0.3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 x14ac:dyDescent="0.3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 x14ac:dyDescent="0.3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 x14ac:dyDescent="0.3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 x14ac:dyDescent="0.3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 x14ac:dyDescent="0.3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 x14ac:dyDescent="0.3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 x14ac:dyDescent="0.3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 x14ac:dyDescent="0.3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 x14ac:dyDescent="0.3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 x14ac:dyDescent="0.3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 x14ac:dyDescent="0.3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 x14ac:dyDescent="0.3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 x14ac:dyDescent="0.3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 x14ac:dyDescent="0.3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 x14ac:dyDescent="0.3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 x14ac:dyDescent="0.3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 x14ac:dyDescent="0.3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 x14ac:dyDescent="0.3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 x14ac:dyDescent="0.3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 x14ac:dyDescent="0.3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 x14ac:dyDescent="0.3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 x14ac:dyDescent="0.3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 x14ac:dyDescent="0.3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 x14ac:dyDescent="0.3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 x14ac:dyDescent="0.3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 x14ac:dyDescent="0.3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 x14ac:dyDescent="0.3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 x14ac:dyDescent="0.3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 x14ac:dyDescent="0.3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 x14ac:dyDescent="0.3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 x14ac:dyDescent="0.3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 x14ac:dyDescent="0.3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 x14ac:dyDescent="0.3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 x14ac:dyDescent="0.3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 x14ac:dyDescent="0.3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 x14ac:dyDescent="0.3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 x14ac:dyDescent="0.3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 x14ac:dyDescent="0.3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 x14ac:dyDescent="0.3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 x14ac:dyDescent="0.3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 x14ac:dyDescent="0.3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 x14ac:dyDescent="0.3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 x14ac:dyDescent="0.3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 x14ac:dyDescent="0.3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 x14ac:dyDescent="0.3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 x14ac:dyDescent="0.3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 x14ac:dyDescent="0.3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 x14ac:dyDescent="0.3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 x14ac:dyDescent="0.3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 x14ac:dyDescent="0.3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 x14ac:dyDescent="0.3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 x14ac:dyDescent="0.3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 x14ac:dyDescent="0.3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 x14ac:dyDescent="0.3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 x14ac:dyDescent="0.3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 x14ac:dyDescent="0.3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 x14ac:dyDescent="0.3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 x14ac:dyDescent="0.3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 x14ac:dyDescent="0.3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 x14ac:dyDescent="0.3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 x14ac:dyDescent="0.3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 x14ac:dyDescent="0.3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 x14ac:dyDescent="0.3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 x14ac:dyDescent="0.3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 x14ac:dyDescent="0.3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 x14ac:dyDescent="0.3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 x14ac:dyDescent="0.3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 x14ac:dyDescent="0.3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 x14ac:dyDescent="0.3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 x14ac:dyDescent="0.3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 x14ac:dyDescent="0.3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 x14ac:dyDescent="0.3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 x14ac:dyDescent="0.3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 x14ac:dyDescent="0.3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 x14ac:dyDescent="0.3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 x14ac:dyDescent="0.3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 x14ac:dyDescent="0.3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 x14ac:dyDescent="0.3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 x14ac:dyDescent="0.3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 x14ac:dyDescent="0.3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 x14ac:dyDescent="0.3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 x14ac:dyDescent="0.3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 x14ac:dyDescent="0.3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 x14ac:dyDescent="0.3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 x14ac:dyDescent="0.3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 x14ac:dyDescent="0.3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 x14ac:dyDescent="0.3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 x14ac:dyDescent="0.3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 x14ac:dyDescent="0.3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 x14ac:dyDescent="0.3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 x14ac:dyDescent="0.3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 x14ac:dyDescent="0.3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 x14ac:dyDescent="0.3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 x14ac:dyDescent="0.3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 x14ac:dyDescent="0.3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 x14ac:dyDescent="0.3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 x14ac:dyDescent="0.3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 x14ac:dyDescent="0.3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 x14ac:dyDescent="0.3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 x14ac:dyDescent="0.3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 x14ac:dyDescent="0.3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 x14ac:dyDescent="0.3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 x14ac:dyDescent="0.3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 x14ac:dyDescent="0.3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 x14ac:dyDescent="0.3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 x14ac:dyDescent="0.3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 x14ac:dyDescent="0.3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 x14ac:dyDescent="0.3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 x14ac:dyDescent="0.3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 x14ac:dyDescent="0.3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 x14ac:dyDescent="0.3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 x14ac:dyDescent="0.3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 x14ac:dyDescent="0.3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 x14ac:dyDescent="0.3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 x14ac:dyDescent="0.3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 x14ac:dyDescent="0.3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 x14ac:dyDescent="0.3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 x14ac:dyDescent="0.3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 x14ac:dyDescent="0.3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 x14ac:dyDescent="0.3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 x14ac:dyDescent="0.3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 x14ac:dyDescent="0.3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 x14ac:dyDescent="0.3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 x14ac:dyDescent="0.3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 x14ac:dyDescent="0.3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 x14ac:dyDescent="0.3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 x14ac:dyDescent="0.3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 x14ac:dyDescent="0.3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 x14ac:dyDescent="0.3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 x14ac:dyDescent="0.3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 x14ac:dyDescent="0.3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 x14ac:dyDescent="0.3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 x14ac:dyDescent="0.3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 x14ac:dyDescent="0.3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 x14ac:dyDescent="0.3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 x14ac:dyDescent="0.3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 x14ac:dyDescent="0.3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 x14ac:dyDescent="0.3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 x14ac:dyDescent="0.3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 x14ac:dyDescent="0.3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 x14ac:dyDescent="0.3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 x14ac:dyDescent="0.3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 x14ac:dyDescent="0.3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 x14ac:dyDescent="0.3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 x14ac:dyDescent="0.3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 x14ac:dyDescent="0.3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 x14ac:dyDescent="0.3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 x14ac:dyDescent="0.3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 x14ac:dyDescent="0.3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 x14ac:dyDescent="0.3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 x14ac:dyDescent="0.3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 x14ac:dyDescent="0.3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 x14ac:dyDescent="0.3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 x14ac:dyDescent="0.3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 x14ac:dyDescent="0.3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 x14ac:dyDescent="0.3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 x14ac:dyDescent="0.3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 x14ac:dyDescent="0.3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 x14ac:dyDescent="0.3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 x14ac:dyDescent="0.3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 x14ac:dyDescent="0.3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 x14ac:dyDescent="0.3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 x14ac:dyDescent="0.3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 x14ac:dyDescent="0.3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 x14ac:dyDescent="0.3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 x14ac:dyDescent="0.3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 x14ac:dyDescent="0.3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 x14ac:dyDescent="0.3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 x14ac:dyDescent="0.3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 x14ac:dyDescent="0.3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 x14ac:dyDescent="0.3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 x14ac:dyDescent="0.3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 x14ac:dyDescent="0.3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 x14ac:dyDescent="0.3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 x14ac:dyDescent="0.3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 x14ac:dyDescent="0.3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 x14ac:dyDescent="0.3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 x14ac:dyDescent="0.3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 x14ac:dyDescent="0.3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 x14ac:dyDescent="0.3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 x14ac:dyDescent="0.3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 x14ac:dyDescent="0.3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 x14ac:dyDescent="0.3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 x14ac:dyDescent="0.3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 x14ac:dyDescent="0.3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 x14ac:dyDescent="0.3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 x14ac:dyDescent="0.3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 x14ac:dyDescent="0.3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 x14ac:dyDescent="0.3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 x14ac:dyDescent="0.3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 x14ac:dyDescent="0.3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 x14ac:dyDescent="0.3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 x14ac:dyDescent="0.3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 x14ac:dyDescent="0.3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 x14ac:dyDescent="0.3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 x14ac:dyDescent="0.3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 x14ac:dyDescent="0.3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 x14ac:dyDescent="0.3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 x14ac:dyDescent="0.3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 x14ac:dyDescent="0.3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 x14ac:dyDescent="0.3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 x14ac:dyDescent="0.3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 x14ac:dyDescent="0.3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 x14ac:dyDescent="0.3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 x14ac:dyDescent="0.3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 x14ac:dyDescent="0.3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 x14ac:dyDescent="0.3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 x14ac:dyDescent="0.3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 x14ac:dyDescent="0.3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 x14ac:dyDescent="0.3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 x14ac:dyDescent="0.3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 x14ac:dyDescent="0.3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 x14ac:dyDescent="0.3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 x14ac:dyDescent="0.3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 x14ac:dyDescent="0.3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 x14ac:dyDescent="0.3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 x14ac:dyDescent="0.3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 x14ac:dyDescent="0.3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 x14ac:dyDescent="0.3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 x14ac:dyDescent="0.3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 x14ac:dyDescent="0.3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 x14ac:dyDescent="0.3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 x14ac:dyDescent="0.3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 x14ac:dyDescent="0.3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 x14ac:dyDescent="0.3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 x14ac:dyDescent="0.3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 x14ac:dyDescent="0.3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 x14ac:dyDescent="0.3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 x14ac:dyDescent="0.3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 x14ac:dyDescent="0.3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 x14ac:dyDescent="0.3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 x14ac:dyDescent="0.3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 x14ac:dyDescent="0.3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 x14ac:dyDescent="0.3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 x14ac:dyDescent="0.3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 x14ac:dyDescent="0.3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 x14ac:dyDescent="0.3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 x14ac:dyDescent="0.3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 x14ac:dyDescent="0.3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 x14ac:dyDescent="0.3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 x14ac:dyDescent="0.3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 x14ac:dyDescent="0.3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 x14ac:dyDescent="0.3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 x14ac:dyDescent="0.3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 x14ac:dyDescent="0.3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 x14ac:dyDescent="0.3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 x14ac:dyDescent="0.3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 x14ac:dyDescent="0.35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 x14ac:dyDescent="0.35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 x14ac:dyDescent="0.35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 x14ac:dyDescent="0.35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 x14ac:dyDescent="0.35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 x14ac:dyDescent="0.35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 x14ac:dyDescent="0.35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 x14ac:dyDescent="0.35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 x14ac:dyDescent="0.35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 x14ac:dyDescent="0.35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 x14ac:dyDescent="0.35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 x14ac:dyDescent="0.35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 x14ac:dyDescent="0.35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 x14ac:dyDescent="0.35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 x14ac:dyDescent="0.35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 x14ac:dyDescent="0.35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 x14ac:dyDescent="0.35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 x14ac:dyDescent="0.35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 x14ac:dyDescent="0.35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 x14ac:dyDescent="0.35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 x14ac:dyDescent="0.35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 x14ac:dyDescent="0.35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 x14ac:dyDescent="0.35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 x14ac:dyDescent="0.35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 x14ac:dyDescent="0.35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 x14ac:dyDescent="0.35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 x14ac:dyDescent="0.35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 x14ac:dyDescent="0.35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 x14ac:dyDescent="0.35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 x14ac:dyDescent="0.35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 x14ac:dyDescent="0.35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 x14ac:dyDescent="0.35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 x14ac:dyDescent="0.35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 x14ac:dyDescent="0.35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 x14ac:dyDescent="0.35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 x14ac:dyDescent="0.35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 x14ac:dyDescent="0.35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 x14ac:dyDescent="0.35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 x14ac:dyDescent="0.35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 x14ac:dyDescent="0.35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 x14ac:dyDescent="0.35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 x14ac:dyDescent="0.35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 x14ac:dyDescent="0.35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 x14ac:dyDescent="0.35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 x14ac:dyDescent="0.35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 x14ac:dyDescent="0.35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 x14ac:dyDescent="0.35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 x14ac:dyDescent="0.35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 x14ac:dyDescent="0.35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 x14ac:dyDescent="0.35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 x14ac:dyDescent="0.35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 x14ac:dyDescent="0.35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 x14ac:dyDescent="0.35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 x14ac:dyDescent="0.35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 x14ac:dyDescent="0.35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 x14ac:dyDescent="0.35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 x14ac:dyDescent="0.35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 x14ac:dyDescent="0.35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 x14ac:dyDescent="0.35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 x14ac:dyDescent="0.35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 x14ac:dyDescent="0.35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 x14ac:dyDescent="0.35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 x14ac:dyDescent="0.35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 x14ac:dyDescent="0.35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 x14ac:dyDescent="0.35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 x14ac:dyDescent="0.35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 x14ac:dyDescent="0.35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 x14ac:dyDescent="0.35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 x14ac:dyDescent="0.35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 x14ac:dyDescent="0.35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 x14ac:dyDescent="0.35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 x14ac:dyDescent="0.35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 x14ac:dyDescent="0.35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 x14ac:dyDescent="0.35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 x14ac:dyDescent="0.35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 x14ac:dyDescent="0.35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 x14ac:dyDescent="0.35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 x14ac:dyDescent="0.35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 x14ac:dyDescent="0.35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 x14ac:dyDescent="0.35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 x14ac:dyDescent="0.35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 x14ac:dyDescent="0.35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 x14ac:dyDescent="0.35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 x14ac:dyDescent="0.35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 x14ac:dyDescent="0.35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 x14ac:dyDescent="0.35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 x14ac:dyDescent="0.35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 x14ac:dyDescent="0.35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 x14ac:dyDescent="0.35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 x14ac:dyDescent="0.35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 x14ac:dyDescent="0.35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 x14ac:dyDescent="0.35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 x14ac:dyDescent="0.35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 x14ac:dyDescent="0.35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 x14ac:dyDescent="0.35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 x14ac:dyDescent="0.35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 x14ac:dyDescent="0.35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 x14ac:dyDescent="0.35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 x14ac:dyDescent="0.35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 x14ac:dyDescent="0.35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 x14ac:dyDescent="0.35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 x14ac:dyDescent="0.35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 x14ac:dyDescent="0.35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 x14ac:dyDescent="0.35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 x14ac:dyDescent="0.35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 x14ac:dyDescent="0.35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 x14ac:dyDescent="0.35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 x14ac:dyDescent="0.35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 x14ac:dyDescent="0.35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 x14ac:dyDescent="0.35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 x14ac:dyDescent="0.35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 x14ac:dyDescent="0.35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 x14ac:dyDescent="0.35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 x14ac:dyDescent="0.35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 x14ac:dyDescent="0.35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 x14ac:dyDescent="0.35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 x14ac:dyDescent="0.35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 x14ac:dyDescent="0.35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 x14ac:dyDescent="0.35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 x14ac:dyDescent="0.35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 x14ac:dyDescent="0.35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 x14ac:dyDescent="0.35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 x14ac:dyDescent="0.35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 x14ac:dyDescent="0.35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 x14ac:dyDescent="0.35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 x14ac:dyDescent="0.35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 x14ac:dyDescent="0.35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 x14ac:dyDescent="0.35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 x14ac:dyDescent="0.35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 x14ac:dyDescent="0.35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 x14ac:dyDescent="0.35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 x14ac:dyDescent="0.35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 x14ac:dyDescent="0.35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 x14ac:dyDescent="0.35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 x14ac:dyDescent="0.35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 x14ac:dyDescent="0.35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 x14ac:dyDescent="0.35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 x14ac:dyDescent="0.35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 x14ac:dyDescent="0.35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 x14ac:dyDescent="0.35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 x14ac:dyDescent="0.35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 x14ac:dyDescent="0.35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 x14ac:dyDescent="0.35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 x14ac:dyDescent="0.35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 x14ac:dyDescent="0.35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 x14ac:dyDescent="0.35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 x14ac:dyDescent="0.35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 x14ac:dyDescent="0.35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 x14ac:dyDescent="0.35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 x14ac:dyDescent="0.35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 x14ac:dyDescent="0.35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 x14ac:dyDescent="0.35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 x14ac:dyDescent="0.35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 x14ac:dyDescent="0.35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 x14ac:dyDescent="0.35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 x14ac:dyDescent="0.35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 x14ac:dyDescent="0.35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 x14ac:dyDescent="0.35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 x14ac:dyDescent="0.35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 x14ac:dyDescent="0.35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 x14ac:dyDescent="0.35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 x14ac:dyDescent="0.35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 x14ac:dyDescent="0.35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 x14ac:dyDescent="0.35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 x14ac:dyDescent="0.35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 x14ac:dyDescent="0.35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 x14ac:dyDescent="0.35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 x14ac:dyDescent="0.35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 x14ac:dyDescent="0.35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 x14ac:dyDescent="0.35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 x14ac:dyDescent="0.35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 x14ac:dyDescent="0.35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 x14ac:dyDescent="0.35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 x14ac:dyDescent="0.35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 x14ac:dyDescent="0.35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 x14ac:dyDescent="0.35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 x14ac:dyDescent="0.35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 x14ac:dyDescent="0.35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 x14ac:dyDescent="0.35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 x14ac:dyDescent="0.35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 x14ac:dyDescent="0.35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 x14ac:dyDescent="0.35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 x14ac:dyDescent="0.35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 x14ac:dyDescent="0.35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 x14ac:dyDescent="0.35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 x14ac:dyDescent="0.35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 x14ac:dyDescent="0.35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 x14ac:dyDescent="0.35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 x14ac:dyDescent="0.35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 x14ac:dyDescent="0.35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 x14ac:dyDescent="0.35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 x14ac:dyDescent="0.35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 x14ac:dyDescent="0.35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 x14ac:dyDescent="0.35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 x14ac:dyDescent="0.35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 x14ac:dyDescent="0.35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 x14ac:dyDescent="0.35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 x14ac:dyDescent="0.35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 x14ac:dyDescent="0.35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 x14ac:dyDescent="0.35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 x14ac:dyDescent="0.35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 x14ac:dyDescent="0.35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 x14ac:dyDescent="0.35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 x14ac:dyDescent="0.35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 x14ac:dyDescent="0.35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 x14ac:dyDescent="0.35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 x14ac:dyDescent="0.35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 x14ac:dyDescent="0.35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 x14ac:dyDescent="0.35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 x14ac:dyDescent="0.35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 x14ac:dyDescent="0.35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 x14ac:dyDescent="0.35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 x14ac:dyDescent="0.35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 x14ac:dyDescent="0.35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 x14ac:dyDescent="0.35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 x14ac:dyDescent="0.35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 x14ac:dyDescent="0.35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 x14ac:dyDescent="0.35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 x14ac:dyDescent="0.35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 x14ac:dyDescent="0.35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 x14ac:dyDescent="0.35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 x14ac:dyDescent="0.35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 x14ac:dyDescent="0.35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 x14ac:dyDescent="0.35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 x14ac:dyDescent="0.35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 x14ac:dyDescent="0.35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 x14ac:dyDescent="0.35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 x14ac:dyDescent="0.35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 x14ac:dyDescent="0.35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 x14ac:dyDescent="0.35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 x14ac:dyDescent="0.35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 x14ac:dyDescent="0.35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 x14ac:dyDescent="0.35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 x14ac:dyDescent="0.35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 x14ac:dyDescent="0.35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 x14ac:dyDescent="0.35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 x14ac:dyDescent="0.35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 x14ac:dyDescent="0.35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 x14ac:dyDescent="0.35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 x14ac:dyDescent="0.35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 x14ac:dyDescent="0.35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 x14ac:dyDescent="0.35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 x14ac:dyDescent="0.35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 x14ac:dyDescent="0.35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 x14ac:dyDescent="0.35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 x14ac:dyDescent="0.35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 x14ac:dyDescent="0.35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 x14ac:dyDescent="0.35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 x14ac:dyDescent="0.35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 x14ac:dyDescent="0.35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 x14ac:dyDescent="0.35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 x14ac:dyDescent="0.35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 x14ac:dyDescent="0.35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 x14ac:dyDescent="0.35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 x14ac:dyDescent="0.35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 x14ac:dyDescent="0.35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 x14ac:dyDescent="0.35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 x14ac:dyDescent="0.35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 x14ac:dyDescent="0.35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 x14ac:dyDescent="0.35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 x14ac:dyDescent="0.35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 x14ac:dyDescent="0.35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 x14ac:dyDescent="0.35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 x14ac:dyDescent="0.35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 x14ac:dyDescent="0.35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 x14ac:dyDescent="0.35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 x14ac:dyDescent="0.35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 x14ac:dyDescent="0.35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 x14ac:dyDescent="0.35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 x14ac:dyDescent="0.35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 x14ac:dyDescent="0.35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 x14ac:dyDescent="0.35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 x14ac:dyDescent="0.35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 x14ac:dyDescent="0.35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 x14ac:dyDescent="0.35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 x14ac:dyDescent="0.35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 x14ac:dyDescent="0.35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 x14ac:dyDescent="0.35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 x14ac:dyDescent="0.35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 x14ac:dyDescent="0.35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 x14ac:dyDescent="0.35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 x14ac:dyDescent="0.35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 x14ac:dyDescent="0.35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 x14ac:dyDescent="0.35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 x14ac:dyDescent="0.35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 x14ac:dyDescent="0.35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 x14ac:dyDescent="0.35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 x14ac:dyDescent="0.35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 x14ac:dyDescent="0.35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 x14ac:dyDescent="0.35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 x14ac:dyDescent="0.35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 x14ac:dyDescent="0.35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 x14ac:dyDescent="0.35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 x14ac:dyDescent="0.35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 x14ac:dyDescent="0.35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 x14ac:dyDescent="0.35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 x14ac:dyDescent="0.35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 x14ac:dyDescent="0.35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 x14ac:dyDescent="0.35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 x14ac:dyDescent="0.35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 x14ac:dyDescent="0.35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 x14ac:dyDescent="0.35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 x14ac:dyDescent="0.35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 x14ac:dyDescent="0.35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 x14ac:dyDescent="0.35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 x14ac:dyDescent="0.35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 x14ac:dyDescent="0.35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 x14ac:dyDescent="0.35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 x14ac:dyDescent="0.35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 x14ac:dyDescent="0.35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 x14ac:dyDescent="0.35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 x14ac:dyDescent="0.35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 x14ac:dyDescent="0.35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 x14ac:dyDescent="0.35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 x14ac:dyDescent="0.35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 x14ac:dyDescent="0.35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 x14ac:dyDescent="0.35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 x14ac:dyDescent="0.35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 x14ac:dyDescent="0.35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 x14ac:dyDescent="0.35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 x14ac:dyDescent="0.35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 x14ac:dyDescent="0.35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 x14ac:dyDescent="0.35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 x14ac:dyDescent="0.35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 x14ac:dyDescent="0.35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 x14ac:dyDescent="0.35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 x14ac:dyDescent="0.35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 x14ac:dyDescent="0.35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 x14ac:dyDescent="0.35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 x14ac:dyDescent="0.35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 x14ac:dyDescent="0.35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 x14ac:dyDescent="0.35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 x14ac:dyDescent="0.35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 x14ac:dyDescent="0.35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 x14ac:dyDescent="0.35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 x14ac:dyDescent="0.35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 x14ac:dyDescent="0.35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 x14ac:dyDescent="0.35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 x14ac:dyDescent="0.35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 x14ac:dyDescent="0.35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 x14ac:dyDescent="0.35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 x14ac:dyDescent="0.35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 x14ac:dyDescent="0.35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 x14ac:dyDescent="0.35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 x14ac:dyDescent="0.35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 x14ac:dyDescent="0.35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 x14ac:dyDescent="0.35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 x14ac:dyDescent="0.35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 x14ac:dyDescent="0.35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 x14ac:dyDescent="0.35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 x14ac:dyDescent="0.35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 x14ac:dyDescent="0.35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 x14ac:dyDescent="0.35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 x14ac:dyDescent="0.35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 x14ac:dyDescent="0.35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 x14ac:dyDescent="0.35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 x14ac:dyDescent="0.35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 x14ac:dyDescent="0.35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 x14ac:dyDescent="0.35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 x14ac:dyDescent="0.35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 x14ac:dyDescent="0.35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 x14ac:dyDescent="0.35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 x14ac:dyDescent="0.35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 x14ac:dyDescent="0.35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 x14ac:dyDescent="0.35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 x14ac:dyDescent="0.35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 x14ac:dyDescent="0.35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 x14ac:dyDescent="0.35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 x14ac:dyDescent="0.35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 x14ac:dyDescent="0.35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 x14ac:dyDescent="0.35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 x14ac:dyDescent="0.35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 x14ac:dyDescent="0.35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 x14ac:dyDescent="0.35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 x14ac:dyDescent="0.35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 x14ac:dyDescent="0.35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 x14ac:dyDescent="0.35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 x14ac:dyDescent="0.35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 x14ac:dyDescent="0.35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 x14ac:dyDescent="0.35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 x14ac:dyDescent="0.35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 x14ac:dyDescent="0.35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 x14ac:dyDescent="0.35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 x14ac:dyDescent="0.35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 x14ac:dyDescent="0.35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 x14ac:dyDescent="0.35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 x14ac:dyDescent="0.35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 x14ac:dyDescent="0.35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 x14ac:dyDescent="0.35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 x14ac:dyDescent="0.35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 x14ac:dyDescent="0.35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 x14ac:dyDescent="0.35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 x14ac:dyDescent="0.35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 x14ac:dyDescent="0.35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 x14ac:dyDescent="0.35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 x14ac:dyDescent="0.35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 x14ac:dyDescent="0.35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 x14ac:dyDescent="0.35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 x14ac:dyDescent="0.35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 x14ac:dyDescent="0.35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 x14ac:dyDescent="0.35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 x14ac:dyDescent="0.35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 x14ac:dyDescent="0.35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 x14ac:dyDescent="0.35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 x14ac:dyDescent="0.35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 x14ac:dyDescent="0.35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 x14ac:dyDescent="0.35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 x14ac:dyDescent="0.35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 x14ac:dyDescent="0.35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 x14ac:dyDescent="0.35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 x14ac:dyDescent="0.35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 x14ac:dyDescent="0.35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 x14ac:dyDescent="0.35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 x14ac:dyDescent="0.35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 x14ac:dyDescent="0.35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 x14ac:dyDescent="0.35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 x14ac:dyDescent="0.35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 x14ac:dyDescent="0.35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 x14ac:dyDescent="0.35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 x14ac:dyDescent="0.35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 x14ac:dyDescent="0.35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 x14ac:dyDescent="0.35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 x14ac:dyDescent="0.35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 x14ac:dyDescent="0.35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 x14ac:dyDescent="0.35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 x14ac:dyDescent="0.35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 x14ac:dyDescent="0.35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 x14ac:dyDescent="0.35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 x14ac:dyDescent="0.35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 x14ac:dyDescent="0.35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 x14ac:dyDescent="0.35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 x14ac:dyDescent="0.35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 x14ac:dyDescent="0.35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 x14ac:dyDescent="0.35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 x14ac:dyDescent="0.35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 x14ac:dyDescent="0.35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 x14ac:dyDescent="0.35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 x14ac:dyDescent="0.35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 x14ac:dyDescent="0.35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 x14ac:dyDescent="0.35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 x14ac:dyDescent="0.35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 x14ac:dyDescent="0.35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 x14ac:dyDescent="0.35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 x14ac:dyDescent="0.35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 x14ac:dyDescent="0.35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 x14ac:dyDescent="0.35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 x14ac:dyDescent="0.35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 x14ac:dyDescent="0.35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 x14ac:dyDescent="0.35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 x14ac:dyDescent="0.35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 x14ac:dyDescent="0.35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 x14ac:dyDescent="0.35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 x14ac:dyDescent="0.35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 x14ac:dyDescent="0.35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 x14ac:dyDescent="0.35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 x14ac:dyDescent="0.35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 x14ac:dyDescent="0.35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 x14ac:dyDescent="0.35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 x14ac:dyDescent="0.35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 x14ac:dyDescent="0.35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 x14ac:dyDescent="0.35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 x14ac:dyDescent="0.35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 x14ac:dyDescent="0.35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 x14ac:dyDescent="0.35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 x14ac:dyDescent="0.35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 x14ac:dyDescent="0.35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 x14ac:dyDescent="0.3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 x14ac:dyDescent="0.35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 x14ac:dyDescent="0.35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 x14ac:dyDescent="0.35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 x14ac:dyDescent="0.35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 x14ac:dyDescent="0.35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 x14ac:dyDescent="0.35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 x14ac:dyDescent="0.35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 x14ac:dyDescent="0.35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 x14ac:dyDescent="0.35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 x14ac:dyDescent="0.35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 x14ac:dyDescent="0.35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 x14ac:dyDescent="0.35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 x14ac:dyDescent="0.35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 x14ac:dyDescent="0.35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 x14ac:dyDescent="0.35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 x14ac:dyDescent="0.35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 x14ac:dyDescent="0.35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 x14ac:dyDescent="0.35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 x14ac:dyDescent="0.35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 x14ac:dyDescent="0.35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 x14ac:dyDescent="0.35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 x14ac:dyDescent="0.35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 x14ac:dyDescent="0.3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 x14ac:dyDescent="0.35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 x14ac:dyDescent="0.35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 x14ac:dyDescent="0.35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 x14ac:dyDescent="0.35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 x14ac:dyDescent="0.35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 x14ac:dyDescent="0.35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 x14ac:dyDescent="0.35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 x14ac:dyDescent="0.35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 x14ac:dyDescent="0.35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 x14ac:dyDescent="0.35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 x14ac:dyDescent="0.35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 x14ac:dyDescent="0.35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 x14ac:dyDescent="0.35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 x14ac:dyDescent="0.35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 x14ac:dyDescent="0.35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 x14ac:dyDescent="0.35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 x14ac:dyDescent="0.35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 x14ac:dyDescent="0.35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 x14ac:dyDescent="0.35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 x14ac:dyDescent="0.35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 x14ac:dyDescent="0.35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 x14ac:dyDescent="0.35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 x14ac:dyDescent="0.35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 x14ac:dyDescent="0.35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 x14ac:dyDescent="0.35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 x14ac:dyDescent="0.35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 x14ac:dyDescent="0.35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 x14ac:dyDescent="0.35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 x14ac:dyDescent="0.35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 x14ac:dyDescent="0.35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 x14ac:dyDescent="0.35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 x14ac:dyDescent="0.35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 x14ac:dyDescent="0.35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 x14ac:dyDescent="0.35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 x14ac:dyDescent="0.35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 x14ac:dyDescent="0.35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 x14ac:dyDescent="0.35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 x14ac:dyDescent="0.35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 x14ac:dyDescent="0.35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 x14ac:dyDescent="0.35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 x14ac:dyDescent="0.35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 x14ac:dyDescent="0.35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 x14ac:dyDescent="0.35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 x14ac:dyDescent="0.35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 x14ac:dyDescent="0.35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 x14ac:dyDescent="0.35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 x14ac:dyDescent="0.35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 x14ac:dyDescent="0.35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 x14ac:dyDescent="0.35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 x14ac:dyDescent="0.35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 x14ac:dyDescent="0.35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 x14ac:dyDescent="0.35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 x14ac:dyDescent="0.35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 x14ac:dyDescent="0.35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 x14ac:dyDescent="0.35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 x14ac:dyDescent="0.35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 x14ac:dyDescent="0.35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 x14ac:dyDescent="0.35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 x14ac:dyDescent="0.35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 x14ac:dyDescent="0.35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 x14ac:dyDescent="0.35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 x14ac:dyDescent="0.35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 x14ac:dyDescent="0.35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 x14ac:dyDescent="0.35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 x14ac:dyDescent="0.35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 x14ac:dyDescent="0.35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 x14ac:dyDescent="0.35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 x14ac:dyDescent="0.35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 x14ac:dyDescent="0.35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 x14ac:dyDescent="0.35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 x14ac:dyDescent="0.35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 x14ac:dyDescent="0.35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 x14ac:dyDescent="0.35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 x14ac:dyDescent="0.35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 x14ac:dyDescent="0.35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 x14ac:dyDescent="0.35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 x14ac:dyDescent="0.35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 x14ac:dyDescent="0.35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 x14ac:dyDescent="0.35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 x14ac:dyDescent="0.35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 x14ac:dyDescent="0.35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 x14ac:dyDescent="0.35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 x14ac:dyDescent="0.35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 x14ac:dyDescent="0.35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 x14ac:dyDescent="0.35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 x14ac:dyDescent="0.35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 x14ac:dyDescent="0.35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 x14ac:dyDescent="0.35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 x14ac:dyDescent="0.35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 x14ac:dyDescent="0.35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 x14ac:dyDescent="0.35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 x14ac:dyDescent="0.35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 x14ac:dyDescent="0.35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 x14ac:dyDescent="0.35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 x14ac:dyDescent="0.35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 x14ac:dyDescent="0.35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 x14ac:dyDescent="0.35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 x14ac:dyDescent="0.35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 x14ac:dyDescent="0.35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 x14ac:dyDescent="0.35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 x14ac:dyDescent="0.35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 x14ac:dyDescent="0.35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 x14ac:dyDescent="0.35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 x14ac:dyDescent="0.35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 x14ac:dyDescent="0.35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 x14ac:dyDescent="0.35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 x14ac:dyDescent="0.35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 x14ac:dyDescent="0.35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 x14ac:dyDescent="0.35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 x14ac:dyDescent="0.35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 x14ac:dyDescent="0.35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 x14ac:dyDescent="0.35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 x14ac:dyDescent="0.35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 x14ac:dyDescent="0.35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 x14ac:dyDescent="0.35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 x14ac:dyDescent="0.35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 x14ac:dyDescent="0.35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 x14ac:dyDescent="0.35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 x14ac:dyDescent="0.35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 x14ac:dyDescent="0.35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 x14ac:dyDescent="0.35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  <outlinePr summaryBelow="0" summaryRight="0"/>
  </sheetPr>
  <dimension ref="A1:I1000"/>
  <sheetViews>
    <sheetView workbookViewId="0">
      <selection activeCell="H1" sqref="H1"/>
    </sheetView>
  </sheetViews>
  <sheetFormatPr defaultColWidth="14.453125" defaultRowHeight="15" customHeight="1" x14ac:dyDescent="0.35"/>
  <cols>
    <col min="1" max="1" width="20.54296875" customWidth="1"/>
    <col min="2" max="2" width="22.7265625" customWidth="1"/>
    <col min="3" max="3" width="15.36328125" customWidth="1"/>
    <col min="4" max="4" width="22.36328125" customWidth="1"/>
    <col min="5" max="5" width="5.54296875" customWidth="1"/>
    <col min="6" max="6" width="21.54296875" style="151" customWidth="1"/>
    <col min="7" max="7" width="20.7265625" style="151" customWidth="1"/>
    <col min="8" max="8" width="17.36328125" customWidth="1"/>
    <col min="9" max="9" width="27.81640625" customWidth="1"/>
  </cols>
  <sheetData>
    <row r="1" spans="1:9" ht="30" customHeight="1" x14ac:dyDescent="0.35">
      <c r="A1" s="25" t="s">
        <v>26</v>
      </c>
      <c r="B1" s="26" t="s">
        <v>27</v>
      </c>
      <c r="C1" s="27" t="s">
        <v>28</v>
      </c>
      <c r="D1" s="174" t="s">
        <v>29</v>
      </c>
      <c r="F1" s="149" t="s">
        <v>30</v>
      </c>
      <c r="G1" s="152" t="s">
        <v>31</v>
      </c>
      <c r="H1" s="27" t="s">
        <v>32</v>
      </c>
      <c r="I1" s="174" t="s">
        <v>33</v>
      </c>
    </row>
    <row r="2" spans="1:9" ht="14.5" customHeight="1" x14ac:dyDescent="0.35">
      <c r="A2" s="29">
        <v>155</v>
      </c>
      <c r="B2" s="30">
        <v>12987</v>
      </c>
      <c r="C2" s="31" t="str">
        <f>IF(B2&gt;10000,"Y","N")</f>
        <v>Y</v>
      </c>
      <c r="D2" s="32">
        <f t="shared" ref="D2" si="0">IF(B2&gt;10000,B2*5%,0)</f>
        <v>649.35</v>
      </c>
      <c r="F2" s="150">
        <v>45114</v>
      </c>
      <c r="G2" s="153">
        <v>45116</v>
      </c>
      <c r="H2" s="35" t="str">
        <f t="shared" ref="H2" si="1">IF(G2&gt;F2,"Failed","Good")</f>
        <v>Failed</v>
      </c>
      <c r="I2" s="36">
        <f t="shared" ref="I2" si="2">IF(G3&gt;F3,G3-F3,0)</f>
        <v>5</v>
      </c>
    </row>
    <row r="3" spans="1:9" ht="14.5" customHeight="1" x14ac:dyDescent="0.35">
      <c r="A3" s="29">
        <v>166</v>
      </c>
      <c r="B3" s="37">
        <v>623</v>
      </c>
      <c r="C3" s="31"/>
      <c r="D3" s="32"/>
      <c r="F3" s="150">
        <v>44991</v>
      </c>
      <c r="G3" s="153">
        <v>44996</v>
      </c>
      <c r="H3" s="35"/>
      <c r="I3" s="36"/>
    </row>
    <row r="4" spans="1:9" ht="14.5" customHeight="1" x14ac:dyDescent="0.35">
      <c r="A4" s="29">
        <v>217</v>
      </c>
      <c r="B4" s="30">
        <v>11651</v>
      </c>
      <c r="C4" s="31"/>
      <c r="D4" s="32"/>
      <c r="F4" s="150">
        <v>45082</v>
      </c>
      <c r="G4" s="153">
        <v>45085</v>
      </c>
      <c r="H4" s="35"/>
      <c r="I4" s="36"/>
    </row>
    <row r="5" spans="1:9" ht="14.5" customHeight="1" x14ac:dyDescent="0.35">
      <c r="A5" s="29">
        <v>135</v>
      </c>
      <c r="B5" s="30">
        <v>9030</v>
      </c>
      <c r="C5" s="31"/>
      <c r="D5" s="32"/>
      <c r="F5" s="150">
        <v>45052</v>
      </c>
      <c r="G5" s="153">
        <v>45052</v>
      </c>
      <c r="H5" s="35"/>
      <c r="I5" s="36"/>
    </row>
    <row r="6" spans="1:9" ht="14.5" customHeight="1" x14ac:dyDescent="0.35">
      <c r="A6" s="29">
        <v>107</v>
      </c>
      <c r="B6" s="30">
        <v>12441</v>
      </c>
      <c r="C6" s="31"/>
      <c r="D6" s="32"/>
      <c r="F6" s="150">
        <v>45177</v>
      </c>
      <c r="G6" s="153">
        <v>45181</v>
      </c>
      <c r="H6" s="35"/>
      <c r="I6" s="36"/>
    </row>
    <row r="7" spans="1:9" ht="14.5" customHeight="1" x14ac:dyDescent="0.35">
      <c r="A7" s="29">
        <v>43</v>
      </c>
      <c r="B7" s="30">
        <v>21557</v>
      </c>
      <c r="C7" s="31"/>
      <c r="D7" s="32"/>
      <c r="F7" s="150">
        <v>45178</v>
      </c>
      <c r="G7" s="153">
        <v>45183</v>
      </c>
      <c r="H7" s="35"/>
      <c r="I7" s="36"/>
    </row>
    <row r="8" spans="1:9" ht="14.5" customHeight="1" x14ac:dyDescent="0.35">
      <c r="A8" s="29">
        <v>203</v>
      </c>
      <c r="B8" s="30">
        <v>8658</v>
      </c>
      <c r="C8" s="31"/>
      <c r="D8" s="32"/>
      <c r="F8" s="150">
        <v>45228</v>
      </c>
      <c r="G8" s="153">
        <v>45228</v>
      </c>
      <c r="H8" s="35"/>
      <c r="I8" s="36"/>
    </row>
    <row r="9" spans="1:9" ht="14.5" customHeight="1" x14ac:dyDescent="0.35">
      <c r="A9" s="29">
        <v>115</v>
      </c>
      <c r="B9" s="30">
        <v>1174</v>
      </c>
      <c r="C9" s="31"/>
      <c r="D9" s="32"/>
      <c r="F9" s="150">
        <v>45282</v>
      </c>
      <c r="G9" s="153">
        <v>45282</v>
      </c>
      <c r="H9" s="35"/>
      <c r="I9" s="36"/>
    </row>
    <row r="10" spans="1:9" ht="14.5" customHeight="1" x14ac:dyDescent="0.35">
      <c r="A10" s="29">
        <v>238</v>
      </c>
      <c r="B10" s="30">
        <v>3885</v>
      </c>
      <c r="C10" s="31"/>
      <c r="D10" s="32"/>
      <c r="F10" s="150">
        <v>45267</v>
      </c>
      <c r="G10" s="153">
        <v>45271</v>
      </c>
      <c r="H10" s="35"/>
      <c r="I10" s="36"/>
    </row>
    <row r="11" spans="1:9" ht="14.5" customHeight="1" x14ac:dyDescent="0.35">
      <c r="A11" s="29">
        <v>117</v>
      </c>
      <c r="B11" s="30">
        <v>23595</v>
      </c>
      <c r="C11" s="31"/>
      <c r="D11" s="32"/>
      <c r="F11" s="150">
        <v>45285</v>
      </c>
      <c r="G11" s="153">
        <v>45287</v>
      </c>
      <c r="H11" s="35"/>
      <c r="I11" s="36"/>
    </row>
    <row r="12" spans="1:9" ht="14.5" customHeight="1" x14ac:dyDescent="0.35">
      <c r="A12" s="29">
        <v>220</v>
      </c>
      <c r="B12" s="30">
        <v>5310</v>
      </c>
      <c r="C12" s="31"/>
      <c r="D12" s="32"/>
      <c r="F12" s="150">
        <v>45254</v>
      </c>
      <c r="G12" s="153">
        <v>45254</v>
      </c>
      <c r="H12" s="35"/>
      <c r="I12" s="36"/>
    </row>
    <row r="13" spans="1:9" ht="14.5" customHeight="1" x14ac:dyDescent="0.35">
      <c r="A13" s="29">
        <v>204</v>
      </c>
      <c r="B13" s="30">
        <v>12384</v>
      </c>
      <c r="C13" s="31"/>
      <c r="D13" s="32"/>
      <c r="F13" s="150">
        <v>45183</v>
      </c>
      <c r="G13" s="153">
        <v>45183</v>
      </c>
      <c r="H13" s="35"/>
      <c r="I13" s="36"/>
    </row>
    <row r="14" spans="1:9" ht="14.5" customHeight="1" x14ac:dyDescent="0.35">
      <c r="A14" s="29">
        <v>126</v>
      </c>
      <c r="B14" s="30">
        <v>13478</v>
      </c>
      <c r="C14" s="31"/>
      <c r="D14" s="32"/>
      <c r="F14" s="150">
        <v>45135</v>
      </c>
      <c r="G14" s="153">
        <v>45145</v>
      </c>
      <c r="H14" s="35"/>
      <c r="I14" s="36"/>
    </row>
    <row r="15" spans="1:9" ht="14.5" customHeight="1" x14ac:dyDescent="0.35">
      <c r="A15" s="29">
        <v>102</v>
      </c>
      <c r="B15" s="30">
        <v>13377</v>
      </c>
      <c r="C15" s="31"/>
      <c r="D15" s="32"/>
      <c r="F15" s="150">
        <v>45124</v>
      </c>
      <c r="G15" s="153">
        <v>45134</v>
      </c>
      <c r="H15" s="35"/>
      <c r="I15" s="36"/>
    </row>
    <row r="16" spans="1:9" ht="14.5" customHeight="1" x14ac:dyDescent="0.35">
      <c r="A16" s="29">
        <v>43</v>
      </c>
      <c r="B16" s="30">
        <v>13150</v>
      </c>
      <c r="C16" s="31"/>
      <c r="D16" s="32"/>
      <c r="F16" s="150">
        <v>45121</v>
      </c>
      <c r="G16" s="153">
        <v>45121</v>
      </c>
      <c r="H16" s="35"/>
      <c r="I16" s="36"/>
    </row>
    <row r="17" spans="1:9" ht="14.5" customHeight="1" x14ac:dyDescent="0.35">
      <c r="A17" s="29">
        <v>178</v>
      </c>
      <c r="B17" s="30">
        <v>21445</v>
      </c>
      <c r="C17" s="31"/>
      <c r="D17" s="32"/>
      <c r="F17" s="150">
        <v>44990</v>
      </c>
      <c r="G17" s="153">
        <v>44994</v>
      </c>
      <c r="H17" s="35"/>
      <c r="I17" s="36"/>
    </row>
    <row r="18" spans="1:9" ht="14.5" customHeight="1" x14ac:dyDescent="0.35">
      <c r="A18" s="29">
        <v>181</v>
      </c>
      <c r="B18" s="30">
        <v>9860</v>
      </c>
      <c r="C18" s="31"/>
      <c r="D18" s="32"/>
      <c r="F18" s="150">
        <v>45060</v>
      </c>
      <c r="G18" s="153">
        <v>45060</v>
      </c>
      <c r="H18" s="35"/>
      <c r="I18" s="36"/>
    </row>
    <row r="19" spans="1:9" ht="14.5" customHeight="1" x14ac:dyDescent="0.35">
      <c r="A19" s="29">
        <v>140</v>
      </c>
      <c r="B19" s="30">
        <v>12985</v>
      </c>
      <c r="C19" s="31"/>
      <c r="D19" s="32"/>
      <c r="F19" s="150">
        <v>45110</v>
      </c>
      <c r="G19" s="153">
        <v>45110</v>
      </c>
      <c r="H19" s="35"/>
      <c r="I19" s="36"/>
    </row>
    <row r="20" spans="1:9" ht="14.5" customHeight="1" x14ac:dyDescent="0.35">
      <c r="A20" s="29">
        <v>124</v>
      </c>
      <c r="B20" s="30">
        <v>9170</v>
      </c>
      <c r="C20" s="31"/>
      <c r="D20" s="32"/>
      <c r="F20" s="150">
        <v>45053</v>
      </c>
      <c r="G20" s="153">
        <v>45053</v>
      </c>
      <c r="H20" s="35"/>
      <c r="I20" s="36"/>
    </row>
    <row r="21" spans="1:9" ht="14.5" customHeight="1" x14ac:dyDescent="0.35">
      <c r="C21" s="38"/>
      <c r="D21" s="39"/>
      <c r="H21" s="40"/>
      <c r="I21" s="39"/>
    </row>
    <row r="22" spans="1:9" ht="14.5" customHeight="1" x14ac:dyDescent="0.35">
      <c r="C22" s="38"/>
      <c r="D22" s="39"/>
      <c r="H22" s="38"/>
      <c r="I22" s="39"/>
    </row>
    <row r="23" spans="1:9" ht="14.5" customHeight="1" x14ac:dyDescent="0.35">
      <c r="C23" s="38"/>
      <c r="D23" s="39"/>
      <c r="H23" s="38"/>
      <c r="I23" s="39"/>
    </row>
    <row r="24" spans="1:9" ht="14.5" customHeight="1" x14ac:dyDescent="0.35">
      <c r="C24" s="38"/>
      <c r="D24" s="39"/>
      <c r="H24" s="38"/>
      <c r="I24" s="39"/>
    </row>
    <row r="25" spans="1:9" ht="14.5" customHeight="1" x14ac:dyDescent="0.35">
      <c r="C25" s="38"/>
      <c r="D25" s="39"/>
      <c r="H25" s="38"/>
      <c r="I25" s="39"/>
    </row>
    <row r="26" spans="1:9" ht="14.5" customHeight="1" x14ac:dyDescent="0.35">
      <c r="C26" s="38"/>
      <c r="D26" s="39"/>
      <c r="H26" s="38"/>
      <c r="I26" s="39"/>
    </row>
    <row r="27" spans="1:9" ht="14.5" customHeight="1" x14ac:dyDescent="0.35">
      <c r="C27" s="38"/>
      <c r="D27" s="39"/>
      <c r="H27" s="38"/>
      <c r="I27" s="39"/>
    </row>
    <row r="28" spans="1:9" ht="14.5" customHeight="1" x14ac:dyDescent="0.35">
      <c r="C28" s="38"/>
      <c r="D28" s="39"/>
      <c r="H28" s="38"/>
      <c r="I28" s="39"/>
    </row>
    <row r="29" spans="1:9" ht="14.5" customHeight="1" x14ac:dyDescent="0.35">
      <c r="C29" s="38"/>
      <c r="D29" s="39"/>
      <c r="H29" s="38"/>
      <c r="I29" s="39"/>
    </row>
    <row r="30" spans="1:9" ht="14.5" customHeight="1" x14ac:dyDescent="0.35">
      <c r="C30" s="38"/>
      <c r="D30" s="39"/>
      <c r="H30" s="38"/>
      <c r="I30" s="39"/>
    </row>
    <row r="31" spans="1:9" ht="14.5" customHeight="1" x14ac:dyDescent="0.35">
      <c r="C31" s="38"/>
      <c r="D31" s="39"/>
      <c r="H31" s="38"/>
      <c r="I31" s="39"/>
    </row>
    <row r="32" spans="1:9" ht="14.5" customHeight="1" x14ac:dyDescent="0.35">
      <c r="C32" s="38"/>
      <c r="D32" s="39"/>
      <c r="H32" s="38"/>
      <c r="I32" s="39"/>
    </row>
    <row r="33" spans="3:9" ht="14.5" customHeight="1" x14ac:dyDescent="0.35">
      <c r="C33" s="38"/>
      <c r="D33" s="39"/>
      <c r="H33" s="38"/>
      <c r="I33" s="39"/>
    </row>
    <row r="34" spans="3:9" ht="14.5" customHeight="1" x14ac:dyDescent="0.35">
      <c r="C34" s="38"/>
      <c r="D34" s="39"/>
      <c r="H34" s="38"/>
      <c r="I34" s="39"/>
    </row>
    <row r="35" spans="3:9" ht="14.5" customHeight="1" x14ac:dyDescent="0.35">
      <c r="C35" s="38"/>
      <c r="D35" s="39"/>
      <c r="H35" s="38"/>
      <c r="I35" s="39"/>
    </row>
    <row r="36" spans="3:9" ht="14.5" customHeight="1" x14ac:dyDescent="0.35">
      <c r="C36" s="38"/>
      <c r="D36" s="39"/>
      <c r="H36" s="38"/>
      <c r="I36" s="39"/>
    </row>
    <row r="37" spans="3:9" ht="14.5" customHeight="1" x14ac:dyDescent="0.35">
      <c r="C37" s="38"/>
      <c r="D37" s="39"/>
      <c r="H37" s="38"/>
      <c r="I37" s="39"/>
    </row>
    <row r="38" spans="3:9" ht="14.5" customHeight="1" x14ac:dyDescent="0.35">
      <c r="C38" s="38"/>
      <c r="D38" s="39"/>
      <c r="H38" s="38"/>
      <c r="I38" s="39"/>
    </row>
    <row r="39" spans="3:9" ht="14.5" customHeight="1" x14ac:dyDescent="0.35">
      <c r="C39" s="38"/>
      <c r="D39" s="39"/>
      <c r="H39" s="38"/>
      <c r="I39" s="39"/>
    </row>
    <row r="40" spans="3:9" ht="14.5" customHeight="1" x14ac:dyDescent="0.35">
      <c r="C40" s="38"/>
      <c r="D40" s="39"/>
      <c r="H40" s="38"/>
      <c r="I40" s="39"/>
    </row>
    <row r="41" spans="3:9" ht="14.5" customHeight="1" x14ac:dyDescent="0.35">
      <c r="C41" s="38"/>
      <c r="D41" s="39"/>
      <c r="H41" s="38"/>
      <c r="I41" s="39"/>
    </row>
    <row r="42" spans="3:9" ht="14.5" customHeight="1" x14ac:dyDescent="0.35">
      <c r="C42" s="38"/>
      <c r="D42" s="39"/>
      <c r="H42" s="38"/>
      <c r="I42" s="39"/>
    </row>
    <row r="43" spans="3:9" ht="14.5" customHeight="1" x14ac:dyDescent="0.35">
      <c r="C43" s="38"/>
      <c r="D43" s="39"/>
      <c r="H43" s="38"/>
      <c r="I43" s="39"/>
    </row>
    <row r="44" spans="3:9" ht="14.5" customHeight="1" x14ac:dyDescent="0.35">
      <c r="C44" s="38"/>
      <c r="D44" s="39"/>
      <c r="H44" s="38"/>
      <c r="I44" s="39"/>
    </row>
    <row r="45" spans="3:9" ht="14.5" customHeight="1" x14ac:dyDescent="0.35">
      <c r="C45" s="38"/>
      <c r="D45" s="39"/>
      <c r="H45" s="38"/>
      <c r="I45" s="39"/>
    </row>
    <row r="46" spans="3:9" ht="14.5" customHeight="1" x14ac:dyDescent="0.35">
      <c r="C46" s="38"/>
      <c r="D46" s="39"/>
      <c r="H46" s="38"/>
      <c r="I46" s="39"/>
    </row>
    <row r="47" spans="3:9" ht="14.5" customHeight="1" x14ac:dyDescent="0.35">
      <c r="C47" s="38"/>
      <c r="D47" s="39"/>
      <c r="H47" s="38"/>
      <c r="I47" s="39"/>
    </row>
    <row r="48" spans="3:9" ht="14.5" customHeight="1" x14ac:dyDescent="0.35">
      <c r="C48" s="38"/>
      <c r="D48" s="39"/>
      <c r="H48" s="38"/>
      <c r="I48" s="39"/>
    </row>
    <row r="49" spans="3:9" ht="14.5" customHeight="1" x14ac:dyDescent="0.35">
      <c r="C49" s="38"/>
      <c r="D49" s="39"/>
      <c r="H49" s="38"/>
      <c r="I49" s="39"/>
    </row>
    <row r="50" spans="3:9" ht="14.5" customHeight="1" x14ac:dyDescent="0.35">
      <c r="C50" s="38"/>
      <c r="D50" s="39"/>
      <c r="H50" s="38"/>
      <c r="I50" s="39"/>
    </row>
    <row r="51" spans="3:9" ht="14.5" customHeight="1" x14ac:dyDescent="0.35">
      <c r="C51" s="38"/>
      <c r="D51" s="39"/>
      <c r="H51" s="38"/>
      <c r="I51" s="39"/>
    </row>
    <row r="52" spans="3:9" ht="14.5" customHeight="1" x14ac:dyDescent="0.35">
      <c r="C52" s="38"/>
      <c r="D52" s="39"/>
      <c r="H52" s="38"/>
      <c r="I52" s="39"/>
    </row>
    <row r="53" spans="3:9" ht="14.5" customHeight="1" x14ac:dyDescent="0.35">
      <c r="C53" s="38"/>
      <c r="D53" s="39"/>
      <c r="H53" s="38"/>
      <c r="I53" s="39"/>
    </row>
    <row r="54" spans="3:9" ht="14.5" customHeight="1" x14ac:dyDescent="0.35">
      <c r="C54" s="38"/>
      <c r="D54" s="39"/>
      <c r="H54" s="38"/>
      <c r="I54" s="39"/>
    </row>
    <row r="55" spans="3:9" ht="14.5" customHeight="1" x14ac:dyDescent="0.35">
      <c r="C55" s="38"/>
      <c r="D55" s="39"/>
      <c r="H55" s="38"/>
      <c r="I55" s="39"/>
    </row>
    <row r="56" spans="3:9" ht="14.5" customHeight="1" x14ac:dyDescent="0.35">
      <c r="C56" s="38"/>
      <c r="D56" s="39"/>
      <c r="H56" s="38"/>
      <c r="I56" s="39"/>
    </row>
    <row r="57" spans="3:9" ht="14.5" customHeight="1" x14ac:dyDescent="0.35">
      <c r="C57" s="38"/>
      <c r="D57" s="39"/>
      <c r="H57" s="38"/>
      <c r="I57" s="39"/>
    </row>
    <row r="58" spans="3:9" ht="14.5" customHeight="1" x14ac:dyDescent="0.35">
      <c r="C58" s="38"/>
      <c r="D58" s="39"/>
      <c r="H58" s="38"/>
      <c r="I58" s="39"/>
    </row>
    <row r="59" spans="3:9" ht="14.5" customHeight="1" x14ac:dyDescent="0.35">
      <c r="C59" s="38"/>
      <c r="D59" s="39"/>
      <c r="H59" s="38"/>
      <c r="I59" s="39"/>
    </row>
    <row r="60" spans="3:9" ht="14.5" customHeight="1" x14ac:dyDescent="0.35">
      <c r="C60" s="38"/>
      <c r="D60" s="39"/>
      <c r="H60" s="38"/>
      <c r="I60" s="39"/>
    </row>
    <row r="61" spans="3:9" ht="14.5" customHeight="1" x14ac:dyDescent="0.35">
      <c r="C61" s="38"/>
      <c r="D61" s="39"/>
      <c r="H61" s="38"/>
      <c r="I61" s="39"/>
    </row>
    <row r="62" spans="3:9" ht="14.5" customHeight="1" x14ac:dyDescent="0.35">
      <c r="C62" s="38"/>
      <c r="D62" s="39"/>
      <c r="H62" s="38"/>
      <c r="I62" s="39"/>
    </row>
    <row r="63" spans="3:9" ht="14.5" customHeight="1" x14ac:dyDescent="0.35">
      <c r="C63" s="38"/>
      <c r="D63" s="39"/>
      <c r="H63" s="38"/>
      <c r="I63" s="39"/>
    </row>
    <row r="64" spans="3:9" ht="14.5" customHeight="1" x14ac:dyDescent="0.35">
      <c r="C64" s="38"/>
      <c r="D64" s="39"/>
      <c r="H64" s="38"/>
      <c r="I64" s="39"/>
    </row>
    <row r="65" spans="3:9" ht="14.5" customHeight="1" x14ac:dyDescent="0.35">
      <c r="C65" s="38"/>
      <c r="D65" s="39"/>
      <c r="H65" s="38"/>
      <c r="I65" s="39"/>
    </row>
    <row r="66" spans="3:9" ht="14.5" customHeight="1" x14ac:dyDescent="0.35">
      <c r="C66" s="38"/>
      <c r="D66" s="39"/>
      <c r="H66" s="38"/>
      <c r="I66" s="39"/>
    </row>
    <row r="67" spans="3:9" ht="14.5" customHeight="1" x14ac:dyDescent="0.35">
      <c r="C67" s="38"/>
      <c r="D67" s="39"/>
      <c r="H67" s="38"/>
      <c r="I67" s="39"/>
    </row>
    <row r="68" spans="3:9" ht="14.5" customHeight="1" x14ac:dyDescent="0.35">
      <c r="C68" s="38"/>
      <c r="D68" s="39"/>
      <c r="H68" s="38"/>
      <c r="I68" s="39"/>
    </row>
    <row r="69" spans="3:9" ht="14.5" customHeight="1" x14ac:dyDescent="0.35">
      <c r="C69" s="38"/>
      <c r="D69" s="39"/>
      <c r="H69" s="38"/>
      <c r="I69" s="39"/>
    </row>
    <row r="70" spans="3:9" ht="14.5" customHeight="1" x14ac:dyDescent="0.35">
      <c r="C70" s="38"/>
      <c r="D70" s="39"/>
      <c r="H70" s="38"/>
      <c r="I70" s="39"/>
    </row>
    <row r="71" spans="3:9" ht="14.5" customHeight="1" x14ac:dyDescent="0.35">
      <c r="C71" s="38"/>
      <c r="D71" s="39"/>
      <c r="H71" s="38"/>
      <c r="I71" s="39"/>
    </row>
    <row r="72" spans="3:9" ht="14.5" customHeight="1" x14ac:dyDescent="0.35">
      <c r="C72" s="38"/>
      <c r="D72" s="39"/>
      <c r="H72" s="38"/>
      <c r="I72" s="39"/>
    </row>
    <row r="73" spans="3:9" ht="14.5" customHeight="1" x14ac:dyDescent="0.35">
      <c r="C73" s="38"/>
      <c r="D73" s="39"/>
      <c r="H73" s="38"/>
      <c r="I73" s="39"/>
    </row>
    <row r="74" spans="3:9" ht="14.5" customHeight="1" x14ac:dyDescent="0.35">
      <c r="C74" s="38"/>
      <c r="D74" s="39"/>
      <c r="H74" s="38"/>
      <c r="I74" s="39"/>
    </row>
    <row r="75" spans="3:9" ht="14.5" customHeight="1" x14ac:dyDescent="0.35">
      <c r="C75" s="38"/>
      <c r="D75" s="39"/>
      <c r="H75" s="38"/>
      <c r="I75" s="39"/>
    </row>
    <row r="76" spans="3:9" ht="14.5" customHeight="1" x14ac:dyDescent="0.35">
      <c r="C76" s="38"/>
      <c r="D76" s="39"/>
      <c r="H76" s="38"/>
      <c r="I76" s="39"/>
    </row>
    <row r="77" spans="3:9" ht="14.5" customHeight="1" x14ac:dyDescent="0.35">
      <c r="C77" s="38"/>
      <c r="D77" s="39"/>
      <c r="H77" s="38"/>
      <c r="I77" s="39"/>
    </row>
    <row r="78" spans="3:9" ht="14.5" customHeight="1" x14ac:dyDescent="0.35">
      <c r="C78" s="38"/>
      <c r="D78" s="39"/>
      <c r="H78" s="38"/>
      <c r="I78" s="39"/>
    </row>
    <row r="79" spans="3:9" ht="14.5" customHeight="1" x14ac:dyDescent="0.35">
      <c r="C79" s="38"/>
      <c r="D79" s="39"/>
      <c r="H79" s="38"/>
      <c r="I79" s="39"/>
    </row>
    <row r="80" spans="3:9" ht="14.5" customHeight="1" x14ac:dyDescent="0.35">
      <c r="C80" s="38"/>
      <c r="D80" s="39"/>
      <c r="H80" s="38"/>
      <c r="I80" s="39"/>
    </row>
    <row r="81" spans="3:9" ht="14.5" customHeight="1" x14ac:dyDescent="0.35">
      <c r="C81" s="38"/>
      <c r="D81" s="39"/>
      <c r="H81" s="38"/>
      <c r="I81" s="39"/>
    </row>
    <row r="82" spans="3:9" ht="14.5" customHeight="1" x14ac:dyDescent="0.35">
      <c r="C82" s="38"/>
      <c r="D82" s="39"/>
      <c r="H82" s="38"/>
      <c r="I82" s="39"/>
    </row>
    <row r="83" spans="3:9" ht="14.5" customHeight="1" x14ac:dyDescent="0.35">
      <c r="C83" s="38"/>
      <c r="D83" s="39"/>
      <c r="H83" s="38"/>
      <c r="I83" s="39"/>
    </row>
    <row r="84" spans="3:9" ht="14.5" customHeight="1" x14ac:dyDescent="0.35">
      <c r="C84" s="38"/>
      <c r="D84" s="39"/>
      <c r="H84" s="38"/>
      <c r="I84" s="39"/>
    </row>
    <row r="85" spans="3:9" ht="14.5" customHeight="1" x14ac:dyDescent="0.35">
      <c r="C85" s="38"/>
      <c r="D85" s="39"/>
      <c r="H85" s="38"/>
      <c r="I85" s="39"/>
    </row>
    <row r="86" spans="3:9" ht="14.5" customHeight="1" x14ac:dyDescent="0.35">
      <c r="C86" s="38"/>
      <c r="D86" s="39"/>
      <c r="H86" s="38"/>
      <c r="I86" s="39"/>
    </row>
    <row r="87" spans="3:9" ht="14.5" customHeight="1" x14ac:dyDescent="0.35">
      <c r="C87" s="38"/>
      <c r="D87" s="39"/>
      <c r="H87" s="38"/>
      <c r="I87" s="39"/>
    </row>
    <row r="88" spans="3:9" ht="14.5" customHeight="1" x14ac:dyDescent="0.35">
      <c r="C88" s="38"/>
      <c r="D88" s="39"/>
      <c r="H88" s="38"/>
      <c r="I88" s="39"/>
    </row>
    <row r="89" spans="3:9" ht="14.5" customHeight="1" x14ac:dyDescent="0.35">
      <c r="C89" s="38"/>
      <c r="D89" s="39"/>
      <c r="H89" s="38"/>
      <c r="I89" s="39"/>
    </row>
    <row r="90" spans="3:9" ht="14.5" customHeight="1" x14ac:dyDescent="0.35">
      <c r="C90" s="38"/>
      <c r="D90" s="39"/>
      <c r="H90" s="38"/>
      <c r="I90" s="39"/>
    </row>
    <row r="91" spans="3:9" ht="14.5" customHeight="1" x14ac:dyDescent="0.35">
      <c r="C91" s="38"/>
      <c r="D91" s="39"/>
      <c r="H91" s="38"/>
      <c r="I91" s="39"/>
    </row>
    <row r="92" spans="3:9" ht="14.5" customHeight="1" x14ac:dyDescent="0.35">
      <c r="C92" s="38"/>
      <c r="D92" s="39"/>
      <c r="H92" s="38"/>
      <c r="I92" s="39"/>
    </row>
    <row r="93" spans="3:9" ht="14.5" customHeight="1" x14ac:dyDescent="0.35">
      <c r="C93" s="38"/>
      <c r="D93" s="39"/>
      <c r="H93" s="38"/>
      <c r="I93" s="39"/>
    </row>
    <row r="94" spans="3:9" ht="14.5" customHeight="1" x14ac:dyDescent="0.35">
      <c r="C94" s="38"/>
      <c r="D94" s="39"/>
      <c r="H94" s="38"/>
      <c r="I94" s="39"/>
    </row>
    <row r="95" spans="3:9" ht="14.5" customHeight="1" x14ac:dyDescent="0.35">
      <c r="C95" s="38"/>
      <c r="D95" s="39"/>
      <c r="H95" s="38"/>
      <c r="I95" s="39"/>
    </row>
    <row r="96" spans="3:9" ht="14.5" customHeight="1" x14ac:dyDescent="0.35">
      <c r="C96" s="38"/>
      <c r="D96" s="39"/>
      <c r="H96" s="38"/>
      <c r="I96" s="39"/>
    </row>
    <row r="97" spans="3:9" ht="14.5" customHeight="1" x14ac:dyDescent="0.35">
      <c r="C97" s="38"/>
      <c r="D97" s="39"/>
      <c r="H97" s="38"/>
      <c r="I97" s="39"/>
    </row>
    <row r="98" spans="3:9" ht="14.5" customHeight="1" x14ac:dyDescent="0.35">
      <c r="C98" s="38"/>
      <c r="D98" s="39"/>
      <c r="H98" s="38"/>
      <c r="I98" s="39"/>
    </row>
    <row r="99" spans="3:9" ht="14.5" customHeight="1" x14ac:dyDescent="0.35">
      <c r="C99" s="38"/>
      <c r="D99" s="39"/>
      <c r="H99" s="38"/>
      <c r="I99" s="39"/>
    </row>
    <row r="100" spans="3:9" ht="14.5" customHeight="1" x14ac:dyDescent="0.35">
      <c r="C100" s="38"/>
      <c r="D100" s="39"/>
      <c r="H100" s="38"/>
      <c r="I100" s="39"/>
    </row>
    <row r="101" spans="3:9" ht="14.5" customHeight="1" x14ac:dyDescent="0.35">
      <c r="C101" s="38"/>
      <c r="D101" s="39"/>
      <c r="H101" s="38"/>
      <c r="I101" s="39"/>
    </row>
    <row r="102" spans="3:9" ht="14.5" customHeight="1" x14ac:dyDescent="0.35">
      <c r="C102" s="38"/>
      <c r="D102" s="39"/>
      <c r="H102" s="38"/>
      <c r="I102" s="39"/>
    </row>
    <row r="103" spans="3:9" ht="14.5" customHeight="1" x14ac:dyDescent="0.35">
      <c r="C103" s="38"/>
      <c r="D103" s="39"/>
      <c r="H103" s="38"/>
      <c r="I103" s="39"/>
    </row>
    <row r="104" spans="3:9" ht="14.5" customHeight="1" x14ac:dyDescent="0.35">
      <c r="C104" s="38"/>
      <c r="D104" s="39"/>
      <c r="H104" s="38"/>
      <c r="I104" s="39"/>
    </row>
    <row r="105" spans="3:9" ht="14.5" customHeight="1" x14ac:dyDescent="0.35">
      <c r="C105" s="38"/>
      <c r="D105" s="39"/>
      <c r="H105" s="38"/>
      <c r="I105" s="39"/>
    </row>
    <row r="106" spans="3:9" ht="14.5" customHeight="1" x14ac:dyDescent="0.35">
      <c r="C106" s="38"/>
      <c r="D106" s="39"/>
      <c r="H106" s="38"/>
      <c r="I106" s="39"/>
    </row>
    <row r="107" spans="3:9" ht="14.5" customHeight="1" x14ac:dyDescent="0.35">
      <c r="C107" s="38"/>
      <c r="D107" s="39"/>
      <c r="H107" s="38"/>
      <c r="I107" s="39"/>
    </row>
    <row r="108" spans="3:9" ht="14.5" customHeight="1" x14ac:dyDescent="0.35">
      <c r="C108" s="38"/>
      <c r="D108" s="39"/>
      <c r="H108" s="38"/>
      <c r="I108" s="39"/>
    </row>
    <row r="109" spans="3:9" ht="14.5" customHeight="1" x14ac:dyDescent="0.35">
      <c r="C109" s="38"/>
      <c r="D109" s="39"/>
      <c r="H109" s="38"/>
      <c r="I109" s="39"/>
    </row>
    <row r="110" spans="3:9" ht="14.5" customHeight="1" x14ac:dyDescent="0.35">
      <c r="C110" s="38"/>
      <c r="D110" s="39"/>
      <c r="H110" s="38"/>
      <c r="I110" s="39"/>
    </row>
    <row r="111" spans="3:9" ht="14.5" customHeight="1" x14ac:dyDescent="0.35">
      <c r="C111" s="38"/>
      <c r="D111" s="39"/>
      <c r="H111" s="38"/>
      <c r="I111" s="39"/>
    </row>
    <row r="112" spans="3:9" ht="14.5" customHeight="1" x14ac:dyDescent="0.35">
      <c r="C112" s="38"/>
      <c r="D112" s="39"/>
      <c r="H112" s="38"/>
      <c r="I112" s="39"/>
    </row>
    <row r="113" spans="3:9" ht="14.5" customHeight="1" x14ac:dyDescent="0.35">
      <c r="C113" s="38"/>
      <c r="D113" s="39"/>
      <c r="H113" s="38"/>
      <c r="I113" s="39"/>
    </row>
    <row r="114" spans="3:9" ht="14.5" customHeight="1" x14ac:dyDescent="0.35">
      <c r="C114" s="38"/>
      <c r="D114" s="39"/>
      <c r="H114" s="38"/>
      <c r="I114" s="39"/>
    </row>
    <row r="115" spans="3:9" ht="14.5" customHeight="1" x14ac:dyDescent="0.35">
      <c r="C115" s="38"/>
      <c r="D115" s="39"/>
      <c r="H115" s="38"/>
      <c r="I115" s="39"/>
    </row>
    <row r="116" spans="3:9" ht="14.5" customHeight="1" x14ac:dyDescent="0.35">
      <c r="C116" s="38"/>
      <c r="D116" s="39"/>
      <c r="H116" s="38"/>
      <c r="I116" s="39"/>
    </row>
    <row r="117" spans="3:9" ht="14.5" customHeight="1" x14ac:dyDescent="0.35">
      <c r="C117" s="38"/>
      <c r="D117" s="39"/>
      <c r="H117" s="38"/>
      <c r="I117" s="39"/>
    </row>
    <row r="118" spans="3:9" ht="14.5" customHeight="1" x14ac:dyDescent="0.35">
      <c r="C118" s="38"/>
      <c r="D118" s="39"/>
      <c r="H118" s="38"/>
      <c r="I118" s="39"/>
    </row>
    <row r="119" spans="3:9" ht="14.5" customHeight="1" x14ac:dyDescent="0.35">
      <c r="C119" s="38"/>
      <c r="D119" s="39"/>
      <c r="H119" s="38"/>
      <c r="I119" s="39"/>
    </row>
    <row r="120" spans="3:9" ht="14.5" customHeight="1" x14ac:dyDescent="0.35">
      <c r="C120" s="38"/>
      <c r="D120" s="39"/>
      <c r="H120" s="38"/>
      <c r="I120" s="39"/>
    </row>
    <row r="121" spans="3:9" ht="14.5" customHeight="1" x14ac:dyDescent="0.35">
      <c r="C121" s="38"/>
      <c r="D121" s="39"/>
      <c r="H121" s="38"/>
      <c r="I121" s="39"/>
    </row>
    <row r="122" spans="3:9" ht="14.5" customHeight="1" x14ac:dyDescent="0.35">
      <c r="C122" s="38"/>
      <c r="D122" s="39"/>
      <c r="H122" s="38"/>
      <c r="I122" s="39"/>
    </row>
    <row r="123" spans="3:9" ht="14.5" customHeight="1" x14ac:dyDescent="0.35">
      <c r="C123" s="38"/>
      <c r="D123" s="39"/>
      <c r="H123" s="38"/>
      <c r="I123" s="39"/>
    </row>
    <row r="124" spans="3:9" ht="14.5" customHeight="1" x14ac:dyDescent="0.35">
      <c r="C124" s="38"/>
      <c r="D124" s="39"/>
      <c r="H124" s="38"/>
      <c r="I124" s="39"/>
    </row>
    <row r="125" spans="3:9" ht="14.5" customHeight="1" x14ac:dyDescent="0.35">
      <c r="C125" s="38"/>
      <c r="D125" s="39"/>
      <c r="H125" s="38"/>
      <c r="I125" s="39"/>
    </row>
    <row r="126" spans="3:9" ht="14.5" customHeight="1" x14ac:dyDescent="0.35">
      <c r="C126" s="38"/>
      <c r="D126" s="39"/>
      <c r="H126" s="38"/>
      <c r="I126" s="39"/>
    </row>
    <row r="127" spans="3:9" ht="14.5" customHeight="1" x14ac:dyDescent="0.35">
      <c r="C127" s="38"/>
      <c r="D127" s="39"/>
      <c r="H127" s="38"/>
      <c r="I127" s="39"/>
    </row>
    <row r="128" spans="3:9" ht="14.5" customHeight="1" x14ac:dyDescent="0.35">
      <c r="C128" s="38"/>
      <c r="D128" s="39"/>
      <c r="H128" s="38"/>
      <c r="I128" s="39"/>
    </row>
    <row r="129" spans="3:9" ht="14.5" customHeight="1" x14ac:dyDescent="0.35">
      <c r="C129" s="38"/>
      <c r="D129" s="39"/>
      <c r="H129" s="38"/>
      <c r="I129" s="39"/>
    </row>
    <row r="130" spans="3:9" ht="14.5" customHeight="1" x14ac:dyDescent="0.35">
      <c r="C130" s="38"/>
      <c r="D130" s="39"/>
      <c r="H130" s="38"/>
      <c r="I130" s="39"/>
    </row>
    <row r="131" spans="3:9" ht="14.5" customHeight="1" x14ac:dyDescent="0.35">
      <c r="C131" s="38"/>
      <c r="D131" s="39"/>
      <c r="H131" s="38"/>
      <c r="I131" s="39"/>
    </row>
    <row r="132" spans="3:9" ht="14.5" customHeight="1" x14ac:dyDescent="0.35">
      <c r="C132" s="38"/>
      <c r="D132" s="39"/>
      <c r="H132" s="38"/>
      <c r="I132" s="39"/>
    </row>
    <row r="133" spans="3:9" ht="14.5" customHeight="1" x14ac:dyDescent="0.35">
      <c r="C133" s="38"/>
      <c r="D133" s="39"/>
      <c r="H133" s="38"/>
      <c r="I133" s="39"/>
    </row>
    <row r="134" spans="3:9" ht="14.5" customHeight="1" x14ac:dyDescent="0.35">
      <c r="C134" s="38"/>
      <c r="D134" s="39"/>
      <c r="H134" s="38"/>
      <c r="I134" s="39"/>
    </row>
    <row r="135" spans="3:9" ht="14.5" customHeight="1" x14ac:dyDescent="0.35">
      <c r="C135" s="38"/>
      <c r="D135" s="39"/>
      <c r="H135" s="38"/>
      <c r="I135" s="39"/>
    </row>
    <row r="136" spans="3:9" ht="14.5" customHeight="1" x14ac:dyDescent="0.35">
      <c r="C136" s="38"/>
      <c r="D136" s="39"/>
      <c r="H136" s="38"/>
      <c r="I136" s="39"/>
    </row>
    <row r="137" spans="3:9" ht="14.5" customHeight="1" x14ac:dyDescent="0.35">
      <c r="C137" s="38"/>
      <c r="D137" s="39"/>
      <c r="H137" s="38"/>
      <c r="I137" s="39"/>
    </row>
    <row r="138" spans="3:9" ht="14.5" customHeight="1" x14ac:dyDescent="0.35">
      <c r="C138" s="38"/>
      <c r="D138" s="39"/>
      <c r="H138" s="38"/>
      <c r="I138" s="39"/>
    </row>
    <row r="139" spans="3:9" ht="14.5" customHeight="1" x14ac:dyDescent="0.35">
      <c r="C139" s="38"/>
      <c r="D139" s="39"/>
      <c r="H139" s="38"/>
      <c r="I139" s="39"/>
    </row>
    <row r="140" spans="3:9" ht="14.5" customHeight="1" x14ac:dyDescent="0.35">
      <c r="C140" s="38"/>
      <c r="D140" s="39"/>
      <c r="H140" s="38"/>
      <c r="I140" s="39"/>
    </row>
    <row r="141" spans="3:9" ht="14.5" customHeight="1" x14ac:dyDescent="0.35">
      <c r="C141" s="38"/>
      <c r="D141" s="39"/>
      <c r="H141" s="38"/>
      <c r="I141" s="39"/>
    </row>
    <row r="142" spans="3:9" ht="14.5" customHeight="1" x14ac:dyDescent="0.35">
      <c r="C142" s="38"/>
      <c r="D142" s="39"/>
      <c r="H142" s="38"/>
      <c r="I142" s="39"/>
    </row>
    <row r="143" spans="3:9" ht="14.5" customHeight="1" x14ac:dyDescent="0.35">
      <c r="C143" s="38"/>
      <c r="D143" s="39"/>
      <c r="H143" s="38"/>
      <c r="I143" s="39"/>
    </row>
    <row r="144" spans="3:9" ht="14.5" customHeight="1" x14ac:dyDescent="0.35">
      <c r="C144" s="38"/>
      <c r="D144" s="39"/>
      <c r="H144" s="38"/>
      <c r="I144" s="39"/>
    </row>
    <row r="145" spans="3:9" ht="14.5" customHeight="1" x14ac:dyDescent="0.35">
      <c r="C145" s="38"/>
      <c r="D145" s="39"/>
      <c r="H145" s="38"/>
      <c r="I145" s="39"/>
    </row>
    <row r="146" spans="3:9" ht="14.5" customHeight="1" x14ac:dyDescent="0.35">
      <c r="C146" s="38"/>
      <c r="D146" s="39"/>
      <c r="H146" s="38"/>
      <c r="I146" s="39"/>
    </row>
    <row r="147" spans="3:9" ht="14.5" customHeight="1" x14ac:dyDescent="0.35">
      <c r="C147" s="38"/>
      <c r="D147" s="39"/>
      <c r="H147" s="38"/>
      <c r="I147" s="39"/>
    </row>
    <row r="148" spans="3:9" ht="14.5" customHeight="1" x14ac:dyDescent="0.35">
      <c r="C148" s="38"/>
      <c r="D148" s="39"/>
      <c r="H148" s="38"/>
      <c r="I148" s="39"/>
    </row>
    <row r="149" spans="3:9" ht="14.5" customHeight="1" x14ac:dyDescent="0.35">
      <c r="C149" s="38"/>
      <c r="D149" s="39"/>
      <c r="H149" s="38"/>
      <c r="I149" s="39"/>
    </row>
    <row r="150" spans="3:9" ht="14.5" customHeight="1" x14ac:dyDescent="0.35">
      <c r="C150" s="38"/>
      <c r="D150" s="39"/>
      <c r="H150" s="38"/>
      <c r="I150" s="39"/>
    </row>
    <row r="151" spans="3:9" ht="14.5" customHeight="1" x14ac:dyDescent="0.35">
      <c r="C151" s="38"/>
      <c r="D151" s="39"/>
      <c r="H151" s="38"/>
      <c r="I151" s="39"/>
    </row>
    <row r="152" spans="3:9" ht="14.5" customHeight="1" x14ac:dyDescent="0.35">
      <c r="C152" s="38"/>
      <c r="D152" s="39"/>
      <c r="H152" s="38"/>
      <c r="I152" s="39"/>
    </row>
    <row r="153" spans="3:9" ht="14.5" customHeight="1" x14ac:dyDescent="0.35">
      <c r="C153" s="38"/>
      <c r="D153" s="39"/>
      <c r="H153" s="38"/>
      <c r="I153" s="39"/>
    </row>
    <row r="154" spans="3:9" ht="14.5" customHeight="1" x14ac:dyDescent="0.35">
      <c r="C154" s="38"/>
      <c r="D154" s="39"/>
      <c r="H154" s="38"/>
      <c r="I154" s="39"/>
    </row>
    <row r="155" spans="3:9" ht="14.5" customHeight="1" x14ac:dyDescent="0.35">
      <c r="C155" s="38"/>
      <c r="D155" s="39"/>
      <c r="H155" s="38"/>
      <c r="I155" s="39"/>
    </row>
    <row r="156" spans="3:9" ht="14.5" customHeight="1" x14ac:dyDescent="0.35">
      <c r="C156" s="38"/>
      <c r="D156" s="39"/>
      <c r="H156" s="38"/>
      <c r="I156" s="39"/>
    </row>
    <row r="157" spans="3:9" ht="14.5" customHeight="1" x14ac:dyDescent="0.35">
      <c r="C157" s="38"/>
      <c r="D157" s="39"/>
      <c r="H157" s="38"/>
      <c r="I157" s="39"/>
    </row>
    <row r="158" spans="3:9" ht="14.5" customHeight="1" x14ac:dyDescent="0.35">
      <c r="C158" s="38"/>
      <c r="D158" s="39"/>
      <c r="H158" s="38"/>
      <c r="I158" s="39"/>
    </row>
    <row r="159" spans="3:9" ht="14.5" customHeight="1" x14ac:dyDescent="0.35">
      <c r="C159" s="38"/>
      <c r="D159" s="39"/>
      <c r="H159" s="38"/>
      <c r="I159" s="39"/>
    </row>
    <row r="160" spans="3:9" ht="14.5" customHeight="1" x14ac:dyDescent="0.35">
      <c r="C160" s="38"/>
      <c r="D160" s="39"/>
      <c r="H160" s="38"/>
      <c r="I160" s="39"/>
    </row>
    <row r="161" spans="3:9" ht="14.5" customHeight="1" x14ac:dyDescent="0.35">
      <c r="C161" s="38"/>
      <c r="D161" s="39"/>
      <c r="H161" s="38"/>
      <c r="I161" s="39"/>
    </row>
    <row r="162" spans="3:9" ht="14.5" customHeight="1" x14ac:dyDescent="0.35">
      <c r="C162" s="38"/>
      <c r="D162" s="39"/>
      <c r="H162" s="38"/>
      <c r="I162" s="39"/>
    </row>
    <row r="163" spans="3:9" ht="14.5" customHeight="1" x14ac:dyDescent="0.35">
      <c r="C163" s="38"/>
      <c r="D163" s="39"/>
      <c r="H163" s="38"/>
      <c r="I163" s="39"/>
    </row>
    <row r="164" spans="3:9" ht="14.5" customHeight="1" x14ac:dyDescent="0.35">
      <c r="C164" s="38"/>
      <c r="D164" s="39"/>
      <c r="H164" s="38"/>
      <c r="I164" s="39"/>
    </row>
    <row r="165" spans="3:9" ht="14.5" customHeight="1" x14ac:dyDescent="0.35">
      <c r="C165" s="38"/>
      <c r="D165" s="39"/>
      <c r="H165" s="38"/>
      <c r="I165" s="39"/>
    </row>
    <row r="166" spans="3:9" ht="14.5" customHeight="1" x14ac:dyDescent="0.35">
      <c r="C166" s="38"/>
      <c r="D166" s="39"/>
      <c r="H166" s="38"/>
      <c r="I166" s="39"/>
    </row>
    <row r="167" spans="3:9" ht="14.5" customHeight="1" x14ac:dyDescent="0.35">
      <c r="C167" s="38"/>
      <c r="D167" s="39"/>
      <c r="H167" s="38"/>
      <c r="I167" s="39"/>
    </row>
    <row r="168" spans="3:9" ht="14.5" customHeight="1" x14ac:dyDescent="0.35">
      <c r="C168" s="38"/>
      <c r="D168" s="39"/>
      <c r="H168" s="38"/>
      <c r="I168" s="39"/>
    </row>
    <row r="169" spans="3:9" ht="14.5" customHeight="1" x14ac:dyDescent="0.35">
      <c r="C169" s="38"/>
      <c r="D169" s="39"/>
      <c r="H169" s="38"/>
      <c r="I169" s="39"/>
    </row>
    <row r="170" spans="3:9" ht="14.5" customHeight="1" x14ac:dyDescent="0.35">
      <c r="C170" s="38"/>
      <c r="D170" s="39"/>
      <c r="H170" s="38"/>
      <c r="I170" s="39"/>
    </row>
    <row r="171" spans="3:9" ht="14.5" customHeight="1" x14ac:dyDescent="0.35">
      <c r="C171" s="38"/>
      <c r="D171" s="39"/>
      <c r="H171" s="38"/>
      <c r="I171" s="39"/>
    </row>
    <row r="172" spans="3:9" ht="14.5" customHeight="1" x14ac:dyDescent="0.35">
      <c r="C172" s="38"/>
      <c r="D172" s="39"/>
      <c r="H172" s="38"/>
      <c r="I172" s="39"/>
    </row>
    <row r="173" spans="3:9" ht="14.5" customHeight="1" x14ac:dyDescent="0.35">
      <c r="C173" s="38"/>
      <c r="D173" s="39"/>
      <c r="H173" s="38"/>
      <c r="I173" s="39"/>
    </row>
    <row r="174" spans="3:9" ht="14.5" customHeight="1" x14ac:dyDescent="0.35">
      <c r="C174" s="38"/>
      <c r="D174" s="39"/>
      <c r="H174" s="38"/>
      <c r="I174" s="39"/>
    </row>
    <row r="175" spans="3:9" ht="14.5" customHeight="1" x14ac:dyDescent="0.35">
      <c r="C175" s="38"/>
      <c r="D175" s="39"/>
      <c r="H175" s="38"/>
      <c r="I175" s="39"/>
    </row>
    <row r="176" spans="3:9" ht="14.5" customHeight="1" x14ac:dyDescent="0.35">
      <c r="C176" s="38"/>
      <c r="D176" s="39"/>
      <c r="H176" s="38"/>
      <c r="I176" s="39"/>
    </row>
    <row r="177" spans="3:9" ht="14.5" customHeight="1" x14ac:dyDescent="0.35">
      <c r="C177" s="38"/>
      <c r="D177" s="39"/>
      <c r="H177" s="38"/>
      <c r="I177" s="39"/>
    </row>
    <row r="178" spans="3:9" ht="14.5" customHeight="1" x14ac:dyDescent="0.35">
      <c r="C178" s="38"/>
      <c r="D178" s="39"/>
      <c r="H178" s="38"/>
      <c r="I178" s="39"/>
    </row>
    <row r="179" spans="3:9" ht="14.5" customHeight="1" x14ac:dyDescent="0.35">
      <c r="C179" s="38"/>
      <c r="D179" s="39"/>
      <c r="H179" s="38"/>
      <c r="I179" s="39"/>
    </row>
    <row r="180" spans="3:9" ht="14.5" customHeight="1" x14ac:dyDescent="0.35">
      <c r="C180" s="38"/>
      <c r="D180" s="39"/>
      <c r="H180" s="38"/>
      <c r="I180" s="39"/>
    </row>
    <row r="181" spans="3:9" ht="14.5" customHeight="1" x14ac:dyDescent="0.35">
      <c r="C181" s="38"/>
      <c r="D181" s="39"/>
      <c r="H181" s="38"/>
      <c r="I181" s="39"/>
    </row>
    <row r="182" spans="3:9" ht="14.5" customHeight="1" x14ac:dyDescent="0.35">
      <c r="C182" s="38"/>
      <c r="D182" s="39"/>
      <c r="H182" s="38"/>
      <c r="I182" s="39"/>
    </row>
    <row r="183" spans="3:9" ht="14.5" customHeight="1" x14ac:dyDescent="0.35">
      <c r="C183" s="38"/>
      <c r="D183" s="39"/>
      <c r="H183" s="38"/>
      <c r="I183" s="39"/>
    </row>
    <row r="184" spans="3:9" ht="14.5" customHeight="1" x14ac:dyDescent="0.35">
      <c r="C184" s="38"/>
      <c r="D184" s="39"/>
      <c r="H184" s="38"/>
      <c r="I184" s="39"/>
    </row>
    <row r="185" spans="3:9" ht="14.5" customHeight="1" x14ac:dyDescent="0.35">
      <c r="C185" s="38"/>
      <c r="D185" s="39"/>
      <c r="H185" s="38"/>
      <c r="I185" s="39"/>
    </row>
    <row r="186" spans="3:9" ht="14.5" customHeight="1" x14ac:dyDescent="0.35">
      <c r="C186" s="38"/>
      <c r="D186" s="39"/>
      <c r="H186" s="38"/>
      <c r="I186" s="39"/>
    </row>
    <row r="187" spans="3:9" ht="14.5" customHeight="1" x14ac:dyDescent="0.35">
      <c r="C187" s="38"/>
      <c r="D187" s="39"/>
      <c r="H187" s="38"/>
      <c r="I187" s="39"/>
    </row>
    <row r="188" spans="3:9" ht="14.5" customHeight="1" x14ac:dyDescent="0.35">
      <c r="C188" s="38"/>
      <c r="D188" s="39"/>
      <c r="H188" s="38"/>
      <c r="I188" s="39"/>
    </row>
    <row r="189" spans="3:9" ht="14.5" customHeight="1" x14ac:dyDescent="0.35">
      <c r="C189" s="38"/>
      <c r="D189" s="39"/>
      <c r="H189" s="38"/>
      <c r="I189" s="39"/>
    </row>
    <row r="190" spans="3:9" ht="14.5" customHeight="1" x14ac:dyDescent="0.35">
      <c r="C190" s="38"/>
      <c r="D190" s="39"/>
      <c r="H190" s="38"/>
      <c r="I190" s="39"/>
    </row>
    <row r="191" spans="3:9" ht="14.5" customHeight="1" x14ac:dyDescent="0.35">
      <c r="C191" s="38"/>
      <c r="D191" s="39"/>
      <c r="H191" s="38"/>
      <c r="I191" s="39"/>
    </row>
    <row r="192" spans="3:9" ht="14.5" customHeight="1" x14ac:dyDescent="0.35">
      <c r="C192" s="38"/>
      <c r="D192" s="39"/>
      <c r="H192" s="38"/>
      <c r="I192" s="39"/>
    </row>
    <row r="193" spans="3:9" ht="14.5" customHeight="1" x14ac:dyDescent="0.35">
      <c r="C193" s="38"/>
      <c r="D193" s="39"/>
      <c r="H193" s="38"/>
      <c r="I193" s="39"/>
    </row>
    <row r="194" spans="3:9" ht="14.5" customHeight="1" x14ac:dyDescent="0.35">
      <c r="C194" s="38"/>
      <c r="D194" s="39"/>
      <c r="H194" s="38"/>
      <c r="I194" s="39"/>
    </row>
    <row r="195" spans="3:9" ht="14.5" customHeight="1" x14ac:dyDescent="0.35">
      <c r="C195" s="38"/>
      <c r="D195" s="39"/>
      <c r="H195" s="38"/>
      <c r="I195" s="39"/>
    </row>
    <row r="196" spans="3:9" ht="14.5" customHeight="1" x14ac:dyDescent="0.35">
      <c r="C196" s="38"/>
      <c r="D196" s="39"/>
      <c r="H196" s="38"/>
      <c r="I196" s="39"/>
    </row>
    <row r="197" spans="3:9" ht="14.5" customHeight="1" x14ac:dyDescent="0.35">
      <c r="C197" s="38"/>
      <c r="D197" s="39"/>
      <c r="H197" s="38"/>
      <c r="I197" s="39"/>
    </row>
    <row r="198" spans="3:9" ht="14.5" customHeight="1" x14ac:dyDescent="0.35">
      <c r="C198" s="38"/>
      <c r="D198" s="39"/>
      <c r="H198" s="38"/>
      <c r="I198" s="39"/>
    </row>
    <row r="199" spans="3:9" ht="14.5" customHeight="1" x14ac:dyDescent="0.35">
      <c r="C199" s="38"/>
      <c r="D199" s="39"/>
      <c r="H199" s="38"/>
      <c r="I199" s="39"/>
    </row>
    <row r="200" spans="3:9" ht="14.5" customHeight="1" x14ac:dyDescent="0.35">
      <c r="C200" s="38"/>
      <c r="D200" s="39"/>
      <c r="H200" s="38"/>
      <c r="I200" s="39"/>
    </row>
    <row r="201" spans="3:9" ht="14.5" customHeight="1" x14ac:dyDescent="0.35">
      <c r="C201" s="38"/>
      <c r="D201" s="39"/>
      <c r="H201" s="38"/>
      <c r="I201" s="39"/>
    </row>
    <row r="202" spans="3:9" ht="14.5" customHeight="1" x14ac:dyDescent="0.35">
      <c r="C202" s="38"/>
      <c r="D202" s="39"/>
      <c r="H202" s="38"/>
      <c r="I202" s="39"/>
    </row>
    <row r="203" spans="3:9" ht="14.5" customHeight="1" x14ac:dyDescent="0.35">
      <c r="C203" s="38"/>
      <c r="D203" s="39"/>
      <c r="H203" s="38"/>
      <c r="I203" s="39"/>
    </row>
    <row r="204" spans="3:9" ht="14.5" customHeight="1" x14ac:dyDescent="0.35">
      <c r="C204" s="38"/>
      <c r="D204" s="39"/>
      <c r="H204" s="38"/>
      <c r="I204" s="39"/>
    </row>
    <row r="205" spans="3:9" ht="14.5" customHeight="1" x14ac:dyDescent="0.35">
      <c r="C205" s="38"/>
      <c r="D205" s="39"/>
      <c r="H205" s="38"/>
      <c r="I205" s="39"/>
    </row>
    <row r="206" spans="3:9" ht="14.5" customHeight="1" x14ac:dyDescent="0.35">
      <c r="C206" s="38"/>
      <c r="D206" s="39"/>
      <c r="H206" s="38"/>
      <c r="I206" s="39"/>
    </row>
    <row r="207" spans="3:9" ht="14.5" customHeight="1" x14ac:dyDescent="0.35">
      <c r="C207" s="38"/>
      <c r="D207" s="39"/>
      <c r="H207" s="38"/>
      <c r="I207" s="39"/>
    </row>
    <row r="208" spans="3:9" ht="14.5" customHeight="1" x14ac:dyDescent="0.35">
      <c r="C208" s="38"/>
      <c r="D208" s="39"/>
      <c r="H208" s="38"/>
      <c r="I208" s="39"/>
    </row>
    <row r="209" spans="3:9" ht="14.5" customHeight="1" x14ac:dyDescent="0.35">
      <c r="C209" s="38"/>
      <c r="D209" s="39"/>
      <c r="H209" s="38"/>
      <c r="I209" s="39"/>
    </row>
    <row r="210" spans="3:9" ht="14.5" customHeight="1" x14ac:dyDescent="0.35">
      <c r="C210" s="38"/>
      <c r="D210" s="39"/>
      <c r="H210" s="38"/>
      <c r="I210" s="39"/>
    </row>
    <row r="211" spans="3:9" ht="14.5" customHeight="1" x14ac:dyDescent="0.35">
      <c r="C211" s="38"/>
      <c r="D211" s="39"/>
      <c r="H211" s="38"/>
      <c r="I211" s="39"/>
    </row>
    <row r="212" spans="3:9" ht="14.5" customHeight="1" x14ac:dyDescent="0.35">
      <c r="C212" s="38"/>
      <c r="D212" s="39"/>
      <c r="H212" s="38"/>
      <c r="I212" s="39"/>
    </row>
    <row r="213" spans="3:9" ht="14.5" customHeight="1" x14ac:dyDescent="0.35">
      <c r="C213" s="38"/>
      <c r="D213" s="39"/>
      <c r="H213" s="38"/>
      <c r="I213" s="39"/>
    </row>
    <row r="214" spans="3:9" ht="14.5" customHeight="1" x14ac:dyDescent="0.35">
      <c r="C214" s="38"/>
      <c r="D214" s="39"/>
      <c r="H214" s="38"/>
      <c r="I214" s="39"/>
    </row>
    <row r="215" spans="3:9" ht="14.5" customHeight="1" x14ac:dyDescent="0.35">
      <c r="C215" s="38"/>
      <c r="D215" s="39"/>
      <c r="H215" s="38"/>
      <c r="I215" s="39"/>
    </row>
    <row r="216" spans="3:9" ht="14.5" customHeight="1" x14ac:dyDescent="0.35">
      <c r="C216" s="38"/>
      <c r="D216" s="39"/>
      <c r="H216" s="38"/>
      <c r="I216" s="39"/>
    </row>
    <row r="217" spans="3:9" ht="14.5" customHeight="1" x14ac:dyDescent="0.35">
      <c r="C217" s="38"/>
      <c r="D217" s="39"/>
      <c r="H217" s="38"/>
      <c r="I217" s="39"/>
    </row>
    <row r="218" spans="3:9" ht="14.5" customHeight="1" x14ac:dyDescent="0.35">
      <c r="C218" s="38"/>
      <c r="D218" s="39"/>
      <c r="H218" s="38"/>
      <c r="I218" s="39"/>
    </row>
    <row r="219" spans="3:9" ht="14.5" customHeight="1" x14ac:dyDescent="0.35">
      <c r="C219" s="38"/>
      <c r="D219" s="39"/>
      <c r="H219" s="38"/>
      <c r="I219" s="39"/>
    </row>
    <row r="220" spans="3:9" ht="14.5" customHeight="1" x14ac:dyDescent="0.35">
      <c r="C220" s="38"/>
      <c r="D220" s="39"/>
      <c r="H220" s="38"/>
      <c r="I220" s="39"/>
    </row>
    <row r="221" spans="3:9" ht="14.5" customHeight="1" x14ac:dyDescent="0.35">
      <c r="C221" s="38"/>
      <c r="D221" s="39"/>
      <c r="H221" s="38"/>
      <c r="I221" s="39"/>
    </row>
    <row r="222" spans="3:9" ht="14.5" customHeight="1" x14ac:dyDescent="0.35">
      <c r="C222" s="38"/>
      <c r="D222" s="39"/>
      <c r="H222" s="38"/>
      <c r="I222" s="39"/>
    </row>
    <row r="223" spans="3:9" ht="14.5" customHeight="1" x14ac:dyDescent="0.35">
      <c r="C223" s="38"/>
      <c r="D223" s="39"/>
      <c r="H223" s="38"/>
      <c r="I223" s="39"/>
    </row>
    <row r="224" spans="3:9" ht="14.5" customHeight="1" x14ac:dyDescent="0.35">
      <c r="C224" s="38"/>
      <c r="D224" s="39"/>
      <c r="H224" s="38"/>
      <c r="I224" s="39"/>
    </row>
    <row r="225" spans="3:9" ht="14.5" customHeight="1" x14ac:dyDescent="0.35">
      <c r="C225" s="38"/>
      <c r="D225" s="39"/>
      <c r="H225" s="38"/>
      <c r="I225" s="39"/>
    </row>
    <row r="226" spans="3:9" ht="14.5" customHeight="1" x14ac:dyDescent="0.35">
      <c r="C226" s="38"/>
      <c r="D226" s="39"/>
      <c r="H226" s="38"/>
      <c r="I226" s="39"/>
    </row>
    <row r="227" spans="3:9" ht="14.5" customHeight="1" x14ac:dyDescent="0.35">
      <c r="C227" s="38"/>
      <c r="D227" s="39"/>
      <c r="H227" s="38"/>
      <c r="I227" s="39"/>
    </row>
    <row r="228" spans="3:9" ht="14.5" customHeight="1" x14ac:dyDescent="0.35">
      <c r="C228" s="38"/>
      <c r="D228" s="39"/>
      <c r="H228" s="38"/>
      <c r="I228" s="39"/>
    </row>
    <row r="229" spans="3:9" ht="14.5" customHeight="1" x14ac:dyDescent="0.35">
      <c r="C229" s="38"/>
      <c r="D229" s="39"/>
      <c r="H229" s="38"/>
      <c r="I229" s="39"/>
    </row>
    <row r="230" spans="3:9" ht="14.5" customHeight="1" x14ac:dyDescent="0.35">
      <c r="C230" s="38"/>
      <c r="D230" s="39"/>
      <c r="H230" s="38"/>
      <c r="I230" s="39"/>
    </row>
    <row r="231" spans="3:9" ht="14.5" customHeight="1" x14ac:dyDescent="0.35">
      <c r="C231" s="38"/>
      <c r="D231" s="39"/>
      <c r="H231" s="38"/>
      <c r="I231" s="39"/>
    </row>
    <row r="232" spans="3:9" ht="14.5" customHeight="1" x14ac:dyDescent="0.35">
      <c r="C232" s="38"/>
      <c r="D232" s="39"/>
      <c r="H232" s="38"/>
      <c r="I232" s="39"/>
    </row>
    <row r="233" spans="3:9" ht="14.5" customHeight="1" x14ac:dyDescent="0.35">
      <c r="C233" s="38"/>
      <c r="D233" s="39"/>
      <c r="H233" s="38"/>
      <c r="I233" s="39"/>
    </row>
    <row r="234" spans="3:9" ht="14.5" customHeight="1" x14ac:dyDescent="0.35">
      <c r="C234" s="38"/>
      <c r="D234" s="39"/>
      <c r="H234" s="38"/>
      <c r="I234" s="39"/>
    </row>
    <row r="235" spans="3:9" ht="14.5" customHeight="1" x14ac:dyDescent="0.35">
      <c r="C235" s="38"/>
      <c r="D235" s="39"/>
      <c r="H235" s="38"/>
      <c r="I235" s="39"/>
    </row>
    <row r="236" spans="3:9" ht="14.5" customHeight="1" x14ac:dyDescent="0.35">
      <c r="C236" s="38"/>
      <c r="D236" s="39"/>
      <c r="H236" s="38"/>
      <c r="I236" s="39"/>
    </row>
    <row r="237" spans="3:9" ht="14.5" customHeight="1" x14ac:dyDescent="0.35">
      <c r="C237" s="38"/>
      <c r="D237" s="39"/>
      <c r="H237" s="38"/>
      <c r="I237" s="39"/>
    </row>
    <row r="238" spans="3:9" ht="14.5" customHeight="1" x14ac:dyDescent="0.35">
      <c r="C238" s="38"/>
      <c r="D238" s="39"/>
      <c r="H238" s="38"/>
      <c r="I238" s="39"/>
    </row>
    <row r="239" spans="3:9" ht="14.5" customHeight="1" x14ac:dyDescent="0.35">
      <c r="C239" s="38"/>
      <c r="D239" s="39"/>
      <c r="H239" s="38"/>
      <c r="I239" s="39"/>
    </row>
    <row r="240" spans="3:9" ht="14.5" customHeight="1" x14ac:dyDescent="0.35">
      <c r="C240" s="38"/>
      <c r="D240" s="39"/>
      <c r="H240" s="38"/>
      <c r="I240" s="39"/>
    </row>
    <row r="241" spans="3:9" ht="14.5" customHeight="1" x14ac:dyDescent="0.35">
      <c r="C241" s="38"/>
      <c r="D241" s="39"/>
      <c r="H241" s="38"/>
      <c r="I241" s="39"/>
    </row>
    <row r="242" spans="3:9" ht="14.5" customHeight="1" x14ac:dyDescent="0.35">
      <c r="C242" s="38"/>
      <c r="D242" s="39"/>
      <c r="H242" s="38"/>
      <c r="I242" s="39"/>
    </row>
    <row r="243" spans="3:9" ht="14.5" customHeight="1" x14ac:dyDescent="0.35">
      <c r="C243" s="38"/>
      <c r="D243" s="39"/>
      <c r="H243" s="38"/>
      <c r="I243" s="39"/>
    </row>
    <row r="244" spans="3:9" ht="14.5" customHeight="1" x14ac:dyDescent="0.35">
      <c r="C244" s="38"/>
      <c r="D244" s="39"/>
      <c r="H244" s="38"/>
      <c r="I244" s="39"/>
    </row>
    <row r="245" spans="3:9" ht="14.5" customHeight="1" x14ac:dyDescent="0.35">
      <c r="C245" s="38"/>
      <c r="D245" s="39"/>
      <c r="H245" s="38"/>
      <c r="I245" s="39"/>
    </row>
    <row r="246" spans="3:9" ht="14.5" customHeight="1" x14ac:dyDescent="0.35">
      <c r="C246" s="38"/>
      <c r="D246" s="39"/>
      <c r="H246" s="38"/>
      <c r="I246" s="39"/>
    </row>
    <row r="247" spans="3:9" ht="14.5" customHeight="1" x14ac:dyDescent="0.35">
      <c r="C247" s="38"/>
      <c r="D247" s="39"/>
      <c r="H247" s="38"/>
      <c r="I247" s="39"/>
    </row>
    <row r="248" spans="3:9" ht="14.5" customHeight="1" x14ac:dyDescent="0.35">
      <c r="C248" s="38"/>
      <c r="D248" s="39"/>
      <c r="H248" s="38"/>
      <c r="I248" s="39"/>
    </row>
    <row r="249" spans="3:9" ht="14.5" customHeight="1" x14ac:dyDescent="0.35">
      <c r="C249" s="38"/>
      <c r="D249" s="39"/>
      <c r="H249" s="38"/>
      <c r="I249" s="39"/>
    </row>
    <row r="250" spans="3:9" ht="14.5" customHeight="1" x14ac:dyDescent="0.35">
      <c r="C250" s="38"/>
      <c r="D250" s="39"/>
      <c r="H250" s="38"/>
      <c r="I250" s="39"/>
    </row>
    <row r="251" spans="3:9" ht="14.5" customHeight="1" x14ac:dyDescent="0.35">
      <c r="C251" s="38"/>
      <c r="D251" s="39"/>
      <c r="H251" s="38"/>
      <c r="I251" s="39"/>
    </row>
    <row r="252" spans="3:9" ht="14.5" customHeight="1" x14ac:dyDescent="0.35">
      <c r="C252" s="38"/>
      <c r="D252" s="39"/>
      <c r="H252" s="38"/>
      <c r="I252" s="39"/>
    </row>
    <row r="253" spans="3:9" ht="14.5" customHeight="1" x14ac:dyDescent="0.35">
      <c r="C253" s="38"/>
      <c r="D253" s="39"/>
      <c r="H253" s="38"/>
      <c r="I253" s="39"/>
    </row>
    <row r="254" spans="3:9" ht="14.5" customHeight="1" x14ac:dyDescent="0.35">
      <c r="C254" s="38"/>
      <c r="D254" s="39"/>
      <c r="H254" s="38"/>
      <c r="I254" s="39"/>
    </row>
    <row r="255" spans="3:9" ht="14.5" customHeight="1" x14ac:dyDescent="0.35">
      <c r="C255" s="38"/>
      <c r="D255" s="39"/>
      <c r="H255" s="38"/>
      <c r="I255" s="39"/>
    </row>
    <row r="256" spans="3:9" ht="14.5" customHeight="1" x14ac:dyDescent="0.35">
      <c r="C256" s="38"/>
      <c r="D256" s="39"/>
      <c r="H256" s="38"/>
      <c r="I256" s="39"/>
    </row>
    <row r="257" spans="3:9" ht="14.5" customHeight="1" x14ac:dyDescent="0.35">
      <c r="C257" s="38"/>
      <c r="D257" s="39"/>
      <c r="H257" s="38"/>
      <c r="I257" s="39"/>
    </row>
    <row r="258" spans="3:9" ht="14.5" customHeight="1" x14ac:dyDescent="0.35">
      <c r="C258" s="38"/>
      <c r="D258" s="39"/>
      <c r="H258" s="38"/>
      <c r="I258" s="39"/>
    </row>
    <row r="259" spans="3:9" ht="14.5" customHeight="1" x14ac:dyDescent="0.35">
      <c r="C259" s="38"/>
      <c r="D259" s="39"/>
      <c r="H259" s="38"/>
      <c r="I259" s="39"/>
    </row>
    <row r="260" spans="3:9" ht="14.5" customHeight="1" x14ac:dyDescent="0.35">
      <c r="C260" s="38"/>
      <c r="D260" s="39"/>
      <c r="H260" s="38"/>
      <c r="I260" s="39"/>
    </row>
    <row r="261" spans="3:9" ht="14.5" customHeight="1" x14ac:dyDescent="0.35">
      <c r="C261" s="38"/>
      <c r="D261" s="39"/>
      <c r="H261" s="38"/>
      <c r="I261" s="39"/>
    </row>
    <row r="262" spans="3:9" ht="14.5" customHeight="1" x14ac:dyDescent="0.35">
      <c r="C262" s="38"/>
      <c r="D262" s="39"/>
      <c r="H262" s="38"/>
      <c r="I262" s="39"/>
    </row>
    <row r="263" spans="3:9" ht="14.5" customHeight="1" x14ac:dyDescent="0.35">
      <c r="C263" s="38"/>
      <c r="D263" s="39"/>
      <c r="H263" s="38"/>
      <c r="I263" s="39"/>
    </row>
    <row r="264" spans="3:9" ht="14.5" customHeight="1" x14ac:dyDescent="0.35">
      <c r="C264" s="38"/>
      <c r="D264" s="39"/>
      <c r="H264" s="38"/>
      <c r="I264" s="39"/>
    </row>
    <row r="265" spans="3:9" ht="14.5" customHeight="1" x14ac:dyDescent="0.35">
      <c r="C265" s="38"/>
      <c r="D265" s="39"/>
      <c r="H265" s="38"/>
      <c r="I265" s="39"/>
    </row>
    <row r="266" spans="3:9" ht="14.5" customHeight="1" x14ac:dyDescent="0.35">
      <c r="C266" s="38"/>
      <c r="D266" s="39"/>
      <c r="H266" s="38"/>
      <c r="I266" s="39"/>
    </row>
    <row r="267" spans="3:9" ht="14.5" customHeight="1" x14ac:dyDescent="0.35">
      <c r="C267" s="38"/>
      <c r="D267" s="39"/>
      <c r="H267" s="38"/>
      <c r="I267" s="39"/>
    </row>
    <row r="268" spans="3:9" ht="14.5" customHeight="1" x14ac:dyDescent="0.35">
      <c r="C268" s="38"/>
      <c r="D268" s="39"/>
      <c r="H268" s="38"/>
      <c r="I268" s="39"/>
    </row>
    <row r="269" spans="3:9" ht="14.5" customHeight="1" x14ac:dyDescent="0.35">
      <c r="C269" s="38"/>
      <c r="D269" s="39"/>
      <c r="H269" s="38"/>
      <c r="I269" s="39"/>
    </row>
    <row r="270" spans="3:9" ht="14.5" customHeight="1" x14ac:dyDescent="0.35">
      <c r="C270" s="38"/>
      <c r="D270" s="39"/>
      <c r="H270" s="38"/>
      <c r="I270" s="39"/>
    </row>
    <row r="271" spans="3:9" ht="14.5" customHeight="1" x14ac:dyDescent="0.35">
      <c r="C271" s="38"/>
      <c r="D271" s="39"/>
      <c r="H271" s="38"/>
      <c r="I271" s="39"/>
    </row>
    <row r="272" spans="3:9" ht="14.5" customHeight="1" x14ac:dyDescent="0.35">
      <c r="C272" s="38"/>
      <c r="D272" s="39"/>
      <c r="H272" s="38"/>
      <c r="I272" s="39"/>
    </row>
    <row r="273" spans="3:9" ht="14.5" customHeight="1" x14ac:dyDescent="0.35">
      <c r="C273" s="38"/>
      <c r="D273" s="39"/>
      <c r="H273" s="38"/>
      <c r="I273" s="39"/>
    </row>
    <row r="274" spans="3:9" ht="14.5" customHeight="1" x14ac:dyDescent="0.35">
      <c r="C274" s="38"/>
      <c r="D274" s="39"/>
      <c r="H274" s="38"/>
      <c r="I274" s="39"/>
    </row>
    <row r="275" spans="3:9" ht="14.5" customHeight="1" x14ac:dyDescent="0.35">
      <c r="C275" s="38"/>
      <c r="D275" s="39"/>
      <c r="H275" s="38"/>
      <c r="I275" s="39"/>
    </row>
    <row r="276" spans="3:9" ht="14.5" customHeight="1" x14ac:dyDescent="0.35">
      <c r="C276" s="38"/>
      <c r="D276" s="39"/>
      <c r="H276" s="38"/>
      <c r="I276" s="39"/>
    </row>
    <row r="277" spans="3:9" ht="14.5" customHeight="1" x14ac:dyDescent="0.35">
      <c r="C277" s="38"/>
      <c r="D277" s="39"/>
      <c r="H277" s="38"/>
      <c r="I277" s="39"/>
    </row>
    <row r="278" spans="3:9" ht="14.5" customHeight="1" x14ac:dyDescent="0.35">
      <c r="C278" s="38"/>
      <c r="D278" s="39"/>
      <c r="H278" s="38"/>
      <c r="I278" s="39"/>
    </row>
    <row r="279" spans="3:9" ht="14.5" customHeight="1" x14ac:dyDescent="0.35">
      <c r="C279" s="38"/>
      <c r="D279" s="39"/>
      <c r="H279" s="38"/>
      <c r="I279" s="39"/>
    </row>
    <row r="280" spans="3:9" ht="14.5" customHeight="1" x14ac:dyDescent="0.35">
      <c r="C280" s="38"/>
      <c r="D280" s="39"/>
      <c r="H280" s="38"/>
      <c r="I280" s="39"/>
    </row>
    <row r="281" spans="3:9" ht="14.5" customHeight="1" x14ac:dyDescent="0.35">
      <c r="C281" s="38"/>
      <c r="D281" s="39"/>
      <c r="H281" s="38"/>
      <c r="I281" s="39"/>
    </row>
    <row r="282" spans="3:9" ht="14.5" customHeight="1" x14ac:dyDescent="0.35">
      <c r="C282" s="38"/>
      <c r="D282" s="39"/>
      <c r="H282" s="38"/>
      <c r="I282" s="39"/>
    </row>
    <row r="283" spans="3:9" ht="14.5" customHeight="1" x14ac:dyDescent="0.35">
      <c r="C283" s="38"/>
      <c r="D283" s="39"/>
      <c r="H283" s="38"/>
      <c r="I283" s="39"/>
    </row>
    <row r="284" spans="3:9" ht="14.5" customHeight="1" x14ac:dyDescent="0.35">
      <c r="C284" s="38"/>
      <c r="D284" s="39"/>
      <c r="H284" s="38"/>
      <c r="I284" s="39"/>
    </row>
    <row r="285" spans="3:9" ht="14.5" customHeight="1" x14ac:dyDescent="0.35">
      <c r="C285" s="38"/>
      <c r="D285" s="39"/>
      <c r="H285" s="38"/>
      <c r="I285" s="39"/>
    </row>
    <row r="286" spans="3:9" ht="14.5" customHeight="1" x14ac:dyDescent="0.35">
      <c r="C286" s="38"/>
      <c r="D286" s="39"/>
      <c r="H286" s="38"/>
      <c r="I286" s="39"/>
    </row>
    <row r="287" spans="3:9" ht="14.5" customHeight="1" x14ac:dyDescent="0.35">
      <c r="C287" s="38"/>
      <c r="D287" s="39"/>
      <c r="H287" s="38"/>
      <c r="I287" s="39"/>
    </row>
    <row r="288" spans="3:9" ht="14.5" customHeight="1" x14ac:dyDescent="0.35">
      <c r="C288" s="38"/>
      <c r="D288" s="39"/>
      <c r="H288" s="38"/>
      <c r="I288" s="39"/>
    </row>
    <row r="289" spans="3:9" ht="14.5" customHeight="1" x14ac:dyDescent="0.35">
      <c r="C289" s="38"/>
      <c r="D289" s="39"/>
      <c r="H289" s="38"/>
      <c r="I289" s="39"/>
    </row>
    <row r="290" spans="3:9" ht="14.5" customHeight="1" x14ac:dyDescent="0.35">
      <c r="C290" s="38"/>
      <c r="D290" s="39"/>
      <c r="H290" s="38"/>
      <c r="I290" s="39"/>
    </row>
    <row r="291" spans="3:9" ht="14.5" customHeight="1" x14ac:dyDescent="0.35">
      <c r="C291" s="38"/>
      <c r="D291" s="39"/>
      <c r="H291" s="38"/>
      <c r="I291" s="39"/>
    </row>
    <row r="292" spans="3:9" ht="14.5" customHeight="1" x14ac:dyDescent="0.35">
      <c r="C292" s="38"/>
      <c r="D292" s="39"/>
      <c r="H292" s="38"/>
      <c r="I292" s="39"/>
    </row>
    <row r="293" spans="3:9" ht="14.5" customHeight="1" x14ac:dyDescent="0.35">
      <c r="C293" s="38"/>
      <c r="D293" s="39"/>
      <c r="H293" s="38"/>
      <c r="I293" s="39"/>
    </row>
    <row r="294" spans="3:9" ht="14.5" customHeight="1" x14ac:dyDescent="0.35">
      <c r="C294" s="38"/>
      <c r="D294" s="39"/>
      <c r="H294" s="38"/>
      <c r="I294" s="39"/>
    </row>
    <row r="295" spans="3:9" ht="14.5" customHeight="1" x14ac:dyDescent="0.35">
      <c r="C295" s="38"/>
      <c r="D295" s="39"/>
      <c r="H295" s="38"/>
      <c r="I295" s="39"/>
    </row>
    <row r="296" spans="3:9" ht="14.5" customHeight="1" x14ac:dyDescent="0.35">
      <c r="C296" s="38"/>
      <c r="D296" s="39"/>
      <c r="H296" s="38"/>
      <c r="I296" s="39"/>
    </row>
    <row r="297" spans="3:9" ht="14.5" customHeight="1" x14ac:dyDescent="0.35">
      <c r="C297" s="38"/>
      <c r="D297" s="39"/>
      <c r="H297" s="38"/>
      <c r="I297" s="39"/>
    </row>
    <row r="298" spans="3:9" ht="14.5" customHeight="1" x14ac:dyDescent="0.35">
      <c r="C298" s="38"/>
      <c r="D298" s="39"/>
      <c r="H298" s="38"/>
      <c r="I298" s="39"/>
    </row>
    <row r="299" spans="3:9" ht="14.5" customHeight="1" x14ac:dyDescent="0.35">
      <c r="C299" s="38"/>
      <c r="D299" s="39"/>
      <c r="H299" s="38"/>
      <c r="I299" s="39"/>
    </row>
    <row r="300" spans="3:9" ht="14.5" customHeight="1" x14ac:dyDescent="0.35">
      <c r="C300" s="38"/>
      <c r="D300" s="39"/>
      <c r="H300" s="38"/>
      <c r="I300" s="39"/>
    </row>
    <row r="301" spans="3:9" ht="14.5" customHeight="1" x14ac:dyDescent="0.35">
      <c r="C301" s="38"/>
      <c r="D301" s="39"/>
      <c r="H301" s="38"/>
      <c r="I301" s="39"/>
    </row>
    <row r="302" spans="3:9" ht="14.5" customHeight="1" x14ac:dyDescent="0.35">
      <c r="C302" s="38"/>
      <c r="D302" s="39"/>
      <c r="H302" s="38"/>
      <c r="I302" s="39"/>
    </row>
    <row r="303" spans="3:9" ht="14.5" customHeight="1" x14ac:dyDescent="0.35">
      <c r="C303" s="38"/>
      <c r="D303" s="39"/>
      <c r="H303" s="38"/>
      <c r="I303" s="39"/>
    </row>
    <row r="304" spans="3:9" ht="14.5" customHeight="1" x14ac:dyDescent="0.35">
      <c r="C304" s="38"/>
      <c r="D304" s="39"/>
      <c r="H304" s="38"/>
      <c r="I304" s="39"/>
    </row>
    <row r="305" spans="3:9" ht="14.5" customHeight="1" x14ac:dyDescent="0.35">
      <c r="C305" s="38"/>
      <c r="D305" s="39"/>
      <c r="H305" s="38"/>
      <c r="I305" s="39"/>
    </row>
    <row r="306" spans="3:9" ht="14.5" customHeight="1" x14ac:dyDescent="0.35">
      <c r="C306" s="38"/>
      <c r="D306" s="39"/>
      <c r="H306" s="38"/>
      <c r="I306" s="39"/>
    </row>
    <row r="307" spans="3:9" ht="14.5" customHeight="1" x14ac:dyDescent="0.35">
      <c r="C307" s="38"/>
      <c r="D307" s="39"/>
      <c r="H307" s="38"/>
      <c r="I307" s="39"/>
    </row>
    <row r="308" spans="3:9" ht="14.5" customHeight="1" x14ac:dyDescent="0.35">
      <c r="C308" s="38"/>
      <c r="D308" s="39"/>
      <c r="H308" s="38"/>
      <c r="I308" s="39"/>
    </row>
    <row r="309" spans="3:9" ht="14.5" customHeight="1" x14ac:dyDescent="0.35">
      <c r="C309" s="38"/>
      <c r="D309" s="39"/>
      <c r="H309" s="38"/>
      <c r="I309" s="39"/>
    </row>
    <row r="310" spans="3:9" ht="14.5" customHeight="1" x14ac:dyDescent="0.35">
      <c r="C310" s="38"/>
      <c r="D310" s="39"/>
      <c r="H310" s="38"/>
      <c r="I310" s="39"/>
    </row>
    <row r="311" spans="3:9" ht="14.5" customHeight="1" x14ac:dyDescent="0.35">
      <c r="C311" s="38"/>
      <c r="D311" s="39"/>
      <c r="H311" s="38"/>
      <c r="I311" s="39"/>
    </row>
    <row r="312" spans="3:9" ht="14.5" customHeight="1" x14ac:dyDescent="0.35">
      <c r="C312" s="38"/>
      <c r="D312" s="39"/>
      <c r="H312" s="38"/>
      <c r="I312" s="39"/>
    </row>
    <row r="313" spans="3:9" ht="14.5" customHeight="1" x14ac:dyDescent="0.35">
      <c r="C313" s="38"/>
      <c r="D313" s="39"/>
      <c r="H313" s="38"/>
      <c r="I313" s="39"/>
    </row>
    <row r="314" spans="3:9" ht="14.5" customHeight="1" x14ac:dyDescent="0.35">
      <c r="C314" s="38"/>
      <c r="D314" s="39"/>
      <c r="H314" s="38"/>
      <c r="I314" s="39"/>
    </row>
    <row r="315" spans="3:9" ht="14.5" customHeight="1" x14ac:dyDescent="0.35">
      <c r="C315" s="38"/>
      <c r="D315" s="39"/>
      <c r="H315" s="38"/>
      <c r="I315" s="39"/>
    </row>
    <row r="316" spans="3:9" ht="14.5" customHeight="1" x14ac:dyDescent="0.35">
      <c r="C316" s="38"/>
      <c r="D316" s="39"/>
      <c r="H316" s="38"/>
      <c r="I316" s="39"/>
    </row>
    <row r="317" spans="3:9" ht="14.5" customHeight="1" x14ac:dyDescent="0.35">
      <c r="C317" s="38"/>
      <c r="D317" s="39"/>
      <c r="H317" s="38"/>
      <c r="I317" s="39"/>
    </row>
    <row r="318" spans="3:9" ht="14.5" customHeight="1" x14ac:dyDescent="0.35">
      <c r="C318" s="38"/>
      <c r="D318" s="39"/>
      <c r="H318" s="38"/>
      <c r="I318" s="39"/>
    </row>
    <row r="319" spans="3:9" ht="14.5" customHeight="1" x14ac:dyDescent="0.35">
      <c r="C319" s="38"/>
      <c r="D319" s="39"/>
      <c r="H319" s="38"/>
      <c r="I319" s="39"/>
    </row>
    <row r="320" spans="3:9" ht="14.5" customHeight="1" x14ac:dyDescent="0.35">
      <c r="C320" s="38"/>
      <c r="D320" s="39"/>
      <c r="H320" s="38"/>
      <c r="I320" s="39"/>
    </row>
    <row r="321" spans="3:9" ht="14.5" customHeight="1" x14ac:dyDescent="0.35">
      <c r="C321" s="38"/>
      <c r="D321" s="39"/>
      <c r="H321" s="38"/>
      <c r="I321" s="39"/>
    </row>
    <row r="322" spans="3:9" ht="14.5" customHeight="1" x14ac:dyDescent="0.35">
      <c r="C322" s="38"/>
      <c r="D322" s="39"/>
      <c r="H322" s="38"/>
      <c r="I322" s="39"/>
    </row>
    <row r="323" spans="3:9" ht="14.5" customHeight="1" x14ac:dyDescent="0.35">
      <c r="C323" s="38"/>
      <c r="D323" s="39"/>
      <c r="H323" s="38"/>
      <c r="I323" s="39"/>
    </row>
    <row r="324" spans="3:9" ht="14.5" customHeight="1" x14ac:dyDescent="0.35">
      <c r="C324" s="38"/>
      <c r="D324" s="39"/>
      <c r="H324" s="38"/>
      <c r="I324" s="39"/>
    </row>
    <row r="325" spans="3:9" ht="14.5" customHeight="1" x14ac:dyDescent="0.35">
      <c r="C325" s="38"/>
      <c r="D325" s="39"/>
      <c r="H325" s="38"/>
      <c r="I325" s="39"/>
    </row>
    <row r="326" spans="3:9" ht="14.5" customHeight="1" x14ac:dyDescent="0.35">
      <c r="C326" s="38"/>
      <c r="D326" s="39"/>
      <c r="H326" s="38"/>
      <c r="I326" s="39"/>
    </row>
    <row r="327" spans="3:9" ht="14.5" customHeight="1" x14ac:dyDescent="0.35">
      <c r="C327" s="38"/>
      <c r="D327" s="39"/>
      <c r="H327" s="38"/>
      <c r="I327" s="39"/>
    </row>
    <row r="328" spans="3:9" ht="14.5" customHeight="1" x14ac:dyDescent="0.35">
      <c r="C328" s="38"/>
      <c r="D328" s="39"/>
      <c r="H328" s="38"/>
      <c r="I328" s="39"/>
    </row>
    <row r="329" spans="3:9" ht="14.5" customHeight="1" x14ac:dyDescent="0.35">
      <c r="C329" s="38"/>
      <c r="D329" s="39"/>
      <c r="H329" s="38"/>
      <c r="I329" s="39"/>
    </row>
    <row r="330" spans="3:9" ht="14.5" customHeight="1" x14ac:dyDescent="0.35">
      <c r="C330" s="38"/>
      <c r="D330" s="39"/>
      <c r="H330" s="38"/>
      <c r="I330" s="39"/>
    </row>
    <row r="331" spans="3:9" ht="14.5" customHeight="1" x14ac:dyDescent="0.35">
      <c r="C331" s="38"/>
      <c r="D331" s="39"/>
      <c r="H331" s="38"/>
      <c r="I331" s="39"/>
    </row>
    <row r="332" spans="3:9" ht="14.5" customHeight="1" x14ac:dyDescent="0.35">
      <c r="C332" s="38"/>
      <c r="D332" s="39"/>
      <c r="H332" s="38"/>
      <c r="I332" s="39"/>
    </row>
    <row r="333" spans="3:9" ht="14.5" customHeight="1" x14ac:dyDescent="0.35">
      <c r="C333" s="38"/>
      <c r="D333" s="39"/>
      <c r="H333" s="38"/>
      <c r="I333" s="39"/>
    </row>
    <row r="334" spans="3:9" ht="14.5" customHeight="1" x14ac:dyDescent="0.35">
      <c r="C334" s="38"/>
      <c r="D334" s="39"/>
      <c r="H334" s="38"/>
      <c r="I334" s="39"/>
    </row>
    <row r="335" spans="3:9" ht="14.5" customHeight="1" x14ac:dyDescent="0.35">
      <c r="C335" s="38"/>
      <c r="D335" s="39"/>
      <c r="H335" s="38"/>
      <c r="I335" s="39"/>
    </row>
    <row r="336" spans="3:9" ht="14.5" customHeight="1" x14ac:dyDescent="0.35">
      <c r="C336" s="38"/>
      <c r="D336" s="39"/>
      <c r="H336" s="38"/>
      <c r="I336" s="39"/>
    </row>
    <row r="337" spans="3:9" ht="14.5" customHeight="1" x14ac:dyDescent="0.35">
      <c r="C337" s="38"/>
      <c r="D337" s="39"/>
      <c r="H337" s="38"/>
      <c r="I337" s="39"/>
    </row>
    <row r="338" spans="3:9" ht="14.5" customHeight="1" x14ac:dyDescent="0.35">
      <c r="C338" s="38"/>
      <c r="D338" s="39"/>
      <c r="H338" s="38"/>
      <c r="I338" s="39"/>
    </row>
    <row r="339" spans="3:9" ht="14.5" customHeight="1" x14ac:dyDescent="0.35">
      <c r="C339" s="38"/>
      <c r="D339" s="39"/>
      <c r="H339" s="38"/>
      <c r="I339" s="39"/>
    </row>
    <row r="340" spans="3:9" ht="14.5" customHeight="1" x14ac:dyDescent="0.35">
      <c r="C340" s="38"/>
      <c r="D340" s="39"/>
      <c r="H340" s="38"/>
      <c r="I340" s="39"/>
    </row>
    <row r="341" spans="3:9" ht="14.5" customHeight="1" x14ac:dyDescent="0.35">
      <c r="C341" s="38"/>
      <c r="D341" s="39"/>
      <c r="H341" s="38"/>
      <c r="I341" s="39"/>
    </row>
    <row r="342" spans="3:9" ht="14.5" customHeight="1" x14ac:dyDescent="0.35">
      <c r="C342" s="38"/>
      <c r="D342" s="39"/>
      <c r="H342" s="38"/>
      <c r="I342" s="39"/>
    </row>
    <row r="343" spans="3:9" ht="14.5" customHeight="1" x14ac:dyDescent="0.35">
      <c r="C343" s="38"/>
      <c r="D343" s="39"/>
      <c r="H343" s="38"/>
      <c r="I343" s="39"/>
    </row>
    <row r="344" spans="3:9" ht="14.5" customHeight="1" x14ac:dyDescent="0.35">
      <c r="C344" s="38"/>
      <c r="D344" s="39"/>
      <c r="H344" s="38"/>
      <c r="I344" s="39"/>
    </row>
    <row r="345" spans="3:9" ht="14.5" customHeight="1" x14ac:dyDescent="0.35">
      <c r="C345" s="38"/>
      <c r="D345" s="39"/>
      <c r="H345" s="38"/>
      <c r="I345" s="39"/>
    </row>
    <row r="346" spans="3:9" ht="14.5" customHeight="1" x14ac:dyDescent="0.35">
      <c r="C346" s="38"/>
      <c r="D346" s="39"/>
      <c r="H346" s="38"/>
      <c r="I346" s="39"/>
    </row>
    <row r="347" spans="3:9" ht="14.5" customHeight="1" x14ac:dyDescent="0.35">
      <c r="C347" s="38"/>
      <c r="D347" s="39"/>
      <c r="H347" s="38"/>
      <c r="I347" s="39"/>
    </row>
    <row r="348" spans="3:9" ht="14.5" customHeight="1" x14ac:dyDescent="0.35">
      <c r="C348" s="38"/>
      <c r="D348" s="39"/>
      <c r="H348" s="38"/>
      <c r="I348" s="39"/>
    </row>
    <row r="349" spans="3:9" ht="14.5" customHeight="1" x14ac:dyDescent="0.35">
      <c r="C349" s="38"/>
      <c r="D349" s="39"/>
      <c r="H349" s="38"/>
      <c r="I349" s="39"/>
    </row>
    <row r="350" spans="3:9" ht="14.5" customHeight="1" x14ac:dyDescent="0.35">
      <c r="C350" s="38"/>
      <c r="D350" s="39"/>
      <c r="H350" s="38"/>
      <c r="I350" s="39"/>
    </row>
    <row r="351" spans="3:9" ht="14.5" customHeight="1" x14ac:dyDescent="0.35">
      <c r="C351" s="38"/>
      <c r="D351" s="39"/>
      <c r="H351" s="38"/>
      <c r="I351" s="39"/>
    </row>
    <row r="352" spans="3:9" ht="14.5" customHeight="1" x14ac:dyDescent="0.35">
      <c r="C352" s="38"/>
      <c r="D352" s="39"/>
      <c r="H352" s="38"/>
      <c r="I352" s="39"/>
    </row>
    <row r="353" spans="3:9" ht="14.5" customHeight="1" x14ac:dyDescent="0.35">
      <c r="C353" s="38"/>
      <c r="D353" s="39"/>
      <c r="H353" s="38"/>
      <c r="I353" s="39"/>
    </row>
    <row r="354" spans="3:9" ht="14.5" customHeight="1" x14ac:dyDescent="0.35">
      <c r="C354" s="38"/>
      <c r="D354" s="39"/>
      <c r="H354" s="38"/>
      <c r="I354" s="39"/>
    </row>
    <row r="355" spans="3:9" ht="14.5" customHeight="1" x14ac:dyDescent="0.35">
      <c r="C355" s="38"/>
      <c r="D355" s="39"/>
      <c r="H355" s="38"/>
      <c r="I355" s="39"/>
    </row>
    <row r="356" spans="3:9" ht="14.5" customHeight="1" x14ac:dyDescent="0.35">
      <c r="C356" s="38"/>
      <c r="D356" s="39"/>
      <c r="H356" s="38"/>
      <c r="I356" s="39"/>
    </row>
    <row r="357" spans="3:9" ht="14.5" customHeight="1" x14ac:dyDescent="0.35">
      <c r="C357" s="38"/>
      <c r="D357" s="39"/>
      <c r="H357" s="38"/>
      <c r="I357" s="39"/>
    </row>
    <row r="358" spans="3:9" ht="14.5" customHeight="1" x14ac:dyDescent="0.35">
      <c r="C358" s="38"/>
      <c r="D358" s="39"/>
      <c r="H358" s="38"/>
      <c r="I358" s="39"/>
    </row>
    <row r="359" spans="3:9" ht="14.5" customHeight="1" x14ac:dyDescent="0.35">
      <c r="C359" s="38"/>
      <c r="D359" s="39"/>
      <c r="H359" s="38"/>
      <c r="I359" s="39"/>
    </row>
    <row r="360" spans="3:9" ht="14.5" customHeight="1" x14ac:dyDescent="0.35">
      <c r="C360" s="38"/>
      <c r="D360" s="39"/>
      <c r="H360" s="38"/>
      <c r="I360" s="39"/>
    </row>
    <row r="361" spans="3:9" ht="14.5" customHeight="1" x14ac:dyDescent="0.35">
      <c r="C361" s="38"/>
      <c r="D361" s="39"/>
      <c r="H361" s="38"/>
      <c r="I361" s="39"/>
    </row>
    <row r="362" spans="3:9" ht="14.5" customHeight="1" x14ac:dyDescent="0.35">
      <c r="C362" s="38"/>
      <c r="D362" s="39"/>
      <c r="H362" s="38"/>
      <c r="I362" s="39"/>
    </row>
    <row r="363" spans="3:9" ht="14.5" customHeight="1" x14ac:dyDescent="0.35">
      <c r="C363" s="38"/>
      <c r="D363" s="39"/>
      <c r="H363" s="38"/>
      <c r="I363" s="39"/>
    </row>
    <row r="364" spans="3:9" ht="14.5" customHeight="1" x14ac:dyDescent="0.35">
      <c r="C364" s="38"/>
      <c r="D364" s="39"/>
      <c r="H364" s="38"/>
      <c r="I364" s="39"/>
    </row>
    <row r="365" spans="3:9" ht="14.5" customHeight="1" x14ac:dyDescent="0.35">
      <c r="C365" s="38"/>
      <c r="D365" s="39"/>
      <c r="H365" s="38"/>
      <c r="I365" s="39"/>
    </row>
    <row r="366" spans="3:9" ht="14.5" customHeight="1" x14ac:dyDescent="0.35">
      <c r="C366" s="38"/>
      <c r="D366" s="39"/>
      <c r="H366" s="38"/>
      <c r="I366" s="39"/>
    </row>
    <row r="367" spans="3:9" ht="14.5" customHeight="1" x14ac:dyDescent="0.35">
      <c r="C367" s="38"/>
      <c r="D367" s="39"/>
      <c r="H367" s="38"/>
      <c r="I367" s="39"/>
    </row>
    <row r="368" spans="3:9" ht="14.5" customHeight="1" x14ac:dyDescent="0.35">
      <c r="C368" s="38"/>
      <c r="D368" s="39"/>
      <c r="H368" s="38"/>
      <c r="I368" s="39"/>
    </row>
    <row r="369" spans="3:9" ht="14.5" customHeight="1" x14ac:dyDescent="0.35">
      <c r="C369" s="38"/>
      <c r="D369" s="39"/>
      <c r="H369" s="38"/>
      <c r="I369" s="39"/>
    </row>
    <row r="370" spans="3:9" ht="14.5" customHeight="1" x14ac:dyDescent="0.35">
      <c r="C370" s="38"/>
      <c r="D370" s="39"/>
      <c r="H370" s="38"/>
      <c r="I370" s="39"/>
    </row>
    <row r="371" spans="3:9" ht="14.5" customHeight="1" x14ac:dyDescent="0.35">
      <c r="C371" s="38"/>
      <c r="D371" s="39"/>
      <c r="H371" s="38"/>
      <c r="I371" s="39"/>
    </row>
    <row r="372" spans="3:9" ht="14.5" customHeight="1" x14ac:dyDescent="0.35">
      <c r="C372" s="38"/>
      <c r="D372" s="39"/>
      <c r="H372" s="38"/>
      <c r="I372" s="39"/>
    </row>
    <row r="373" spans="3:9" ht="14.5" customHeight="1" x14ac:dyDescent="0.35">
      <c r="C373" s="38"/>
      <c r="D373" s="39"/>
      <c r="H373" s="38"/>
      <c r="I373" s="39"/>
    </row>
    <row r="374" spans="3:9" ht="14.5" customHeight="1" x14ac:dyDescent="0.35">
      <c r="C374" s="38"/>
      <c r="D374" s="39"/>
      <c r="H374" s="38"/>
      <c r="I374" s="39"/>
    </row>
    <row r="375" spans="3:9" ht="14.5" customHeight="1" x14ac:dyDescent="0.35">
      <c r="C375" s="38"/>
      <c r="D375" s="39"/>
      <c r="H375" s="38"/>
      <c r="I375" s="39"/>
    </row>
    <row r="376" spans="3:9" ht="14.5" customHeight="1" x14ac:dyDescent="0.35">
      <c r="C376" s="38"/>
      <c r="D376" s="39"/>
      <c r="H376" s="38"/>
      <c r="I376" s="39"/>
    </row>
    <row r="377" spans="3:9" ht="14.5" customHeight="1" x14ac:dyDescent="0.35">
      <c r="C377" s="38"/>
      <c r="D377" s="39"/>
      <c r="H377" s="38"/>
      <c r="I377" s="39"/>
    </row>
    <row r="378" spans="3:9" ht="14.5" customHeight="1" x14ac:dyDescent="0.35">
      <c r="C378" s="38"/>
      <c r="D378" s="39"/>
      <c r="H378" s="38"/>
      <c r="I378" s="39"/>
    </row>
    <row r="379" spans="3:9" ht="14.5" customHeight="1" x14ac:dyDescent="0.35">
      <c r="C379" s="38"/>
      <c r="D379" s="39"/>
      <c r="H379" s="38"/>
      <c r="I379" s="39"/>
    </row>
    <row r="380" spans="3:9" ht="14.5" customHeight="1" x14ac:dyDescent="0.35">
      <c r="C380" s="38"/>
      <c r="D380" s="39"/>
      <c r="H380" s="38"/>
      <c r="I380" s="39"/>
    </row>
    <row r="381" spans="3:9" ht="14.5" customHeight="1" x14ac:dyDescent="0.35">
      <c r="C381" s="38"/>
      <c r="D381" s="39"/>
      <c r="H381" s="38"/>
      <c r="I381" s="39"/>
    </row>
    <row r="382" spans="3:9" ht="14.5" customHeight="1" x14ac:dyDescent="0.35">
      <c r="C382" s="38"/>
      <c r="D382" s="39"/>
      <c r="H382" s="38"/>
      <c r="I382" s="39"/>
    </row>
    <row r="383" spans="3:9" ht="14.5" customHeight="1" x14ac:dyDescent="0.35">
      <c r="C383" s="38"/>
      <c r="D383" s="39"/>
      <c r="H383" s="38"/>
      <c r="I383" s="39"/>
    </row>
    <row r="384" spans="3:9" ht="14.5" customHeight="1" x14ac:dyDescent="0.35">
      <c r="C384" s="38"/>
      <c r="D384" s="39"/>
      <c r="H384" s="38"/>
      <c r="I384" s="39"/>
    </row>
    <row r="385" spans="3:9" ht="14.5" customHeight="1" x14ac:dyDescent="0.35">
      <c r="C385" s="38"/>
      <c r="D385" s="39"/>
      <c r="H385" s="38"/>
      <c r="I385" s="39"/>
    </row>
    <row r="386" spans="3:9" ht="14.5" customHeight="1" x14ac:dyDescent="0.35">
      <c r="C386" s="38"/>
      <c r="D386" s="39"/>
      <c r="H386" s="38"/>
      <c r="I386" s="39"/>
    </row>
    <row r="387" spans="3:9" ht="14.5" customHeight="1" x14ac:dyDescent="0.35">
      <c r="C387" s="38"/>
      <c r="D387" s="39"/>
      <c r="H387" s="38"/>
      <c r="I387" s="39"/>
    </row>
    <row r="388" spans="3:9" ht="14.5" customHeight="1" x14ac:dyDescent="0.35">
      <c r="C388" s="38"/>
      <c r="D388" s="39"/>
      <c r="H388" s="38"/>
      <c r="I388" s="39"/>
    </row>
    <row r="389" spans="3:9" ht="14.5" customHeight="1" x14ac:dyDescent="0.35">
      <c r="C389" s="38"/>
      <c r="D389" s="39"/>
      <c r="H389" s="38"/>
      <c r="I389" s="39"/>
    </row>
    <row r="390" spans="3:9" ht="14.5" customHeight="1" x14ac:dyDescent="0.35">
      <c r="C390" s="38"/>
      <c r="D390" s="39"/>
      <c r="H390" s="38"/>
      <c r="I390" s="39"/>
    </row>
    <row r="391" spans="3:9" ht="14.5" customHeight="1" x14ac:dyDescent="0.35">
      <c r="C391" s="38"/>
      <c r="D391" s="39"/>
      <c r="H391" s="38"/>
      <c r="I391" s="39"/>
    </row>
    <row r="392" spans="3:9" ht="14.5" customHeight="1" x14ac:dyDescent="0.35">
      <c r="C392" s="38"/>
      <c r="D392" s="39"/>
      <c r="H392" s="38"/>
      <c r="I392" s="39"/>
    </row>
    <row r="393" spans="3:9" ht="14.5" customHeight="1" x14ac:dyDescent="0.35">
      <c r="C393" s="38"/>
      <c r="D393" s="39"/>
      <c r="H393" s="38"/>
      <c r="I393" s="39"/>
    </row>
    <row r="394" spans="3:9" ht="14.5" customHeight="1" x14ac:dyDescent="0.35">
      <c r="C394" s="38"/>
      <c r="D394" s="39"/>
      <c r="H394" s="38"/>
      <c r="I394" s="39"/>
    </row>
    <row r="395" spans="3:9" ht="14.5" customHeight="1" x14ac:dyDescent="0.35">
      <c r="C395" s="38"/>
      <c r="D395" s="39"/>
      <c r="H395" s="38"/>
      <c r="I395" s="39"/>
    </row>
    <row r="396" spans="3:9" ht="14.5" customHeight="1" x14ac:dyDescent="0.35">
      <c r="C396" s="38"/>
      <c r="D396" s="39"/>
      <c r="H396" s="38"/>
      <c r="I396" s="39"/>
    </row>
    <row r="397" spans="3:9" ht="14.5" customHeight="1" x14ac:dyDescent="0.35">
      <c r="C397" s="38"/>
      <c r="D397" s="39"/>
      <c r="H397" s="38"/>
      <c r="I397" s="39"/>
    </row>
    <row r="398" spans="3:9" ht="14.5" customHeight="1" x14ac:dyDescent="0.35">
      <c r="C398" s="38"/>
      <c r="D398" s="39"/>
      <c r="H398" s="38"/>
      <c r="I398" s="39"/>
    </row>
    <row r="399" spans="3:9" ht="14.5" customHeight="1" x14ac:dyDescent="0.35">
      <c r="C399" s="38"/>
      <c r="D399" s="39"/>
      <c r="H399" s="38"/>
      <c r="I399" s="39"/>
    </row>
    <row r="400" spans="3:9" ht="14.5" customHeight="1" x14ac:dyDescent="0.35">
      <c r="C400" s="38"/>
      <c r="D400" s="39"/>
      <c r="H400" s="38"/>
      <c r="I400" s="39"/>
    </row>
    <row r="401" spans="3:9" ht="14.5" customHeight="1" x14ac:dyDescent="0.35">
      <c r="C401" s="38"/>
      <c r="D401" s="39"/>
      <c r="H401" s="38"/>
      <c r="I401" s="39"/>
    </row>
    <row r="402" spans="3:9" ht="14.5" customHeight="1" x14ac:dyDescent="0.35">
      <c r="C402" s="38"/>
      <c r="D402" s="39"/>
      <c r="H402" s="38"/>
      <c r="I402" s="39"/>
    </row>
    <row r="403" spans="3:9" ht="14.5" customHeight="1" x14ac:dyDescent="0.35">
      <c r="C403" s="38"/>
      <c r="D403" s="39"/>
      <c r="H403" s="38"/>
      <c r="I403" s="39"/>
    </row>
    <row r="404" spans="3:9" ht="14.5" customHeight="1" x14ac:dyDescent="0.35">
      <c r="C404" s="38"/>
      <c r="D404" s="39"/>
      <c r="H404" s="38"/>
      <c r="I404" s="39"/>
    </row>
    <row r="405" spans="3:9" ht="14.5" customHeight="1" x14ac:dyDescent="0.35">
      <c r="C405" s="38"/>
      <c r="D405" s="39"/>
      <c r="H405" s="38"/>
      <c r="I405" s="39"/>
    </row>
    <row r="406" spans="3:9" ht="14.5" customHeight="1" x14ac:dyDescent="0.35">
      <c r="C406" s="38"/>
      <c r="D406" s="39"/>
      <c r="H406" s="38"/>
      <c r="I406" s="39"/>
    </row>
    <row r="407" spans="3:9" ht="14.5" customHeight="1" x14ac:dyDescent="0.35">
      <c r="C407" s="38"/>
      <c r="D407" s="39"/>
      <c r="H407" s="38"/>
      <c r="I407" s="39"/>
    </row>
    <row r="408" spans="3:9" ht="14.5" customHeight="1" x14ac:dyDescent="0.35">
      <c r="C408" s="38"/>
      <c r="D408" s="39"/>
      <c r="H408" s="38"/>
      <c r="I408" s="39"/>
    </row>
    <row r="409" spans="3:9" ht="14.5" customHeight="1" x14ac:dyDescent="0.35">
      <c r="C409" s="38"/>
      <c r="D409" s="39"/>
      <c r="H409" s="38"/>
      <c r="I409" s="39"/>
    </row>
    <row r="410" spans="3:9" ht="14.5" customHeight="1" x14ac:dyDescent="0.35">
      <c r="C410" s="38"/>
      <c r="D410" s="39"/>
      <c r="H410" s="38"/>
      <c r="I410" s="39"/>
    </row>
    <row r="411" spans="3:9" ht="14.5" customHeight="1" x14ac:dyDescent="0.35">
      <c r="C411" s="38"/>
      <c r="D411" s="39"/>
      <c r="H411" s="38"/>
      <c r="I411" s="39"/>
    </row>
    <row r="412" spans="3:9" ht="14.5" customHeight="1" x14ac:dyDescent="0.35">
      <c r="C412" s="38"/>
      <c r="D412" s="39"/>
      <c r="H412" s="38"/>
      <c r="I412" s="39"/>
    </row>
    <row r="413" spans="3:9" ht="14.5" customHeight="1" x14ac:dyDescent="0.35">
      <c r="C413" s="38"/>
      <c r="D413" s="39"/>
      <c r="H413" s="38"/>
      <c r="I413" s="39"/>
    </row>
    <row r="414" spans="3:9" ht="14.5" customHeight="1" x14ac:dyDescent="0.35">
      <c r="C414" s="38"/>
      <c r="D414" s="39"/>
      <c r="H414" s="38"/>
      <c r="I414" s="39"/>
    </row>
    <row r="415" spans="3:9" ht="14.5" customHeight="1" x14ac:dyDescent="0.35">
      <c r="C415" s="38"/>
      <c r="D415" s="39"/>
      <c r="H415" s="38"/>
      <c r="I415" s="39"/>
    </row>
    <row r="416" spans="3:9" ht="14.5" customHeight="1" x14ac:dyDescent="0.35">
      <c r="C416" s="38"/>
      <c r="D416" s="39"/>
      <c r="H416" s="38"/>
      <c r="I416" s="39"/>
    </row>
    <row r="417" spans="3:9" ht="14.5" customHeight="1" x14ac:dyDescent="0.35">
      <c r="C417" s="38"/>
      <c r="D417" s="39"/>
      <c r="H417" s="38"/>
      <c r="I417" s="39"/>
    </row>
    <row r="418" spans="3:9" ht="14.5" customHeight="1" x14ac:dyDescent="0.35">
      <c r="C418" s="38"/>
      <c r="D418" s="39"/>
      <c r="H418" s="38"/>
      <c r="I418" s="39"/>
    </row>
    <row r="419" spans="3:9" ht="14.5" customHeight="1" x14ac:dyDescent="0.35">
      <c r="C419" s="38"/>
      <c r="D419" s="39"/>
      <c r="H419" s="38"/>
      <c r="I419" s="39"/>
    </row>
    <row r="420" spans="3:9" ht="14.5" customHeight="1" x14ac:dyDescent="0.35">
      <c r="C420" s="38"/>
      <c r="D420" s="39"/>
      <c r="H420" s="38"/>
      <c r="I420" s="39"/>
    </row>
    <row r="421" spans="3:9" ht="14.5" customHeight="1" x14ac:dyDescent="0.35">
      <c r="C421" s="38"/>
      <c r="D421" s="39"/>
      <c r="H421" s="38"/>
      <c r="I421" s="39"/>
    </row>
    <row r="422" spans="3:9" ht="14.5" customHeight="1" x14ac:dyDescent="0.35">
      <c r="C422" s="38"/>
      <c r="D422" s="39"/>
      <c r="H422" s="38"/>
      <c r="I422" s="39"/>
    </row>
    <row r="423" spans="3:9" ht="14.5" customHeight="1" x14ac:dyDescent="0.35">
      <c r="C423" s="38"/>
      <c r="D423" s="39"/>
      <c r="H423" s="38"/>
      <c r="I423" s="39"/>
    </row>
    <row r="424" spans="3:9" ht="14.5" customHeight="1" x14ac:dyDescent="0.35">
      <c r="C424" s="38"/>
      <c r="D424" s="39"/>
      <c r="H424" s="38"/>
      <c r="I424" s="39"/>
    </row>
    <row r="425" spans="3:9" ht="14.5" customHeight="1" x14ac:dyDescent="0.35">
      <c r="C425" s="38"/>
      <c r="D425" s="39"/>
      <c r="H425" s="38"/>
      <c r="I425" s="39"/>
    </row>
    <row r="426" spans="3:9" ht="14.5" customHeight="1" x14ac:dyDescent="0.35">
      <c r="C426" s="38"/>
      <c r="D426" s="39"/>
      <c r="H426" s="38"/>
      <c r="I426" s="39"/>
    </row>
    <row r="427" spans="3:9" ht="14.5" customHeight="1" x14ac:dyDescent="0.35">
      <c r="C427" s="38"/>
      <c r="D427" s="39"/>
      <c r="H427" s="38"/>
      <c r="I427" s="39"/>
    </row>
    <row r="428" spans="3:9" ht="14.5" customHeight="1" x14ac:dyDescent="0.35">
      <c r="C428" s="38"/>
      <c r="D428" s="39"/>
      <c r="H428" s="38"/>
      <c r="I428" s="39"/>
    </row>
    <row r="429" spans="3:9" ht="14.5" customHeight="1" x14ac:dyDescent="0.35">
      <c r="C429" s="38"/>
      <c r="D429" s="39"/>
      <c r="H429" s="38"/>
      <c r="I429" s="39"/>
    </row>
    <row r="430" spans="3:9" ht="14.5" customHeight="1" x14ac:dyDescent="0.35">
      <c r="C430" s="38"/>
      <c r="D430" s="39"/>
      <c r="H430" s="38"/>
      <c r="I430" s="39"/>
    </row>
    <row r="431" spans="3:9" ht="14.5" customHeight="1" x14ac:dyDescent="0.35">
      <c r="C431" s="38"/>
      <c r="D431" s="39"/>
      <c r="H431" s="38"/>
      <c r="I431" s="39"/>
    </row>
    <row r="432" spans="3:9" ht="14.5" customHeight="1" x14ac:dyDescent="0.35">
      <c r="C432" s="38"/>
      <c r="D432" s="39"/>
      <c r="H432" s="38"/>
      <c r="I432" s="39"/>
    </row>
    <row r="433" spans="3:9" ht="14.5" customHeight="1" x14ac:dyDescent="0.35">
      <c r="C433" s="38"/>
      <c r="D433" s="39"/>
      <c r="H433" s="38"/>
      <c r="I433" s="39"/>
    </row>
    <row r="434" spans="3:9" ht="14.5" customHeight="1" x14ac:dyDescent="0.35">
      <c r="C434" s="38"/>
      <c r="D434" s="39"/>
      <c r="H434" s="38"/>
      <c r="I434" s="39"/>
    </row>
    <row r="435" spans="3:9" ht="14.5" customHeight="1" x14ac:dyDescent="0.35">
      <c r="C435" s="38"/>
      <c r="D435" s="39"/>
      <c r="H435" s="38"/>
      <c r="I435" s="39"/>
    </row>
    <row r="436" spans="3:9" ht="14.5" customHeight="1" x14ac:dyDescent="0.35">
      <c r="C436" s="38"/>
      <c r="D436" s="39"/>
      <c r="H436" s="38"/>
      <c r="I436" s="39"/>
    </row>
    <row r="437" spans="3:9" ht="14.5" customHeight="1" x14ac:dyDescent="0.35">
      <c r="C437" s="38"/>
      <c r="D437" s="39"/>
      <c r="H437" s="38"/>
      <c r="I437" s="39"/>
    </row>
    <row r="438" spans="3:9" ht="14.5" customHeight="1" x14ac:dyDescent="0.35">
      <c r="C438" s="38"/>
      <c r="D438" s="39"/>
      <c r="H438" s="38"/>
      <c r="I438" s="39"/>
    </row>
    <row r="439" spans="3:9" ht="14.5" customHeight="1" x14ac:dyDescent="0.35">
      <c r="C439" s="38"/>
      <c r="D439" s="39"/>
      <c r="H439" s="38"/>
      <c r="I439" s="39"/>
    </row>
    <row r="440" spans="3:9" ht="14.5" customHeight="1" x14ac:dyDescent="0.35">
      <c r="C440" s="38"/>
      <c r="D440" s="39"/>
      <c r="H440" s="38"/>
      <c r="I440" s="39"/>
    </row>
    <row r="441" spans="3:9" ht="14.5" customHeight="1" x14ac:dyDescent="0.35">
      <c r="C441" s="38"/>
      <c r="D441" s="39"/>
      <c r="H441" s="38"/>
      <c r="I441" s="39"/>
    </row>
    <row r="442" spans="3:9" ht="14.5" customHeight="1" x14ac:dyDescent="0.35">
      <c r="C442" s="38"/>
      <c r="D442" s="39"/>
      <c r="H442" s="38"/>
      <c r="I442" s="39"/>
    </row>
    <row r="443" spans="3:9" ht="14.5" customHeight="1" x14ac:dyDescent="0.35">
      <c r="C443" s="38"/>
      <c r="D443" s="39"/>
      <c r="H443" s="38"/>
      <c r="I443" s="39"/>
    </row>
    <row r="444" spans="3:9" ht="14.5" customHeight="1" x14ac:dyDescent="0.35">
      <c r="C444" s="38"/>
      <c r="D444" s="39"/>
      <c r="H444" s="38"/>
      <c r="I444" s="39"/>
    </row>
    <row r="445" spans="3:9" ht="14.5" customHeight="1" x14ac:dyDescent="0.35">
      <c r="C445" s="38"/>
      <c r="D445" s="39"/>
      <c r="H445" s="38"/>
      <c r="I445" s="39"/>
    </row>
    <row r="446" spans="3:9" ht="14.5" customHeight="1" x14ac:dyDescent="0.35">
      <c r="C446" s="38"/>
      <c r="D446" s="39"/>
      <c r="H446" s="38"/>
      <c r="I446" s="39"/>
    </row>
    <row r="447" spans="3:9" ht="14.5" customHeight="1" x14ac:dyDescent="0.35">
      <c r="C447" s="38"/>
      <c r="D447" s="39"/>
      <c r="H447" s="38"/>
      <c r="I447" s="39"/>
    </row>
    <row r="448" spans="3:9" ht="14.5" customHeight="1" x14ac:dyDescent="0.35">
      <c r="C448" s="38"/>
      <c r="D448" s="39"/>
      <c r="H448" s="38"/>
      <c r="I448" s="39"/>
    </row>
    <row r="449" spans="3:9" ht="14.5" customHeight="1" x14ac:dyDescent="0.35">
      <c r="C449" s="38"/>
      <c r="D449" s="39"/>
      <c r="H449" s="38"/>
      <c r="I449" s="39"/>
    </row>
    <row r="450" spans="3:9" ht="14.5" customHeight="1" x14ac:dyDescent="0.35">
      <c r="C450" s="38"/>
      <c r="D450" s="39"/>
      <c r="H450" s="38"/>
      <c r="I450" s="39"/>
    </row>
    <row r="451" spans="3:9" ht="14.5" customHeight="1" x14ac:dyDescent="0.35">
      <c r="C451" s="38"/>
      <c r="D451" s="39"/>
      <c r="H451" s="38"/>
      <c r="I451" s="39"/>
    </row>
    <row r="452" spans="3:9" ht="14.5" customHeight="1" x14ac:dyDescent="0.35">
      <c r="C452" s="38"/>
      <c r="D452" s="39"/>
      <c r="H452" s="38"/>
      <c r="I452" s="39"/>
    </row>
    <row r="453" spans="3:9" ht="14.5" customHeight="1" x14ac:dyDescent="0.35">
      <c r="C453" s="38"/>
      <c r="D453" s="39"/>
      <c r="H453" s="38"/>
      <c r="I453" s="39"/>
    </row>
    <row r="454" spans="3:9" ht="14.5" customHeight="1" x14ac:dyDescent="0.35">
      <c r="C454" s="38"/>
      <c r="D454" s="39"/>
      <c r="H454" s="38"/>
      <c r="I454" s="39"/>
    </row>
    <row r="455" spans="3:9" ht="14.5" customHeight="1" x14ac:dyDescent="0.35">
      <c r="C455" s="38"/>
      <c r="D455" s="39"/>
      <c r="H455" s="38"/>
      <c r="I455" s="39"/>
    </row>
    <row r="456" spans="3:9" ht="14.5" customHeight="1" x14ac:dyDescent="0.35">
      <c r="C456" s="38"/>
      <c r="D456" s="39"/>
      <c r="H456" s="38"/>
      <c r="I456" s="39"/>
    </row>
    <row r="457" spans="3:9" ht="14.5" customHeight="1" x14ac:dyDescent="0.35">
      <c r="C457" s="38"/>
      <c r="D457" s="39"/>
      <c r="H457" s="38"/>
      <c r="I457" s="39"/>
    </row>
    <row r="458" spans="3:9" ht="14.5" customHeight="1" x14ac:dyDescent="0.35">
      <c r="C458" s="38"/>
      <c r="D458" s="39"/>
      <c r="H458" s="38"/>
      <c r="I458" s="39"/>
    </row>
    <row r="459" spans="3:9" ht="14.5" customHeight="1" x14ac:dyDescent="0.35">
      <c r="C459" s="38"/>
      <c r="D459" s="39"/>
      <c r="H459" s="38"/>
      <c r="I459" s="39"/>
    </row>
    <row r="460" spans="3:9" ht="14.5" customHeight="1" x14ac:dyDescent="0.35">
      <c r="C460" s="38"/>
      <c r="D460" s="39"/>
      <c r="H460" s="38"/>
      <c r="I460" s="39"/>
    </row>
    <row r="461" spans="3:9" ht="14.5" customHeight="1" x14ac:dyDescent="0.35">
      <c r="C461" s="38"/>
      <c r="D461" s="39"/>
      <c r="H461" s="38"/>
      <c r="I461" s="39"/>
    </row>
    <row r="462" spans="3:9" ht="14.5" customHeight="1" x14ac:dyDescent="0.35">
      <c r="C462" s="38"/>
      <c r="D462" s="39"/>
      <c r="H462" s="38"/>
      <c r="I462" s="39"/>
    </row>
    <row r="463" spans="3:9" ht="14.5" customHeight="1" x14ac:dyDescent="0.35">
      <c r="C463" s="38"/>
      <c r="D463" s="39"/>
      <c r="H463" s="38"/>
      <c r="I463" s="39"/>
    </row>
    <row r="464" spans="3:9" ht="14.5" customHeight="1" x14ac:dyDescent="0.35">
      <c r="C464" s="38"/>
      <c r="D464" s="39"/>
      <c r="H464" s="38"/>
      <c r="I464" s="39"/>
    </row>
    <row r="465" spans="3:9" ht="14.5" customHeight="1" x14ac:dyDescent="0.35">
      <c r="C465" s="38"/>
      <c r="D465" s="39"/>
      <c r="H465" s="38"/>
      <c r="I465" s="39"/>
    </row>
    <row r="466" spans="3:9" ht="14.5" customHeight="1" x14ac:dyDescent="0.35">
      <c r="C466" s="38"/>
      <c r="D466" s="39"/>
      <c r="H466" s="38"/>
      <c r="I466" s="39"/>
    </row>
    <row r="467" spans="3:9" ht="14.5" customHeight="1" x14ac:dyDescent="0.35">
      <c r="C467" s="38"/>
      <c r="D467" s="39"/>
      <c r="H467" s="38"/>
      <c r="I467" s="39"/>
    </row>
    <row r="468" spans="3:9" ht="14.5" customHeight="1" x14ac:dyDescent="0.35">
      <c r="C468" s="38"/>
      <c r="D468" s="39"/>
      <c r="H468" s="38"/>
      <c r="I468" s="39"/>
    </row>
    <row r="469" spans="3:9" ht="14.5" customHeight="1" x14ac:dyDescent="0.35">
      <c r="C469" s="38"/>
      <c r="D469" s="39"/>
      <c r="H469" s="38"/>
      <c r="I469" s="39"/>
    </row>
    <row r="470" spans="3:9" ht="14.5" customHeight="1" x14ac:dyDescent="0.35">
      <c r="C470" s="38"/>
      <c r="D470" s="39"/>
      <c r="H470" s="38"/>
      <c r="I470" s="39"/>
    </row>
    <row r="471" spans="3:9" ht="14.5" customHeight="1" x14ac:dyDescent="0.35">
      <c r="C471" s="38"/>
      <c r="D471" s="39"/>
      <c r="H471" s="38"/>
      <c r="I471" s="39"/>
    </row>
    <row r="472" spans="3:9" ht="14.5" customHeight="1" x14ac:dyDescent="0.35">
      <c r="C472" s="38"/>
      <c r="D472" s="39"/>
      <c r="H472" s="38"/>
      <c r="I472" s="39"/>
    </row>
    <row r="473" spans="3:9" ht="14.5" customHeight="1" x14ac:dyDescent="0.35">
      <c r="C473" s="38"/>
      <c r="D473" s="39"/>
      <c r="H473" s="38"/>
      <c r="I473" s="39"/>
    </row>
    <row r="474" spans="3:9" ht="14.5" customHeight="1" x14ac:dyDescent="0.35">
      <c r="C474" s="38"/>
      <c r="D474" s="39"/>
      <c r="H474" s="38"/>
      <c r="I474" s="39"/>
    </row>
    <row r="475" spans="3:9" ht="14.5" customHeight="1" x14ac:dyDescent="0.35">
      <c r="C475" s="38"/>
      <c r="D475" s="39"/>
      <c r="H475" s="38"/>
      <c r="I475" s="39"/>
    </row>
    <row r="476" spans="3:9" ht="14.5" customHeight="1" x14ac:dyDescent="0.35">
      <c r="C476" s="38"/>
      <c r="D476" s="39"/>
      <c r="H476" s="38"/>
      <c r="I476" s="39"/>
    </row>
    <row r="477" spans="3:9" ht="14.5" customHeight="1" x14ac:dyDescent="0.35">
      <c r="C477" s="38"/>
      <c r="D477" s="39"/>
      <c r="H477" s="38"/>
      <c r="I477" s="39"/>
    </row>
    <row r="478" spans="3:9" ht="14.5" customHeight="1" x14ac:dyDescent="0.35">
      <c r="C478" s="38"/>
      <c r="D478" s="39"/>
      <c r="H478" s="38"/>
      <c r="I478" s="39"/>
    </row>
    <row r="479" spans="3:9" ht="14.5" customHeight="1" x14ac:dyDescent="0.35">
      <c r="C479" s="38"/>
      <c r="D479" s="39"/>
      <c r="H479" s="38"/>
      <c r="I479" s="39"/>
    </row>
    <row r="480" spans="3:9" ht="14.5" customHeight="1" x14ac:dyDescent="0.35">
      <c r="C480" s="38"/>
      <c r="D480" s="39"/>
      <c r="H480" s="38"/>
      <c r="I480" s="39"/>
    </row>
    <row r="481" spans="3:9" ht="14.5" customHeight="1" x14ac:dyDescent="0.35">
      <c r="C481" s="38"/>
      <c r="D481" s="39"/>
      <c r="H481" s="38"/>
      <c r="I481" s="39"/>
    </row>
    <row r="482" spans="3:9" ht="14.5" customHeight="1" x14ac:dyDescent="0.35">
      <c r="C482" s="38"/>
      <c r="D482" s="39"/>
      <c r="H482" s="38"/>
      <c r="I482" s="39"/>
    </row>
    <row r="483" spans="3:9" ht="14.5" customHeight="1" x14ac:dyDescent="0.35">
      <c r="C483" s="38"/>
      <c r="D483" s="39"/>
      <c r="H483" s="38"/>
      <c r="I483" s="39"/>
    </row>
    <row r="484" spans="3:9" ht="14.5" customHeight="1" x14ac:dyDescent="0.35">
      <c r="C484" s="38"/>
      <c r="D484" s="39"/>
      <c r="H484" s="38"/>
      <c r="I484" s="39"/>
    </row>
    <row r="485" spans="3:9" ht="14.5" customHeight="1" x14ac:dyDescent="0.35">
      <c r="C485" s="38"/>
      <c r="D485" s="39"/>
      <c r="H485" s="38"/>
      <c r="I485" s="39"/>
    </row>
    <row r="486" spans="3:9" ht="14.5" customHeight="1" x14ac:dyDescent="0.35">
      <c r="C486" s="38"/>
      <c r="D486" s="39"/>
      <c r="H486" s="38"/>
      <c r="I486" s="39"/>
    </row>
    <row r="487" spans="3:9" ht="14.5" customHeight="1" x14ac:dyDescent="0.35">
      <c r="C487" s="38"/>
      <c r="D487" s="39"/>
      <c r="H487" s="38"/>
      <c r="I487" s="39"/>
    </row>
    <row r="488" spans="3:9" ht="14.5" customHeight="1" x14ac:dyDescent="0.35">
      <c r="C488" s="38"/>
      <c r="D488" s="39"/>
      <c r="H488" s="38"/>
      <c r="I488" s="39"/>
    </row>
    <row r="489" spans="3:9" ht="14.5" customHeight="1" x14ac:dyDescent="0.35">
      <c r="C489" s="38"/>
      <c r="D489" s="39"/>
      <c r="H489" s="38"/>
      <c r="I489" s="39"/>
    </row>
    <row r="490" spans="3:9" ht="14.5" customHeight="1" x14ac:dyDescent="0.35">
      <c r="C490" s="38"/>
      <c r="D490" s="39"/>
      <c r="H490" s="38"/>
      <c r="I490" s="39"/>
    </row>
    <row r="491" spans="3:9" ht="14.5" customHeight="1" x14ac:dyDescent="0.35">
      <c r="C491" s="38"/>
      <c r="D491" s="39"/>
      <c r="H491" s="38"/>
      <c r="I491" s="39"/>
    </row>
    <row r="492" spans="3:9" ht="14.5" customHeight="1" x14ac:dyDescent="0.35">
      <c r="C492" s="38"/>
      <c r="D492" s="39"/>
      <c r="H492" s="38"/>
      <c r="I492" s="39"/>
    </row>
    <row r="493" spans="3:9" ht="14.5" customHeight="1" x14ac:dyDescent="0.35">
      <c r="C493" s="38"/>
      <c r="D493" s="39"/>
      <c r="H493" s="38"/>
      <c r="I493" s="39"/>
    </row>
    <row r="494" spans="3:9" ht="14.5" customHeight="1" x14ac:dyDescent="0.35">
      <c r="C494" s="38"/>
      <c r="D494" s="39"/>
      <c r="H494" s="38"/>
      <c r="I494" s="39"/>
    </row>
    <row r="495" spans="3:9" ht="14.5" customHeight="1" x14ac:dyDescent="0.35">
      <c r="C495" s="38"/>
      <c r="D495" s="39"/>
      <c r="H495" s="38"/>
      <c r="I495" s="39"/>
    </row>
    <row r="496" spans="3:9" ht="14.5" customHeight="1" x14ac:dyDescent="0.35">
      <c r="C496" s="38"/>
      <c r="D496" s="39"/>
      <c r="H496" s="38"/>
      <c r="I496" s="39"/>
    </row>
    <row r="497" spans="3:9" ht="14.5" customHeight="1" x14ac:dyDescent="0.35">
      <c r="C497" s="38"/>
      <c r="D497" s="39"/>
      <c r="H497" s="38"/>
      <c r="I497" s="39"/>
    </row>
    <row r="498" spans="3:9" ht="14.5" customHeight="1" x14ac:dyDescent="0.35">
      <c r="C498" s="38"/>
      <c r="D498" s="39"/>
      <c r="H498" s="38"/>
      <c r="I498" s="39"/>
    </row>
    <row r="499" spans="3:9" ht="14.5" customHeight="1" x14ac:dyDescent="0.35">
      <c r="C499" s="38"/>
      <c r="D499" s="39"/>
      <c r="H499" s="38"/>
      <c r="I499" s="39"/>
    </row>
    <row r="500" spans="3:9" ht="14.5" customHeight="1" x14ac:dyDescent="0.35">
      <c r="C500" s="38"/>
      <c r="D500" s="39"/>
      <c r="H500" s="38"/>
      <c r="I500" s="39"/>
    </row>
    <row r="501" spans="3:9" ht="14.5" customHeight="1" x14ac:dyDescent="0.35">
      <c r="C501" s="38"/>
      <c r="D501" s="39"/>
      <c r="H501" s="38"/>
      <c r="I501" s="39"/>
    </row>
    <row r="502" spans="3:9" ht="14.5" customHeight="1" x14ac:dyDescent="0.35">
      <c r="C502" s="38"/>
      <c r="D502" s="39"/>
      <c r="H502" s="38"/>
      <c r="I502" s="39"/>
    </row>
    <row r="503" spans="3:9" ht="14.5" customHeight="1" x14ac:dyDescent="0.35">
      <c r="C503" s="38"/>
      <c r="D503" s="39"/>
      <c r="H503" s="38"/>
      <c r="I503" s="39"/>
    </row>
    <row r="504" spans="3:9" ht="14.5" customHeight="1" x14ac:dyDescent="0.35">
      <c r="C504" s="38"/>
      <c r="D504" s="39"/>
      <c r="H504" s="38"/>
      <c r="I504" s="39"/>
    </row>
    <row r="505" spans="3:9" ht="14.5" customHeight="1" x14ac:dyDescent="0.35">
      <c r="C505" s="38"/>
      <c r="D505" s="39"/>
      <c r="H505" s="38"/>
      <c r="I505" s="39"/>
    </row>
    <row r="506" spans="3:9" ht="14.5" customHeight="1" x14ac:dyDescent="0.35">
      <c r="C506" s="38"/>
      <c r="D506" s="39"/>
      <c r="H506" s="38"/>
      <c r="I506" s="39"/>
    </row>
    <row r="507" spans="3:9" ht="14.5" customHeight="1" x14ac:dyDescent="0.35">
      <c r="C507" s="38"/>
      <c r="D507" s="39"/>
      <c r="H507" s="38"/>
      <c r="I507" s="39"/>
    </row>
    <row r="508" spans="3:9" ht="14.5" customHeight="1" x14ac:dyDescent="0.35">
      <c r="C508" s="38"/>
      <c r="D508" s="39"/>
      <c r="H508" s="38"/>
      <c r="I508" s="39"/>
    </row>
    <row r="509" spans="3:9" ht="14.5" customHeight="1" x14ac:dyDescent="0.35">
      <c r="C509" s="38"/>
      <c r="D509" s="39"/>
      <c r="H509" s="38"/>
      <c r="I509" s="39"/>
    </row>
    <row r="510" spans="3:9" ht="14.5" customHeight="1" x14ac:dyDescent="0.35">
      <c r="C510" s="38"/>
      <c r="D510" s="39"/>
      <c r="H510" s="38"/>
      <c r="I510" s="39"/>
    </row>
    <row r="511" spans="3:9" ht="14.5" customHeight="1" x14ac:dyDescent="0.35">
      <c r="C511" s="38"/>
      <c r="D511" s="39"/>
      <c r="H511" s="38"/>
      <c r="I511" s="39"/>
    </row>
    <row r="512" spans="3:9" ht="14.5" customHeight="1" x14ac:dyDescent="0.35">
      <c r="C512" s="38"/>
      <c r="D512" s="39"/>
      <c r="H512" s="38"/>
      <c r="I512" s="39"/>
    </row>
    <row r="513" spans="3:9" ht="14.5" customHeight="1" x14ac:dyDescent="0.35">
      <c r="C513" s="38"/>
      <c r="D513" s="39"/>
      <c r="H513" s="38"/>
      <c r="I513" s="39"/>
    </row>
    <row r="514" spans="3:9" ht="14.5" customHeight="1" x14ac:dyDescent="0.35">
      <c r="C514" s="38"/>
      <c r="D514" s="39"/>
      <c r="H514" s="38"/>
      <c r="I514" s="39"/>
    </row>
    <row r="515" spans="3:9" ht="14.5" customHeight="1" x14ac:dyDescent="0.35">
      <c r="C515" s="38"/>
      <c r="D515" s="39"/>
      <c r="H515" s="38"/>
      <c r="I515" s="39"/>
    </row>
    <row r="516" spans="3:9" ht="14.5" customHeight="1" x14ac:dyDescent="0.35">
      <c r="C516" s="38"/>
      <c r="D516" s="39"/>
      <c r="H516" s="38"/>
      <c r="I516" s="39"/>
    </row>
    <row r="517" spans="3:9" ht="14.5" customHeight="1" x14ac:dyDescent="0.35">
      <c r="C517" s="38"/>
      <c r="D517" s="39"/>
      <c r="H517" s="38"/>
      <c r="I517" s="39"/>
    </row>
    <row r="518" spans="3:9" ht="14.5" customHeight="1" x14ac:dyDescent="0.35">
      <c r="C518" s="38"/>
      <c r="D518" s="39"/>
      <c r="H518" s="38"/>
      <c r="I518" s="39"/>
    </row>
    <row r="519" spans="3:9" ht="14.5" customHeight="1" x14ac:dyDescent="0.35">
      <c r="C519" s="38"/>
      <c r="D519" s="39"/>
      <c r="H519" s="38"/>
      <c r="I519" s="39"/>
    </row>
    <row r="520" spans="3:9" ht="14.5" customHeight="1" x14ac:dyDescent="0.35">
      <c r="C520" s="38"/>
      <c r="D520" s="39"/>
      <c r="H520" s="38"/>
      <c r="I520" s="39"/>
    </row>
    <row r="521" spans="3:9" ht="14.5" customHeight="1" x14ac:dyDescent="0.35">
      <c r="C521" s="38"/>
      <c r="D521" s="39"/>
      <c r="H521" s="38"/>
      <c r="I521" s="39"/>
    </row>
    <row r="522" spans="3:9" ht="14.5" customHeight="1" x14ac:dyDescent="0.35">
      <c r="C522" s="38"/>
      <c r="D522" s="39"/>
      <c r="H522" s="38"/>
      <c r="I522" s="39"/>
    </row>
    <row r="523" spans="3:9" ht="14.5" customHeight="1" x14ac:dyDescent="0.35">
      <c r="C523" s="38"/>
      <c r="D523" s="39"/>
      <c r="H523" s="38"/>
      <c r="I523" s="39"/>
    </row>
    <row r="524" spans="3:9" ht="14.5" customHeight="1" x14ac:dyDescent="0.35">
      <c r="C524" s="38"/>
      <c r="D524" s="39"/>
      <c r="H524" s="38"/>
      <c r="I524" s="39"/>
    </row>
    <row r="525" spans="3:9" ht="14.5" customHeight="1" x14ac:dyDescent="0.35">
      <c r="C525" s="38"/>
      <c r="D525" s="39"/>
      <c r="H525" s="38"/>
      <c r="I525" s="39"/>
    </row>
    <row r="526" spans="3:9" ht="14.5" customHeight="1" x14ac:dyDescent="0.35">
      <c r="C526" s="38"/>
      <c r="D526" s="39"/>
      <c r="H526" s="38"/>
      <c r="I526" s="39"/>
    </row>
    <row r="527" spans="3:9" ht="14.5" customHeight="1" x14ac:dyDescent="0.35">
      <c r="C527" s="38"/>
      <c r="D527" s="39"/>
      <c r="H527" s="38"/>
      <c r="I527" s="39"/>
    </row>
    <row r="528" spans="3:9" ht="14.5" customHeight="1" x14ac:dyDescent="0.35">
      <c r="C528" s="38"/>
      <c r="D528" s="39"/>
      <c r="H528" s="38"/>
      <c r="I528" s="39"/>
    </row>
    <row r="529" spans="3:9" ht="14.5" customHeight="1" x14ac:dyDescent="0.35">
      <c r="C529" s="38"/>
      <c r="D529" s="39"/>
      <c r="H529" s="38"/>
      <c r="I529" s="39"/>
    </row>
    <row r="530" spans="3:9" ht="14.5" customHeight="1" x14ac:dyDescent="0.35">
      <c r="C530" s="38"/>
      <c r="D530" s="39"/>
      <c r="H530" s="38"/>
      <c r="I530" s="39"/>
    </row>
    <row r="531" spans="3:9" ht="14.5" customHeight="1" x14ac:dyDescent="0.35">
      <c r="C531" s="38"/>
      <c r="D531" s="39"/>
      <c r="H531" s="38"/>
      <c r="I531" s="39"/>
    </row>
    <row r="532" spans="3:9" ht="14.5" customHeight="1" x14ac:dyDescent="0.35">
      <c r="C532" s="38"/>
      <c r="D532" s="39"/>
      <c r="H532" s="38"/>
      <c r="I532" s="39"/>
    </row>
    <row r="533" spans="3:9" ht="14.5" customHeight="1" x14ac:dyDescent="0.35">
      <c r="C533" s="38"/>
      <c r="D533" s="39"/>
      <c r="H533" s="38"/>
      <c r="I533" s="39"/>
    </row>
    <row r="534" spans="3:9" ht="14.5" customHeight="1" x14ac:dyDescent="0.35">
      <c r="C534" s="38"/>
      <c r="D534" s="39"/>
      <c r="H534" s="38"/>
      <c r="I534" s="39"/>
    </row>
    <row r="535" spans="3:9" ht="14.5" customHeight="1" x14ac:dyDescent="0.35">
      <c r="C535" s="38"/>
      <c r="D535" s="39"/>
      <c r="H535" s="38"/>
      <c r="I535" s="39"/>
    </row>
    <row r="536" spans="3:9" ht="14.5" customHeight="1" x14ac:dyDescent="0.35">
      <c r="C536" s="38"/>
      <c r="D536" s="39"/>
      <c r="H536" s="38"/>
      <c r="I536" s="39"/>
    </row>
    <row r="537" spans="3:9" ht="14.5" customHeight="1" x14ac:dyDescent="0.35">
      <c r="C537" s="38"/>
      <c r="D537" s="39"/>
      <c r="H537" s="38"/>
      <c r="I537" s="39"/>
    </row>
    <row r="538" spans="3:9" ht="14.5" customHeight="1" x14ac:dyDescent="0.35">
      <c r="C538" s="38"/>
      <c r="D538" s="39"/>
      <c r="H538" s="38"/>
      <c r="I538" s="39"/>
    </row>
    <row r="539" spans="3:9" ht="14.5" customHeight="1" x14ac:dyDescent="0.35">
      <c r="C539" s="38"/>
      <c r="D539" s="39"/>
      <c r="H539" s="38"/>
      <c r="I539" s="39"/>
    </row>
    <row r="540" spans="3:9" ht="14.5" customHeight="1" x14ac:dyDescent="0.35">
      <c r="C540" s="38"/>
      <c r="D540" s="39"/>
      <c r="H540" s="38"/>
      <c r="I540" s="39"/>
    </row>
    <row r="541" spans="3:9" ht="14.5" customHeight="1" x14ac:dyDescent="0.35">
      <c r="C541" s="38"/>
      <c r="D541" s="39"/>
      <c r="H541" s="38"/>
      <c r="I541" s="39"/>
    </row>
    <row r="542" spans="3:9" ht="14.5" customHeight="1" x14ac:dyDescent="0.35">
      <c r="C542" s="38"/>
      <c r="D542" s="39"/>
      <c r="H542" s="38"/>
      <c r="I542" s="39"/>
    </row>
    <row r="543" spans="3:9" ht="14.5" customHeight="1" x14ac:dyDescent="0.35">
      <c r="C543" s="38"/>
      <c r="D543" s="39"/>
      <c r="H543" s="38"/>
      <c r="I543" s="39"/>
    </row>
    <row r="544" spans="3:9" ht="14.5" customHeight="1" x14ac:dyDescent="0.35">
      <c r="C544" s="38"/>
      <c r="D544" s="39"/>
      <c r="H544" s="38"/>
      <c r="I544" s="39"/>
    </row>
    <row r="545" spans="3:9" ht="14.5" customHeight="1" x14ac:dyDescent="0.35">
      <c r="C545" s="38"/>
      <c r="D545" s="39"/>
      <c r="H545" s="38"/>
      <c r="I545" s="39"/>
    </row>
    <row r="546" spans="3:9" ht="14.5" customHeight="1" x14ac:dyDescent="0.35">
      <c r="C546" s="38"/>
      <c r="D546" s="39"/>
      <c r="H546" s="38"/>
      <c r="I546" s="39"/>
    </row>
    <row r="547" spans="3:9" ht="14.5" customHeight="1" x14ac:dyDescent="0.35">
      <c r="C547" s="38"/>
      <c r="D547" s="39"/>
      <c r="H547" s="38"/>
      <c r="I547" s="39"/>
    </row>
    <row r="548" spans="3:9" ht="14.5" customHeight="1" x14ac:dyDescent="0.35">
      <c r="C548" s="38"/>
      <c r="D548" s="39"/>
      <c r="H548" s="38"/>
      <c r="I548" s="39"/>
    </row>
    <row r="549" spans="3:9" ht="14.5" customHeight="1" x14ac:dyDescent="0.35">
      <c r="C549" s="38"/>
      <c r="D549" s="39"/>
      <c r="H549" s="38"/>
      <c r="I549" s="39"/>
    </row>
    <row r="550" spans="3:9" ht="14.5" customHeight="1" x14ac:dyDescent="0.35">
      <c r="C550" s="38"/>
      <c r="D550" s="39"/>
      <c r="H550" s="38"/>
      <c r="I550" s="39"/>
    </row>
    <row r="551" spans="3:9" ht="14.5" customHeight="1" x14ac:dyDescent="0.35">
      <c r="C551" s="38"/>
      <c r="D551" s="39"/>
      <c r="H551" s="38"/>
      <c r="I551" s="39"/>
    </row>
    <row r="552" spans="3:9" ht="14.5" customHeight="1" x14ac:dyDescent="0.35">
      <c r="C552" s="38"/>
      <c r="D552" s="39"/>
      <c r="H552" s="38"/>
      <c r="I552" s="39"/>
    </row>
    <row r="553" spans="3:9" ht="14.5" customHeight="1" x14ac:dyDescent="0.35">
      <c r="C553" s="38"/>
      <c r="D553" s="39"/>
      <c r="H553" s="38"/>
      <c r="I553" s="39"/>
    </row>
    <row r="554" spans="3:9" ht="14.5" customHeight="1" x14ac:dyDescent="0.35">
      <c r="C554" s="38"/>
      <c r="D554" s="39"/>
      <c r="H554" s="38"/>
      <c r="I554" s="39"/>
    </row>
    <row r="555" spans="3:9" ht="14.5" customHeight="1" x14ac:dyDescent="0.35">
      <c r="C555" s="38"/>
      <c r="D555" s="39"/>
      <c r="H555" s="38"/>
      <c r="I555" s="39"/>
    </row>
    <row r="556" spans="3:9" ht="14.5" customHeight="1" x14ac:dyDescent="0.35">
      <c r="C556" s="38"/>
      <c r="D556" s="39"/>
      <c r="H556" s="38"/>
      <c r="I556" s="39"/>
    </row>
    <row r="557" spans="3:9" ht="14.5" customHeight="1" x14ac:dyDescent="0.35">
      <c r="C557" s="38"/>
      <c r="D557" s="39"/>
      <c r="H557" s="38"/>
      <c r="I557" s="39"/>
    </row>
    <row r="558" spans="3:9" ht="14.5" customHeight="1" x14ac:dyDescent="0.35">
      <c r="C558" s="38"/>
      <c r="D558" s="39"/>
      <c r="H558" s="38"/>
      <c r="I558" s="39"/>
    </row>
    <row r="559" spans="3:9" ht="14.5" customHeight="1" x14ac:dyDescent="0.35">
      <c r="C559" s="38"/>
      <c r="D559" s="39"/>
      <c r="H559" s="38"/>
      <c r="I559" s="39"/>
    </row>
    <row r="560" spans="3:9" ht="14.5" customHeight="1" x14ac:dyDescent="0.35">
      <c r="C560" s="38"/>
      <c r="D560" s="39"/>
      <c r="H560" s="38"/>
      <c r="I560" s="39"/>
    </row>
    <row r="561" spans="3:9" ht="14.5" customHeight="1" x14ac:dyDescent="0.35">
      <c r="C561" s="38"/>
      <c r="D561" s="39"/>
      <c r="H561" s="38"/>
      <c r="I561" s="39"/>
    </row>
    <row r="562" spans="3:9" ht="14.5" customHeight="1" x14ac:dyDescent="0.35">
      <c r="C562" s="38"/>
      <c r="D562" s="39"/>
      <c r="H562" s="38"/>
      <c r="I562" s="39"/>
    </row>
    <row r="563" spans="3:9" ht="14.5" customHeight="1" x14ac:dyDescent="0.35">
      <c r="C563" s="38"/>
      <c r="D563" s="39"/>
      <c r="H563" s="38"/>
      <c r="I563" s="39"/>
    </row>
    <row r="564" spans="3:9" ht="14.5" customHeight="1" x14ac:dyDescent="0.35">
      <c r="C564" s="38"/>
      <c r="D564" s="39"/>
      <c r="H564" s="38"/>
      <c r="I564" s="39"/>
    </row>
    <row r="565" spans="3:9" ht="14.5" customHeight="1" x14ac:dyDescent="0.35">
      <c r="C565" s="38"/>
      <c r="D565" s="39"/>
      <c r="H565" s="38"/>
      <c r="I565" s="39"/>
    </row>
    <row r="566" spans="3:9" ht="14.5" customHeight="1" x14ac:dyDescent="0.35">
      <c r="C566" s="38"/>
      <c r="D566" s="39"/>
      <c r="H566" s="38"/>
      <c r="I566" s="39"/>
    </row>
    <row r="567" spans="3:9" ht="14.5" customHeight="1" x14ac:dyDescent="0.35">
      <c r="C567" s="38"/>
      <c r="D567" s="39"/>
      <c r="H567" s="38"/>
      <c r="I567" s="39"/>
    </row>
    <row r="568" spans="3:9" ht="14.5" customHeight="1" x14ac:dyDescent="0.35">
      <c r="C568" s="38"/>
      <c r="D568" s="39"/>
      <c r="H568" s="38"/>
      <c r="I568" s="39"/>
    </row>
    <row r="569" spans="3:9" ht="14.5" customHeight="1" x14ac:dyDescent="0.35">
      <c r="C569" s="38"/>
      <c r="D569" s="39"/>
      <c r="H569" s="38"/>
      <c r="I569" s="39"/>
    </row>
    <row r="570" spans="3:9" ht="14.5" customHeight="1" x14ac:dyDescent="0.35">
      <c r="C570" s="38"/>
      <c r="D570" s="39"/>
      <c r="H570" s="38"/>
      <c r="I570" s="39"/>
    </row>
    <row r="571" spans="3:9" ht="14.5" customHeight="1" x14ac:dyDescent="0.35">
      <c r="C571" s="38"/>
      <c r="D571" s="39"/>
      <c r="H571" s="38"/>
      <c r="I571" s="39"/>
    </row>
    <row r="572" spans="3:9" ht="14.5" customHeight="1" x14ac:dyDescent="0.35">
      <c r="C572" s="38"/>
      <c r="D572" s="39"/>
      <c r="H572" s="38"/>
      <c r="I572" s="39"/>
    </row>
    <row r="573" spans="3:9" ht="14.5" customHeight="1" x14ac:dyDescent="0.35">
      <c r="C573" s="38"/>
      <c r="D573" s="39"/>
      <c r="H573" s="38"/>
      <c r="I573" s="39"/>
    </row>
    <row r="574" spans="3:9" ht="14.5" customHeight="1" x14ac:dyDescent="0.35">
      <c r="C574" s="38"/>
      <c r="D574" s="39"/>
      <c r="H574" s="38"/>
      <c r="I574" s="39"/>
    </row>
    <row r="575" spans="3:9" ht="14.5" customHeight="1" x14ac:dyDescent="0.35">
      <c r="C575" s="38"/>
      <c r="D575" s="39"/>
      <c r="H575" s="38"/>
      <c r="I575" s="39"/>
    </row>
    <row r="576" spans="3:9" ht="14.5" customHeight="1" x14ac:dyDescent="0.35">
      <c r="C576" s="38"/>
      <c r="D576" s="39"/>
      <c r="H576" s="38"/>
      <c r="I576" s="39"/>
    </row>
    <row r="577" spans="3:9" ht="14.5" customHeight="1" x14ac:dyDescent="0.35">
      <c r="C577" s="38"/>
      <c r="D577" s="39"/>
      <c r="H577" s="38"/>
      <c r="I577" s="39"/>
    </row>
    <row r="578" spans="3:9" ht="14.5" customHeight="1" x14ac:dyDescent="0.35">
      <c r="C578" s="38"/>
      <c r="D578" s="39"/>
      <c r="H578" s="38"/>
      <c r="I578" s="39"/>
    </row>
    <row r="579" spans="3:9" ht="14.5" customHeight="1" x14ac:dyDescent="0.35">
      <c r="C579" s="38"/>
      <c r="D579" s="39"/>
      <c r="H579" s="38"/>
      <c r="I579" s="39"/>
    </row>
    <row r="580" spans="3:9" ht="14.5" customHeight="1" x14ac:dyDescent="0.35">
      <c r="C580" s="38"/>
      <c r="D580" s="39"/>
      <c r="H580" s="38"/>
      <c r="I580" s="39"/>
    </row>
    <row r="581" spans="3:9" ht="14.5" customHeight="1" x14ac:dyDescent="0.35">
      <c r="C581" s="38"/>
      <c r="D581" s="39"/>
      <c r="H581" s="38"/>
      <c r="I581" s="39"/>
    </row>
    <row r="582" spans="3:9" ht="14.5" customHeight="1" x14ac:dyDescent="0.35">
      <c r="C582" s="38"/>
      <c r="D582" s="39"/>
      <c r="H582" s="38"/>
      <c r="I582" s="39"/>
    </row>
    <row r="583" spans="3:9" ht="14.5" customHeight="1" x14ac:dyDescent="0.35">
      <c r="C583" s="38"/>
      <c r="D583" s="39"/>
      <c r="H583" s="38"/>
      <c r="I583" s="39"/>
    </row>
    <row r="584" spans="3:9" ht="14.5" customHeight="1" x14ac:dyDescent="0.35">
      <c r="C584" s="38"/>
      <c r="D584" s="39"/>
      <c r="H584" s="38"/>
      <c r="I584" s="39"/>
    </row>
    <row r="585" spans="3:9" ht="14.5" customHeight="1" x14ac:dyDescent="0.35">
      <c r="C585" s="38"/>
      <c r="D585" s="39"/>
      <c r="H585" s="38"/>
      <c r="I585" s="39"/>
    </row>
    <row r="586" spans="3:9" ht="14.5" customHeight="1" x14ac:dyDescent="0.35">
      <c r="C586" s="38"/>
      <c r="D586" s="39"/>
      <c r="H586" s="38"/>
      <c r="I586" s="39"/>
    </row>
    <row r="587" spans="3:9" ht="14.5" customHeight="1" x14ac:dyDescent="0.35">
      <c r="C587" s="38"/>
      <c r="D587" s="39"/>
      <c r="H587" s="38"/>
      <c r="I587" s="39"/>
    </row>
    <row r="588" spans="3:9" ht="14.5" customHeight="1" x14ac:dyDescent="0.35">
      <c r="C588" s="38"/>
      <c r="D588" s="39"/>
      <c r="H588" s="38"/>
      <c r="I588" s="39"/>
    </row>
    <row r="589" spans="3:9" ht="14.5" customHeight="1" x14ac:dyDescent="0.35">
      <c r="C589" s="38"/>
      <c r="D589" s="39"/>
      <c r="H589" s="38"/>
      <c r="I589" s="39"/>
    </row>
    <row r="590" spans="3:9" ht="14.5" customHeight="1" x14ac:dyDescent="0.35">
      <c r="C590" s="38"/>
      <c r="D590" s="39"/>
      <c r="H590" s="38"/>
      <c r="I590" s="39"/>
    </row>
    <row r="591" spans="3:9" ht="14.5" customHeight="1" x14ac:dyDescent="0.35">
      <c r="C591" s="38"/>
      <c r="D591" s="39"/>
      <c r="H591" s="38"/>
      <c r="I591" s="39"/>
    </row>
    <row r="592" spans="3:9" ht="14.5" customHeight="1" x14ac:dyDescent="0.35">
      <c r="C592" s="38"/>
      <c r="D592" s="39"/>
      <c r="H592" s="38"/>
      <c r="I592" s="39"/>
    </row>
    <row r="593" spans="3:9" ht="14.5" customHeight="1" x14ac:dyDescent="0.35">
      <c r="C593" s="38"/>
      <c r="D593" s="39"/>
      <c r="H593" s="38"/>
      <c r="I593" s="39"/>
    </row>
    <row r="594" spans="3:9" ht="14.5" customHeight="1" x14ac:dyDescent="0.35">
      <c r="C594" s="38"/>
      <c r="D594" s="39"/>
      <c r="H594" s="38"/>
      <c r="I594" s="39"/>
    </row>
    <row r="595" spans="3:9" ht="14.5" customHeight="1" x14ac:dyDescent="0.35">
      <c r="C595" s="38"/>
      <c r="D595" s="39"/>
      <c r="H595" s="38"/>
      <c r="I595" s="39"/>
    </row>
    <row r="596" spans="3:9" ht="14.5" customHeight="1" x14ac:dyDescent="0.35">
      <c r="C596" s="38"/>
      <c r="D596" s="39"/>
      <c r="H596" s="38"/>
      <c r="I596" s="39"/>
    </row>
    <row r="597" spans="3:9" ht="14.5" customHeight="1" x14ac:dyDescent="0.35">
      <c r="C597" s="38"/>
      <c r="D597" s="39"/>
      <c r="H597" s="38"/>
      <c r="I597" s="39"/>
    </row>
    <row r="598" spans="3:9" ht="14.5" customHeight="1" x14ac:dyDescent="0.35">
      <c r="C598" s="38"/>
      <c r="D598" s="39"/>
      <c r="H598" s="38"/>
      <c r="I598" s="39"/>
    </row>
    <row r="599" spans="3:9" ht="14.5" customHeight="1" x14ac:dyDescent="0.35">
      <c r="C599" s="38"/>
      <c r="D599" s="39"/>
      <c r="H599" s="38"/>
      <c r="I599" s="39"/>
    </row>
    <row r="600" spans="3:9" ht="14.5" customHeight="1" x14ac:dyDescent="0.35">
      <c r="C600" s="38"/>
      <c r="D600" s="39"/>
      <c r="H600" s="38"/>
      <c r="I600" s="39"/>
    </row>
    <row r="601" spans="3:9" ht="14.5" customHeight="1" x14ac:dyDescent="0.35">
      <c r="C601" s="38"/>
      <c r="D601" s="39"/>
      <c r="H601" s="38"/>
      <c r="I601" s="39"/>
    </row>
    <row r="602" spans="3:9" ht="14.5" customHeight="1" x14ac:dyDescent="0.35">
      <c r="C602" s="38"/>
      <c r="D602" s="39"/>
      <c r="H602" s="38"/>
      <c r="I602" s="39"/>
    </row>
    <row r="603" spans="3:9" ht="14.5" customHeight="1" x14ac:dyDescent="0.35">
      <c r="C603" s="38"/>
      <c r="D603" s="39"/>
      <c r="H603" s="38"/>
      <c r="I603" s="39"/>
    </row>
    <row r="604" spans="3:9" ht="14.5" customHeight="1" x14ac:dyDescent="0.35">
      <c r="C604" s="38"/>
      <c r="D604" s="39"/>
      <c r="H604" s="38"/>
      <c r="I604" s="39"/>
    </row>
    <row r="605" spans="3:9" ht="14.5" customHeight="1" x14ac:dyDescent="0.35">
      <c r="C605" s="38"/>
      <c r="D605" s="39"/>
      <c r="H605" s="38"/>
      <c r="I605" s="39"/>
    </row>
    <row r="606" spans="3:9" ht="14.5" customHeight="1" x14ac:dyDescent="0.35">
      <c r="C606" s="38"/>
      <c r="D606" s="39"/>
      <c r="H606" s="38"/>
      <c r="I606" s="39"/>
    </row>
    <row r="607" spans="3:9" ht="14.5" customHeight="1" x14ac:dyDescent="0.35">
      <c r="C607" s="38"/>
      <c r="D607" s="39"/>
      <c r="H607" s="38"/>
      <c r="I607" s="39"/>
    </row>
    <row r="608" spans="3:9" ht="14.5" customHeight="1" x14ac:dyDescent="0.35">
      <c r="C608" s="38"/>
      <c r="D608" s="39"/>
      <c r="H608" s="38"/>
      <c r="I608" s="39"/>
    </row>
    <row r="609" spans="3:9" ht="14.5" customHeight="1" x14ac:dyDescent="0.35">
      <c r="C609" s="38"/>
      <c r="D609" s="39"/>
      <c r="H609" s="38"/>
      <c r="I609" s="39"/>
    </row>
    <row r="610" spans="3:9" ht="14.5" customHeight="1" x14ac:dyDescent="0.35">
      <c r="C610" s="38"/>
      <c r="D610" s="39"/>
      <c r="H610" s="38"/>
      <c r="I610" s="39"/>
    </row>
    <row r="611" spans="3:9" ht="14.5" customHeight="1" x14ac:dyDescent="0.35">
      <c r="C611" s="38"/>
      <c r="D611" s="39"/>
      <c r="H611" s="38"/>
      <c r="I611" s="39"/>
    </row>
    <row r="612" spans="3:9" ht="14.5" customHeight="1" x14ac:dyDescent="0.35">
      <c r="C612" s="38"/>
      <c r="D612" s="39"/>
      <c r="H612" s="38"/>
      <c r="I612" s="39"/>
    </row>
    <row r="613" spans="3:9" ht="14.5" customHeight="1" x14ac:dyDescent="0.35">
      <c r="C613" s="38"/>
      <c r="D613" s="39"/>
      <c r="H613" s="38"/>
      <c r="I613" s="39"/>
    </row>
    <row r="614" spans="3:9" ht="14.5" customHeight="1" x14ac:dyDescent="0.35">
      <c r="C614" s="38"/>
      <c r="D614" s="39"/>
      <c r="H614" s="38"/>
      <c r="I614" s="39"/>
    </row>
    <row r="615" spans="3:9" ht="14.5" customHeight="1" x14ac:dyDescent="0.35">
      <c r="C615" s="38"/>
      <c r="D615" s="39"/>
      <c r="H615" s="38"/>
      <c r="I615" s="39"/>
    </row>
    <row r="616" spans="3:9" ht="14.5" customHeight="1" x14ac:dyDescent="0.35">
      <c r="C616" s="38"/>
      <c r="D616" s="39"/>
      <c r="H616" s="38"/>
      <c r="I616" s="39"/>
    </row>
    <row r="617" spans="3:9" ht="14.5" customHeight="1" x14ac:dyDescent="0.35">
      <c r="C617" s="38"/>
      <c r="D617" s="39"/>
      <c r="H617" s="38"/>
      <c r="I617" s="39"/>
    </row>
    <row r="618" spans="3:9" ht="14.5" customHeight="1" x14ac:dyDescent="0.35">
      <c r="C618" s="38"/>
      <c r="D618" s="39"/>
      <c r="H618" s="38"/>
      <c r="I618" s="39"/>
    </row>
    <row r="619" spans="3:9" ht="14.5" customHeight="1" x14ac:dyDescent="0.35">
      <c r="C619" s="38"/>
      <c r="D619" s="39"/>
      <c r="H619" s="38"/>
      <c r="I619" s="39"/>
    </row>
    <row r="620" spans="3:9" ht="14.5" customHeight="1" x14ac:dyDescent="0.35">
      <c r="C620" s="38"/>
      <c r="D620" s="39"/>
      <c r="H620" s="38"/>
      <c r="I620" s="39"/>
    </row>
    <row r="621" spans="3:9" ht="14.5" customHeight="1" x14ac:dyDescent="0.35">
      <c r="C621" s="38"/>
      <c r="D621" s="39"/>
      <c r="H621" s="38"/>
      <c r="I621" s="39"/>
    </row>
    <row r="622" spans="3:9" ht="14.5" customHeight="1" x14ac:dyDescent="0.35">
      <c r="C622" s="38"/>
      <c r="D622" s="39"/>
      <c r="H622" s="38"/>
      <c r="I622" s="39"/>
    </row>
    <row r="623" spans="3:9" ht="14.5" customHeight="1" x14ac:dyDescent="0.35">
      <c r="C623" s="38"/>
      <c r="D623" s="39"/>
      <c r="H623" s="38"/>
      <c r="I623" s="39"/>
    </row>
    <row r="624" spans="3:9" ht="14.5" customHeight="1" x14ac:dyDescent="0.35">
      <c r="C624" s="38"/>
      <c r="D624" s="39"/>
      <c r="H624" s="38"/>
      <c r="I624" s="39"/>
    </row>
    <row r="625" spans="3:9" ht="14.5" customHeight="1" x14ac:dyDescent="0.35">
      <c r="C625" s="38"/>
      <c r="D625" s="39"/>
      <c r="H625" s="38"/>
      <c r="I625" s="39"/>
    </row>
    <row r="626" spans="3:9" ht="14.5" customHeight="1" x14ac:dyDescent="0.35">
      <c r="C626" s="38"/>
      <c r="D626" s="39"/>
      <c r="H626" s="38"/>
      <c r="I626" s="39"/>
    </row>
    <row r="627" spans="3:9" ht="14.5" customHeight="1" x14ac:dyDescent="0.35">
      <c r="C627" s="38"/>
      <c r="D627" s="39"/>
      <c r="H627" s="38"/>
      <c r="I627" s="39"/>
    </row>
    <row r="628" spans="3:9" ht="14.5" customHeight="1" x14ac:dyDescent="0.35">
      <c r="C628" s="38"/>
      <c r="D628" s="39"/>
      <c r="H628" s="38"/>
      <c r="I628" s="39"/>
    </row>
    <row r="629" spans="3:9" ht="14.5" customHeight="1" x14ac:dyDescent="0.35">
      <c r="C629" s="38"/>
      <c r="D629" s="39"/>
      <c r="H629" s="38"/>
      <c r="I629" s="39"/>
    </row>
    <row r="630" spans="3:9" ht="14.5" customHeight="1" x14ac:dyDescent="0.35">
      <c r="C630" s="38"/>
      <c r="D630" s="39"/>
      <c r="H630" s="38"/>
      <c r="I630" s="39"/>
    </row>
    <row r="631" spans="3:9" ht="14.5" customHeight="1" x14ac:dyDescent="0.35">
      <c r="C631" s="38"/>
      <c r="D631" s="39"/>
      <c r="H631" s="38"/>
      <c r="I631" s="39"/>
    </row>
    <row r="632" spans="3:9" ht="14.5" customHeight="1" x14ac:dyDescent="0.35">
      <c r="C632" s="38"/>
      <c r="D632" s="39"/>
      <c r="H632" s="38"/>
      <c r="I632" s="39"/>
    </row>
    <row r="633" spans="3:9" ht="14.5" customHeight="1" x14ac:dyDescent="0.35">
      <c r="C633" s="38"/>
      <c r="D633" s="39"/>
      <c r="H633" s="38"/>
      <c r="I633" s="39"/>
    </row>
    <row r="634" spans="3:9" ht="14.5" customHeight="1" x14ac:dyDescent="0.35">
      <c r="C634" s="38"/>
      <c r="D634" s="39"/>
      <c r="H634" s="38"/>
      <c r="I634" s="39"/>
    </row>
    <row r="635" spans="3:9" ht="14.5" customHeight="1" x14ac:dyDescent="0.35">
      <c r="C635" s="38"/>
      <c r="D635" s="39"/>
      <c r="H635" s="38"/>
      <c r="I635" s="39"/>
    </row>
    <row r="636" spans="3:9" ht="14.5" customHeight="1" x14ac:dyDescent="0.35">
      <c r="C636" s="38"/>
      <c r="D636" s="39"/>
      <c r="H636" s="38"/>
      <c r="I636" s="39"/>
    </row>
    <row r="637" spans="3:9" ht="14.5" customHeight="1" x14ac:dyDescent="0.35">
      <c r="C637" s="38"/>
      <c r="D637" s="39"/>
      <c r="H637" s="38"/>
      <c r="I637" s="39"/>
    </row>
    <row r="638" spans="3:9" ht="14.5" customHeight="1" x14ac:dyDescent="0.35">
      <c r="C638" s="38"/>
      <c r="D638" s="39"/>
      <c r="H638" s="38"/>
      <c r="I638" s="39"/>
    </row>
    <row r="639" spans="3:9" ht="14.5" customHeight="1" x14ac:dyDescent="0.35">
      <c r="C639" s="38"/>
      <c r="D639" s="39"/>
      <c r="H639" s="38"/>
      <c r="I639" s="39"/>
    </row>
    <row r="640" spans="3:9" ht="14.5" customHeight="1" x14ac:dyDescent="0.35">
      <c r="C640" s="38"/>
      <c r="D640" s="39"/>
      <c r="H640" s="38"/>
      <c r="I640" s="39"/>
    </row>
    <row r="641" spans="3:9" ht="14.5" customHeight="1" x14ac:dyDescent="0.35">
      <c r="C641" s="38"/>
      <c r="D641" s="39"/>
      <c r="H641" s="38"/>
      <c r="I641" s="39"/>
    </row>
    <row r="642" spans="3:9" ht="14.5" customHeight="1" x14ac:dyDescent="0.35">
      <c r="C642" s="38"/>
      <c r="D642" s="39"/>
      <c r="H642" s="38"/>
      <c r="I642" s="39"/>
    </row>
    <row r="643" spans="3:9" ht="14.5" customHeight="1" x14ac:dyDescent="0.35">
      <c r="C643" s="38"/>
      <c r="D643" s="39"/>
      <c r="H643" s="38"/>
      <c r="I643" s="39"/>
    </row>
    <row r="644" spans="3:9" ht="14.5" customHeight="1" x14ac:dyDescent="0.35">
      <c r="C644" s="38"/>
      <c r="D644" s="39"/>
      <c r="H644" s="38"/>
      <c r="I644" s="39"/>
    </row>
    <row r="645" spans="3:9" ht="14.5" customHeight="1" x14ac:dyDescent="0.35">
      <c r="C645" s="38"/>
      <c r="D645" s="39"/>
      <c r="H645" s="38"/>
      <c r="I645" s="39"/>
    </row>
    <row r="646" spans="3:9" ht="14.5" customHeight="1" x14ac:dyDescent="0.35">
      <c r="C646" s="38"/>
      <c r="D646" s="39"/>
      <c r="H646" s="38"/>
      <c r="I646" s="39"/>
    </row>
    <row r="647" spans="3:9" ht="14.5" customHeight="1" x14ac:dyDescent="0.35">
      <c r="C647" s="38"/>
      <c r="D647" s="39"/>
      <c r="H647" s="38"/>
      <c r="I647" s="39"/>
    </row>
    <row r="648" spans="3:9" ht="14.5" customHeight="1" x14ac:dyDescent="0.35">
      <c r="C648" s="38"/>
      <c r="D648" s="39"/>
      <c r="H648" s="38"/>
      <c r="I648" s="39"/>
    </row>
    <row r="649" spans="3:9" ht="14.5" customHeight="1" x14ac:dyDescent="0.35">
      <c r="C649" s="38"/>
      <c r="D649" s="39"/>
      <c r="H649" s="38"/>
      <c r="I649" s="39"/>
    </row>
    <row r="650" spans="3:9" ht="14.5" customHeight="1" x14ac:dyDescent="0.35">
      <c r="C650" s="38"/>
      <c r="D650" s="39"/>
      <c r="H650" s="38"/>
      <c r="I650" s="39"/>
    </row>
    <row r="651" spans="3:9" ht="14.5" customHeight="1" x14ac:dyDescent="0.35">
      <c r="C651" s="38"/>
      <c r="D651" s="39"/>
      <c r="H651" s="38"/>
      <c r="I651" s="39"/>
    </row>
    <row r="652" spans="3:9" ht="14.5" customHeight="1" x14ac:dyDescent="0.35">
      <c r="C652" s="38"/>
      <c r="D652" s="39"/>
      <c r="H652" s="38"/>
      <c r="I652" s="39"/>
    </row>
    <row r="653" spans="3:9" ht="14.5" customHeight="1" x14ac:dyDescent="0.35">
      <c r="C653" s="38"/>
      <c r="D653" s="39"/>
      <c r="H653" s="38"/>
      <c r="I653" s="39"/>
    </row>
    <row r="654" spans="3:9" ht="14.5" customHeight="1" x14ac:dyDescent="0.35">
      <c r="C654" s="38"/>
      <c r="D654" s="39"/>
      <c r="H654" s="38"/>
      <c r="I654" s="39"/>
    </row>
    <row r="655" spans="3:9" ht="14.5" customHeight="1" x14ac:dyDescent="0.35">
      <c r="C655" s="38"/>
      <c r="D655" s="39"/>
      <c r="H655" s="38"/>
      <c r="I655" s="39"/>
    </row>
    <row r="656" spans="3:9" ht="14.5" customHeight="1" x14ac:dyDescent="0.35">
      <c r="C656" s="38"/>
      <c r="D656" s="39"/>
      <c r="H656" s="38"/>
      <c r="I656" s="39"/>
    </row>
    <row r="657" spans="3:9" ht="14.5" customHeight="1" x14ac:dyDescent="0.35">
      <c r="C657" s="38"/>
      <c r="D657" s="39"/>
      <c r="H657" s="38"/>
      <c r="I657" s="39"/>
    </row>
    <row r="658" spans="3:9" ht="14.5" customHeight="1" x14ac:dyDescent="0.35">
      <c r="C658" s="38"/>
      <c r="D658" s="39"/>
      <c r="H658" s="38"/>
      <c r="I658" s="39"/>
    </row>
    <row r="659" spans="3:9" ht="14.5" customHeight="1" x14ac:dyDescent="0.35">
      <c r="C659" s="38"/>
      <c r="D659" s="39"/>
      <c r="H659" s="38"/>
      <c r="I659" s="39"/>
    </row>
    <row r="660" spans="3:9" ht="14.5" customHeight="1" x14ac:dyDescent="0.35">
      <c r="C660" s="38"/>
      <c r="D660" s="39"/>
      <c r="H660" s="38"/>
      <c r="I660" s="39"/>
    </row>
    <row r="661" spans="3:9" ht="14.5" customHeight="1" x14ac:dyDescent="0.35">
      <c r="C661" s="38"/>
      <c r="D661" s="39"/>
      <c r="H661" s="38"/>
      <c r="I661" s="39"/>
    </row>
    <row r="662" spans="3:9" ht="14.5" customHeight="1" x14ac:dyDescent="0.35">
      <c r="C662" s="38"/>
      <c r="D662" s="39"/>
      <c r="H662" s="38"/>
      <c r="I662" s="39"/>
    </row>
    <row r="663" spans="3:9" ht="14.5" customHeight="1" x14ac:dyDescent="0.35">
      <c r="C663" s="38"/>
      <c r="D663" s="39"/>
      <c r="H663" s="38"/>
      <c r="I663" s="39"/>
    </row>
    <row r="664" spans="3:9" ht="14.5" customHeight="1" x14ac:dyDescent="0.35">
      <c r="C664" s="38"/>
      <c r="D664" s="39"/>
      <c r="H664" s="38"/>
      <c r="I664" s="39"/>
    </row>
    <row r="665" spans="3:9" ht="14.5" customHeight="1" x14ac:dyDescent="0.35">
      <c r="C665" s="38"/>
      <c r="D665" s="39"/>
      <c r="H665" s="38"/>
      <c r="I665" s="39"/>
    </row>
    <row r="666" spans="3:9" ht="14.5" customHeight="1" x14ac:dyDescent="0.35">
      <c r="C666" s="38"/>
      <c r="D666" s="39"/>
      <c r="H666" s="38"/>
      <c r="I666" s="39"/>
    </row>
    <row r="667" spans="3:9" ht="14.5" customHeight="1" x14ac:dyDescent="0.35">
      <c r="C667" s="38"/>
      <c r="D667" s="39"/>
      <c r="H667" s="38"/>
      <c r="I667" s="39"/>
    </row>
    <row r="668" spans="3:9" ht="14.5" customHeight="1" x14ac:dyDescent="0.35">
      <c r="C668" s="38"/>
      <c r="D668" s="39"/>
      <c r="H668" s="38"/>
      <c r="I668" s="39"/>
    </row>
    <row r="669" spans="3:9" ht="14.5" customHeight="1" x14ac:dyDescent="0.35">
      <c r="C669" s="38"/>
      <c r="D669" s="39"/>
      <c r="H669" s="38"/>
      <c r="I669" s="39"/>
    </row>
    <row r="670" spans="3:9" ht="14.5" customHeight="1" x14ac:dyDescent="0.35">
      <c r="C670" s="38"/>
      <c r="D670" s="39"/>
      <c r="H670" s="38"/>
      <c r="I670" s="39"/>
    </row>
    <row r="671" spans="3:9" ht="14.5" customHeight="1" x14ac:dyDescent="0.35">
      <c r="C671" s="38"/>
      <c r="D671" s="39"/>
      <c r="H671" s="38"/>
      <c r="I671" s="39"/>
    </row>
    <row r="672" spans="3:9" ht="14.5" customHeight="1" x14ac:dyDescent="0.35">
      <c r="C672" s="38"/>
      <c r="D672" s="39"/>
      <c r="H672" s="38"/>
      <c r="I672" s="39"/>
    </row>
    <row r="673" spans="3:9" ht="14.5" customHeight="1" x14ac:dyDescent="0.35">
      <c r="C673" s="38"/>
      <c r="D673" s="39"/>
      <c r="H673" s="38"/>
      <c r="I673" s="39"/>
    </row>
    <row r="674" spans="3:9" ht="14.5" customHeight="1" x14ac:dyDescent="0.35">
      <c r="C674" s="38"/>
      <c r="D674" s="39"/>
      <c r="H674" s="38"/>
      <c r="I674" s="39"/>
    </row>
    <row r="675" spans="3:9" ht="14.5" customHeight="1" x14ac:dyDescent="0.35">
      <c r="C675" s="38"/>
      <c r="D675" s="39"/>
      <c r="H675" s="38"/>
      <c r="I675" s="39"/>
    </row>
    <row r="676" spans="3:9" ht="14.5" customHeight="1" x14ac:dyDescent="0.35">
      <c r="C676" s="38"/>
      <c r="D676" s="39"/>
      <c r="H676" s="38"/>
      <c r="I676" s="39"/>
    </row>
    <row r="677" spans="3:9" ht="14.5" customHeight="1" x14ac:dyDescent="0.35">
      <c r="C677" s="38"/>
      <c r="D677" s="39"/>
      <c r="H677" s="38"/>
      <c r="I677" s="39"/>
    </row>
    <row r="678" spans="3:9" ht="14.5" customHeight="1" x14ac:dyDescent="0.35">
      <c r="C678" s="38"/>
      <c r="D678" s="39"/>
      <c r="H678" s="38"/>
      <c r="I678" s="39"/>
    </row>
    <row r="679" spans="3:9" ht="14.5" customHeight="1" x14ac:dyDescent="0.35">
      <c r="C679" s="38"/>
      <c r="D679" s="39"/>
      <c r="H679" s="38"/>
      <c r="I679" s="39"/>
    </row>
    <row r="680" spans="3:9" ht="14.5" customHeight="1" x14ac:dyDescent="0.35">
      <c r="C680" s="38"/>
      <c r="D680" s="39"/>
      <c r="H680" s="38"/>
      <c r="I680" s="39"/>
    </row>
    <row r="681" spans="3:9" ht="14.5" customHeight="1" x14ac:dyDescent="0.35">
      <c r="C681" s="38"/>
      <c r="D681" s="39"/>
      <c r="H681" s="38"/>
      <c r="I681" s="39"/>
    </row>
    <row r="682" spans="3:9" ht="14.5" customHeight="1" x14ac:dyDescent="0.35">
      <c r="C682" s="38"/>
      <c r="D682" s="39"/>
      <c r="H682" s="38"/>
      <c r="I682" s="39"/>
    </row>
    <row r="683" spans="3:9" ht="14.5" customHeight="1" x14ac:dyDescent="0.35">
      <c r="C683" s="38"/>
      <c r="D683" s="39"/>
      <c r="H683" s="38"/>
      <c r="I683" s="39"/>
    </row>
    <row r="684" spans="3:9" ht="14.5" customHeight="1" x14ac:dyDescent="0.35">
      <c r="C684" s="38"/>
      <c r="D684" s="39"/>
      <c r="H684" s="38"/>
      <c r="I684" s="39"/>
    </row>
    <row r="685" spans="3:9" ht="14.5" customHeight="1" x14ac:dyDescent="0.35">
      <c r="C685" s="38"/>
      <c r="D685" s="39"/>
      <c r="H685" s="38"/>
      <c r="I685" s="39"/>
    </row>
    <row r="686" spans="3:9" ht="14.5" customHeight="1" x14ac:dyDescent="0.35">
      <c r="C686" s="38"/>
      <c r="D686" s="39"/>
      <c r="H686" s="38"/>
      <c r="I686" s="39"/>
    </row>
    <row r="687" spans="3:9" ht="14.5" customHeight="1" x14ac:dyDescent="0.35">
      <c r="C687" s="38"/>
      <c r="D687" s="39"/>
      <c r="H687" s="38"/>
      <c r="I687" s="39"/>
    </row>
    <row r="688" spans="3:9" ht="14.5" customHeight="1" x14ac:dyDescent="0.35">
      <c r="C688" s="38"/>
      <c r="D688" s="39"/>
      <c r="H688" s="38"/>
      <c r="I688" s="39"/>
    </row>
    <row r="689" spans="3:9" ht="14.5" customHeight="1" x14ac:dyDescent="0.35">
      <c r="C689" s="38"/>
      <c r="D689" s="39"/>
      <c r="H689" s="38"/>
      <c r="I689" s="39"/>
    </row>
    <row r="690" spans="3:9" ht="14.5" customHeight="1" x14ac:dyDescent="0.35">
      <c r="C690" s="38"/>
      <c r="D690" s="39"/>
      <c r="H690" s="38"/>
      <c r="I690" s="39"/>
    </row>
    <row r="691" spans="3:9" ht="14.5" customHeight="1" x14ac:dyDescent="0.35">
      <c r="C691" s="38"/>
      <c r="D691" s="39"/>
      <c r="H691" s="38"/>
      <c r="I691" s="39"/>
    </row>
    <row r="692" spans="3:9" ht="14.5" customHeight="1" x14ac:dyDescent="0.35">
      <c r="C692" s="38"/>
      <c r="D692" s="39"/>
      <c r="H692" s="38"/>
      <c r="I692" s="39"/>
    </row>
    <row r="693" spans="3:9" ht="14.5" customHeight="1" x14ac:dyDescent="0.35">
      <c r="C693" s="38"/>
      <c r="D693" s="39"/>
      <c r="H693" s="38"/>
      <c r="I693" s="39"/>
    </row>
    <row r="694" spans="3:9" ht="14.5" customHeight="1" x14ac:dyDescent="0.35">
      <c r="C694" s="38"/>
      <c r="D694" s="39"/>
      <c r="H694" s="38"/>
      <c r="I694" s="39"/>
    </row>
    <row r="695" spans="3:9" ht="14.5" customHeight="1" x14ac:dyDescent="0.35">
      <c r="C695" s="38"/>
      <c r="D695" s="39"/>
      <c r="H695" s="38"/>
      <c r="I695" s="39"/>
    </row>
    <row r="696" spans="3:9" ht="14.5" customHeight="1" x14ac:dyDescent="0.35">
      <c r="C696" s="38"/>
      <c r="D696" s="39"/>
      <c r="H696" s="38"/>
      <c r="I696" s="39"/>
    </row>
    <row r="697" spans="3:9" ht="14.5" customHeight="1" x14ac:dyDescent="0.35">
      <c r="C697" s="38"/>
      <c r="D697" s="39"/>
      <c r="H697" s="38"/>
      <c r="I697" s="39"/>
    </row>
    <row r="698" spans="3:9" ht="14.5" customHeight="1" x14ac:dyDescent="0.35">
      <c r="C698" s="38"/>
      <c r="D698" s="39"/>
      <c r="H698" s="38"/>
      <c r="I698" s="39"/>
    </row>
    <row r="699" spans="3:9" ht="14.5" customHeight="1" x14ac:dyDescent="0.35">
      <c r="C699" s="38"/>
      <c r="D699" s="39"/>
      <c r="H699" s="38"/>
      <c r="I699" s="39"/>
    </row>
    <row r="700" spans="3:9" ht="14.5" customHeight="1" x14ac:dyDescent="0.35">
      <c r="C700" s="38"/>
      <c r="D700" s="39"/>
      <c r="H700" s="38"/>
      <c r="I700" s="39"/>
    </row>
    <row r="701" spans="3:9" ht="14.5" customHeight="1" x14ac:dyDescent="0.35">
      <c r="C701" s="38"/>
      <c r="D701" s="39"/>
      <c r="H701" s="38"/>
      <c r="I701" s="39"/>
    </row>
    <row r="702" spans="3:9" ht="14.5" customHeight="1" x14ac:dyDescent="0.35">
      <c r="C702" s="38"/>
      <c r="D702" s="39"/>
      <c r="H702" s="38"/>
      <c r="I702" s="39"/>
    </row>
    <row r="703" spans="3:9" ht="14.5" customHeight="1" x14ac:dyDescent="0.35">
      <c r="C703" s="38"/>
      <c r="D703" s="39"/>
      <c r="H703" s="38"/>
      <c r="I703" s="39"/>
    </row>
    <row r="704" spans="3:9" ht="14.5" customHeight="1" x14ac:dyDescent="0.35">
      <c r="C704" s="38"/>
      <c r="D704" s="39"/>
      <c r="H704" s="38"/>
      <c r="I704" s="39"/>
    </row>
    <row r="705" spans="3:9" ht="14.5" customHeight="1" x14ac:dyDescent="0.35">
      <c r="C705" s="38"/>
      <c r="D705" s="39"/>
      <c r="H705" s="38"/>
      <c r="I705" s="39"/>
    </row>
    <row r="706" spans="3:9" ht="14.5" customHeight="1" x14ac:dyDescent="0.35">
      <c r="C706" s="38"/>
      <c r="D706" s="39"/>
      <c r="H706" s="38"/>
      <c r="I706" s="39"/>
    </row>
    <row r="707" spans="3:9" ht="14.5" customHeight="1" x14ac:dyDescent="0.35">
      <c r="C707" s="38"/>
      <c r="D707" s="39"/>
      <c r="H707" s="38"/>
      <c r="I707" s="39"/>
    </row>
    <row r="708" spans="3:9" ht="14.5" customHeight="1" x14ac:dyDescent="0.35">
      <c r="C708" s="38"/>
      <c r="D708" s="39"/>
      <c r="H708" s="38"/>
      <c r="I708" s="39"/>
    </row>
    <row r="709" spans="3:9" ht="14.5" customHeight="1" x14ac:dyDescent="0.35">
      <c r="C709" s="38"/>
      <c r="D709" s="39"/>
      <c r="H709" s="38"/>
      <c r="I709" s="39"/>
    </row>
    <row r="710" spans="3:9" ht="14.5" customHeight="1" x14ac:dyDescent="0.35">
      <c r="C710" s="38"/>
      <c r="D710" s="39"/>
      <c r="H710" s="38"/>
      <c r="I710" s="39"/>
    </row>
    <row r="711" spans="3:9" ht="14.5" customHeight="1" x14ac:dyDescent="0.35">
      <c r="C711" s="38"/>
      <c r="D711" s="39"/>
      <c r="H711" s="38"/>
      <c r="I711" s="39"/>
    </row>
    <row r="712" spans="3:9" ht="14.5" customHeight="1" x14ac:dyDescent="0.35">
      <c r="C712" s="38"/>
      <c r="D712" s="39"/>
      <c r="H712" s="38"/>
      <c r="I712" s="39"/>
    </row>
    <row r="713" spans="3:9" ht="14.5" customHeight="1" x14ac:dyDescent="0.35">
      <c r="C713" s="38"/>
      <c r="D713" s="39"/>
      <c r="H713" s="38"/>
      <c r="I713" s="39"/>
    </row>
    <row r="714" spans="3:9" ht="14.5" customHeight="1" x14ac:dyDescent="0.35">
      <c r="C714" s="38"/>
      <c r="D714" s="39"/>
      <c r="H714" s="38"/>
      <c r="I714" s="39"/>
    </row>
    <row r="715" spans="3:9" ht="14.5" customHeight="1" x14ac:dyDescent="0.35">
      <c r="C715" s="38"/>
      <c r="D715" s="39"/>
      <c r="H715" s="38"/>
      <c r="I715" s="39"/>
    </row>
    <row r="716" spans="3:9" ht="14.5" customHeight="1" x14ac:dyDescent="0.35">
      <c r="C716" s="38"/>
      <c r="D716" s="39"/>
      <c r="H716" s="38"/>
      <c r="I716" s="39"/>
    </row>
    <row r="717" spans="3:9" ht="14.5" customHeight="1" x14ac:dyDescent="0.35">
      <c r="C717" s="38"/>
      <c r="D717" s="39"/>
      <c r="H717" s="38"/>
      <c r="I717" s="39"/>
    </row>
    <row r="718" spans="3:9" ht="14.5" customHeight="1" x14ac:dyDescent="0.35">
      <c r="C718" s="38"/>
      <c r="D718" s="39"/>
      <c r="H718" s="38"/>
      <c r="I718" s="39"/>
    </row>
    <row r="719" spans="3:9" ht="14.5" customHeight="1" x14ac:dyDescent="0.35">
      <c r="C719" s="38"/>
      <c r="D719" s="39"/>
      <c r="H719" s="38"/>
      <c r="I719" s="39"/>
    </row>
    <row r="720" spans="3:9" ht="14.5" customHeight="1" x14ac:dyDescent="0.35">
      <c r="C720" s="38"/>
      <c r="D720" s="39"/>
      <c r="H720" s="38"/>
      <c r="I720" s="39"/>
    </row>
    <row r="721" spans="3:9" ht="14.5" customHeight="1" x14ac:dyDescent="0.35">
      <c r="C721" s="38"/>
      <c r="D721" s="39"/>
      <c r="H721" s="38"/>
      <c r="I721" s="39"/>
    </row>
    <row r="722" spans="3:9" ht="14.5" customHeight="1" x14ac:dyDescent="0.35">
      <c r="C722" s="38"/>
      <c r="D722" s="39"/>
      <c r="H722" s="38"/>
      <c r="I722" s="39"/>
    </row>
    <row r="723" spans="3:9" ht="14.5" customHeight="1" x14ac:dyDescent="0.35">
      <c r="C723" s="38"/>
      <c r="D723" s="39"/>
      <c r="H723" s="38"/>
      <c r="I723" s="39"/>
    </row>
    <row r="724" spans="3:9" ht="14.5" customHeight="1" x14ac:dyDescent="0.35">
      <c r="C724" s="38"/>
      <c r="D724" s="39"/>
      <c r="H724" s="38"/>
      <c r="I724" s="39"/>
    </row>
    <row r="725" spans="3:9" ht="14.5" customHeight="1" x14ac:dyDescent="0.35">
      <c r="C725" s="38"/>
      <c r="D725" s="39"/>
      <c r="H725" s="38"/>
      <c r="I725" s="39"/>
    </row>
    <row r="726" spans="3:9" ht="14.5" customHeight="1" x14ac:dyDescent="0.35">
      <c r="C726" s="38"/>
      <c r="D726" s="39"/>
      <c r="H726" s="38"/>
      <c r="I726" s="39"/>
    </row>
    <row r="727" spans="3:9" ht="14.5" customHeight="1" x14ac:dyDescent="0.35">
      <c r="C727" s="38"/>
      <c r="D727" s="39"/>
      <c r="H727" s="38"/>
      <c r="I727" s="39"/>
    </row>
    <row r="728" spans="3:9" ht="14.5" customHeight="1" x14ac:dyDescent="0.35">
      <c r="C728" s="38"/>
      <c r="D728" s="39"/>
      <c r="H728" s="38"/>
      <c r="I728" s="39"/>
    </row>
    <row r="729" spans="3:9" ht="14.5" customHeight="1" x14ac:dyDescent="0.35">
      <c r="C729" s="38"/>
      <c r="D729" s="39"/>
      <c r="H729" s="38"/>
      <c r="I729" s="39"/>
    </row>
    <row r="730" spans="3:9" ht="14.5" customHeight="1" x14ac:dyDescent="0.35">
      <c r="C730" s="38"/>
      <c r="D730" s="39"/>
      <c r="H730" s="38"/>
      <c r="I730" s="39"/>
    </row>
    <row r="731" spans="3:9" ht="14.5" customHeight="1" x14ac:dyDescent="0.35">
      <c r="C731" s="38"/>
      <c r="D731" s="39"/>
      <c r="H731" s="38"/>
      <c r="I731" s="39"/>
    </row>
    <row r="732" spans="3:9" ht="14.5" customHeight="1" x14ac:dyDescent="0.35">
      <c r="C732" s="38"/>
      <c r="D732" s="39"/>
      <c r="H732" s="38"/>
      <c r="I732" s="39"/>
    </row>
    <row r="733" spans="3:9" ht="14.5" customHeight="1" x14ac:dyDescent="0.35">
      <c r="C733" s="38"/>
      <c r="D733" s="39"/>
      <c r="H733" s="38"/>
      <c r="I733" s="39"/>
    </row>
    <row r="734" spans="3:9" ht="14.5" customHeight="1" x14ac:dyDescent="0.35">
      <c r="C734" s="38"/>
      <c r="D734" s="39"/>
      <c r="H734" s="38"/>
      <c r="I734" s="39"/>
    </row>
    <row r="735" spans="3:9" ht="14.5" customHeight="1" x14ac:dyDescent="0.35">
      <c r="C735" s="38"/>
      <c r="D735" s="39"/>
      <c r="H735" s="38"/>
      <c r="I735" s="39"/>
    </row>
    <row r="736" spans="3:9" ht="14.5" customHeight="1" x14ac:dyDescent="0.35">
      <c r="C736" s="38"/>
      <c r="D736" s="39"/>
      <c r="H736" s="38"/>
      <c r="I736" s="39"/>
    </row>
    <row r="737" spans="3:9" ht="14.5" customHeight="1" x14ac:dyDescent="0.35">
      <c r="C737" s="38"/>
      <c r="D737" s="39"/>
      <c r="H737" s="38"/>
      <c r="I737" s="39"/>
    </row>
    <row r="738" spans="3:9" ht="14.5" customHeight="1" x14ac:dyDescent="0.35">
      <c r="C738" s="38"/>
      <c r="D738" s="39"/>
      <c r="H738" s="38"/>
      <c r="I738" s="39"/>
    </row>
    <row r="739" spans="3:9" ht="14.5" customHeight="1" x14ac:dyDescent="0.35">
      <c r="C739" s="38"/>
      <c r="D739" s="39"/>
      <c r="H739" s="38"/>
      <c r="I739" s="39"/>
    </row>
    <row r="740" spans="3:9" ht="14.5" customHeight="1" x14ac:dyDescent="0.35">
      <c r="C740" s="38"/>
      <c r="D740" s="39"/>
      <c r="H740" s="38"/>
      <c r="I740" s="39"/>
    </row>
    <row r="741" spans="3:9" ht="14.5" customHeight="1" x14ac:dyDescent="0.35">
      <c r="C741" s="38"/>
      <c r="D741" s="39"/>
      <c r="H741" s="38"/>
      <c r="I741" s="39"/>
    </row>
    <row r="742" spans="3:9" ht="14.5" customHeight="1" x14ac:dyDescent="0.35">
      <c r="C742" s="38"/>
      <c r="D742" s="39"/>
      <c r="H742" s="38"/>
      <c r="I742" s="39"/>
    </row>
    <row r="743" spans="3:9" ht="14.5" customHeight="1" x14ac:dyDescent="0.35">
      <c r="C743" s="38"/>
      <c r="D743" s="39"/>
      <c r="H743" s="38"/>
      <c r="I743" s="39"/>
    </row>
    <row r="744" spans="3:9" ht="14.5" customHeight="1" x14ac:dyDescent="0.35">
      <c r="C744" s="38"/>
      <c r="D744" s="39"/>
      <c r="H744" s="38"/>
      <c r="I744" s="39"/>
    </row>
    <row r="745" spans="3:9" ht="14.5" customHeight="1" x14ac:dyDescent="0.35">
      <c r="C745" s="38"/>
      <c r="D745" s="39"/>
      <c r="H745" s="38"/>
      <c r="I745" s="39"/>
    </row>
    <row r="746" spans="3:9" ht="14.5" customHeight="1" x14ac:dyDescent="0.35">
      <c r="C746" s="38"/>
      <c r="D746" s="39"/>
      <c r="H746" s="38"/>
      <c r="I746" s="39"/>
    </row>
    <row r="747" spans="3:9" ht="14.5" customHeight="1" x14ac:dyDescent="0.35">
      <c r="C747" s="38"/>
      <c r="D747" s="39"/>
      <c r="H747" s="38"/>
      <c r="I747" s="39"/>
    </row>
    <row r="748" spans="3:9" ht="14.5" customHeight="1" x14ac:dyDescent="0.35">
      <c r="C748" s="38"/>
      <c r="D748" s="39"/>
      <c r="H748" s="38"/>
      <c r="I748" s="39"/>
    </row>
    <row r="749" spans="3:9" ht="14.5" customHeight="1" x14ac:dyDescent="0.35">
      <c r="C749" s="38"/>
      <c r="D749" s="39"/>
      <c r="H749" s="38"/>
      <c r="I749" s="39"/>
    </row>
    <row r="750" spans="3:9" ht="14.5" customHeight="1" x14ac:dyDescent="0.35">
      <c r="C750" s="38"/>
      <c r="D750" s="39"/>
      <c r="H750" s="38"/>
      <c r="I750" s="39"/>
    </row>
    <row r="751" spans="3:9" ht="14.5" customHeight="1" x14ac:dyDescent="0.35">
      <c r="C751" s="38"/>
      <c r="D751" s="39"/>
      <c r="H751" s="38"/>
      <c r="I751" s="39"/>
    </row>
    <row r="752" spans="3:9" ht="14.5" customHeight="1" x14ac:dyDescent="0.35">
      <c r="C752" s="38"/>
      <c r="D752" s="39"/>
      <c r="H752" s="38"/>
      <c r="I752" s="39"/>
    </row>
    <row r="753" spans="3:9" ht="14.5" customHeight="1" x14ac:dyDescent="0.35">
      <c r="C753" s="38"/>
      <c r="D753" s="39"/>
      <c r="H753" s="38"/>
      <c r="I753" s="39"/>
    </row>
    <row r="754" spans="3:9" ht="14.5" customHeight="1" x14ac:dyDescent="0.35">
      <c r="C754" s="38"/>
      <c r="D754" s="39"/>
      <c r="H754" s="38"/>
      <c r="I754" s="39"/>
    </row>
    <row r="755" spans="3:9" ht="14.5" customHeight="1" x14ac:dyDescent="0.35">
      <c r="C755" s="38"/>
      <c r="D755" s="39"/>
      <c r="H755" s="38"/>
      <c r="I755" s="39"/>
    </row>
    <row r="756" spans="3:9" ht="14.5" customHeight="1" x14ac:dyDescent="0.35">
      <c r="C756" s="38"/>
      <c r="D756" s="39"/>
      <c r="H756" s="38"/>
      <c r="I756" s="39"/>
    </row>
    <row r="757" spans="3:9" ht="14.5" customHeight="1" x14ac:dyDescent="0.35">
      <c r="C757" s="38"/>
      <c r="D757" s="39"/>
      <c r="H757" s="38"/>
      <c r="I757" s="39"/>
    </row>
    <row r="758" spans="3:9" ht="14.5" customHeight="1" x14ac:dyDescent="0.35">
      <c r="C758" s="38"/>
      <c r="D758" s="39"/>
      <c r="H758" s="38"/>
      <c r="I758" s="39"/>
    </row>
    <row r="759" spans="3:9" ht="14.5" customHeight="1" x14ac:dyDescent="0.35">
      <c r="C759" s="38"/>
      <c r="D759" s="39"/>
      <c r="H759" s="38"/>
      <c r="I759" s="39"/>
    </row>
    <row r="760" spans="3:9" ht="14.5" customHeight="1" x14ac:dyDescent="0.35">
      <c r="C760" s="38"/>
      <c r="D760" s="39"/>
      <c r="H760" s="38"/>
      <c r="I760" s="39"/>
    </row>
    <row r="761" spans="3:9" ht="14.5" customHeight="1" x14ac:dyDescent="0.35">
      <c r="C761" s="38"/>
      <c r="D761" s="39"/>
      <c r="H761" s="38"/>
      <c r="I761" s="39"/>
    </row>
    <row r="762" spans="3:9" ht="14.5" customHeight="1" x14ac:dyDescent="0.35">
      <c r="C762" s="38"/>
      <c r="D762" s="39"/>
      <c r="H762" s="38"/>
      <c r="I762" s="39"/>
    </row>
    <row r="763" spans="3:9" ht="14.5" customHeight="1" x14ac:dyDescent="0.35">
      <c r="C763" s="38"/>
      <c r="D763" s="39"/>
      <c r="H763" s="38"/>
      <c r="I763" s="39"/>
    </row>
    <row r="764" spans="3:9" ht="14.5" customHeight="1" x14ac:dyDescent="0.35">
      <c r="C764" s="38"/>
      <c r="D764" s="39"/>
      <c r="H764" s="38"/>
      <c r="I764" s="39"/>
    </row>
    <row r="765" spans="3:9" ht="14.5" customHeight="1" x14ac:dyDescent="0.35">
      <c r="C765" s="38"/>
      <c r="D765" s="39"/>
      <c r="H765" s="38"/>
      <c r="I765" s="39"/>
    </row>
    <row r="766" spans="3:9" ht="14.5" customHeight="1" x14ac:dyDescent="0.35">
      <c r="C766" s="38"/>
      <c r="D766" s="39"/>
      <c r="H766" s="38"/>
      <c r="I766" s="39"/>
    </row>
    <row r="767" spans="3:9" ht="14.5" customHeight="1" x14ac:dyDescent="0.35">
      <c r="C767" s="38"/>
      <c r="D767" s="39"/>
      <c r="H767" s="38"/>
      <c r="I767" s="39"/>
    </row>
    <row r="768" spans="3:9" ht="14.5" customHeight="1" x14ac:dyDescent="0.35">
      <c r="C768" s="38"/>
      <c r="D768" s="39"/>
      <c r="H768" s="38"/>
      <c r="I768" s="39"/>
    </row>
    <row r="769" spans="3:9" ht="14.5" customHeight="1" x14ac:dyDescent="0.35">
      <c r="C769" s="38"/>
      <c r="D769" s="39"/>
      <c r="H769" s="38"/>
      <c r="I769" s="39"/>
    </row>
    <row r="770" spans="3:9" ht="14.5" customHeight="1" x14ac:dyDescent="0.35">
      <c r="C770" s="38"/>
      <c r="D770" s="39"/>
      <c r="H770" s="38"/>
      <c r="I770" s="39"/>
    </row>
    <row r="771" spans="3:9" ht="14.5" customHeight="1" x14ac:dyDescent="0.35">
      <c r="C771" s="38"/>
      <c r="D771" s="39"/>
      <c r="H771" s="38"/>
      <c r="I771" s="39"/>
    </row>
    <row r="772" spans="3:9" ht="14.5" customHeight="1" x14ac:dyDescent="0.35">
      <c r="C772" s="38"/>
      <c r="D772" s="39"/>
      <c r="H772" s="38"/>
      <c r="I772" s="39"/>
    </row>
    <row r="773" spans="3:9" ht="14.5" customHeight="1" x14ac:dyDescent="0.35">
      <c r="C773" s="38"/>
      <c r="D773" s="39"/>
      <c r="H773" s="38"/>
      <c r="I773" s="39"/>
    </row>
    <row r="774" spans="3:9" ht="14.5" customHeight="1" x14ac:dyDescent="0.35">
      <c r="C774" s="38"/>
      <c r="D774" s="39"/>
      <c r="H774" s="38"/>
      <c r="I774" s="39"/>
    </row>
    <row r="775" spans="3:9" ht="14.5" customHeight="1" x14ac:dyDescent="0.35">
      <c r="C775" s="38"/>
      <c r="D775" s="39"/>
      <c r="H775" s="38"/>
      <c r="I775" s="39"/>
    </row>
    <row r="776" spans="3:9" ht="14.5" customHeight="1" x14ac:dyDescent="0.35">
      <c r="C776" s="38"/>
      <c r="D776" s="39"/>
      <c r="H776" s="38"/>
      <c r="I776" s="39"/>
    </row>
    <row r="777" spans="3:9" ht="14.5" customHeight="1" x14ac:dyDescent="0.35">
      <c r="C777" s="38"/>
      <c r="D777" s="39"/>
      <c r="H777" s="38"/>
      <c r="I777" s="39"/>
    </row>
    <row r="778" spans="3:9" ht="14.5" customHeight="1" x14ac:dyDescent="0.35">
      <c r="C778" s="38"/>
      <c r="D778" s="39"/>
      <c r="H778" s="38"/>
      <c r="I778" s="39"/>
    </row>
    <row r="779" spans="3:9" ht="14.5" customHeight="1" x14ac:dyDescent="0.35">
      <c r="C779" s="38"/>
      <c r="D779" s="39"/>
      <c r="H779" s="38"/>
      <c r="I779" s="39"/>
    </row>
    <row r="780" spans="3:9" ht="14.5" customHeight="1" x14ac:dyDescent="0.35">
      <c r="C780" s="38"/>
      <c r="D780" s="39"/>
      <c r="H780" s="38"/>
      <c r="I780" s="39"/>
    </row>
    <row r="781" spans="3:9" ht="14.5" customHeight="1" x14ac:dyDescent="0.35">
      <c r="C781" s="38"/>
      <c r="D781" s="39"/>
      <c r="H781" s="38"/>
      <c r="I781" s="39"/>
    </row>
    <row r="782" spans="3:9" ht="14.5" customHeight="1" x14ac:dyDescent="0.35">
      <c r="C782" s="38"/>
      <c r="D782" s="39"/>
      <c r="H782" s="38"/>
      <c r="I782" s="39"/>
    </row>
    <row r="783" spans="3:9" ht="14.5" customHeight="1" x14ac:dyDescent="0.35">
      <c r="C783" s="38"/>
      <c r="D783" s="39"/>
      <c r="H783" s="38"/>
      <c r="I783" s="39"/>
    </row>
    <row r="784" spans="3:9" ht="14.5" customHeight="1" x14ac:dyDescent="0.35">
      <c r="C784" s="38"/>
      <c r="D784" s="39"/>
      <c r="H784" s="38"/>
      <c r="I784" s="39"/>
    </row>
    <row r="785" spans="3:9" ht="14.5" customHeight="1" x14ac:dyDescent="0.35">
      <c r="C785" s="38"/>
      <c r="D785" s="39"/>
      <c r="H785" s="38"/>
      <c r="I785" s="39"/>
    </row>
    <row r="786" spans="3:9" ht="14.5" customHeight="1" x14ac:dyDescent="0.35">
      <c r="C786" s="38"/>
      <c r="D786" s="39"/>
      <c r="H786" s="38"/>
      <c r="I786" s="39"/>
    </row>
    <row r="787" spans="3:9" ht="14.5" customHeight="1" x14ac:dyDescent="0.35">
      <c r="C787" s="38"/>
      <c r="D787" s="39"/>
      <c r="H787" s="38"/>
      <c r="I787" s="39"/>
    </row>
    <row r="788" spans="3:9" ht="14.5" customHeight="1" x14ac:dyDescent="0.35">
      <c r="C788" s="38"/>
      <c r="D788" s="39"/>
      <c r="H788" s="38"/>
      <c r="I788" s="39"/>
    </row>
    <row r="789" spans="3:9" ht="14.5" customHeight="1" x14ac:dyDescent="0.35">
      <c r="C789" s="38"/>
      <c r="D789" s="39"/>
      <c r="H789" s="38"/>
      <c r="I789" s="39"/>
    </row>
    <row r="790" spans="3:9" ht="14.5" customHeight="1" x14ac:dyDescent="0.35">
      <c r="C790" s="38"/>
      <c r="D790" s="39"/>
      <c r="H790" s="38"/>
      <c r="I790" s="39"/>
    </row>
    <row r="791" spans="3:9" ht="14.5" customHeight="1" x14ac:dyDescent="0.35">
      <c r="C791" s="38"/>
      <c r="D791" s="39"/>
      <c r="H791" s="38"/>
      <c r="I791" s="39"/>
    </row>
    <row r="792" spans="3:9" ht="14.5" customHeight="1" x14ac:dyDescent="0.35">
      <c r="C792" s="38"/>
      <c r="D792" s="39"/>
      <c r="H792" s="38"/>
      <c r="I792" s="39"/>
    </row>
    <row r="793" spans="3:9" ht="14.5" customHeight="1" x14ac:dyDescent="0.35">
      <c r="C793" s="38"/>
      <c r="D793" s="39"/>
      <c r="H793" s="38"/>
      <c r="I793" s="39"/>
    </row>
    <row r="794" spans="3:9" ht="14.5" customHeight="1" x14ac:dyDescent="0.35">
      <c r="C794" s="38"/>
      <c r="D794" s="39"/>
      <c r="H794" s="38"/>
      <c r="I794" s="39"/>
    </row>
    <row r="795" spans="3:9" ht="14.5" customHeight="1" x14ac:dyDescent="0.35">
      <c r="C795" s="38"/>
      <c r="D795" s="39"/>
      <c r="H795" s="38"/>
      <c r="I795" s="39"/>
    </row>
    <row r="796" spans="3:9" ht="14.5" customHeight="1" x14ac:dyDescent="0.35">
      <c r="C796" s="38"/>
      <c r="D796" s="39"/>
      <c r="H796" s="38"/>
      <c r="I796" s="39"/>
    </row>
    <row r="797" spans="3:9" ht="14.5" customHeight="1" x14ac:dyDescent="0.35">
      <c r="C797" s="38"/>
      <c r="D797" s="39"/>
      <c r="H797" s="38"/>
      <c r="I797" s="39"/>
    </row>
    <row r="798" spans="3:9" ht="14.5" customHeight="1" x14ac:dyDescent="0.35">
      <c r="C798" s="38"/>
      <c r="D798" s="39"/>
      <c r="H798" s="38"/>
      <c r="I798" s="39"/>
    </row>
    <row r="799" spans="3:9" ht="14.5" customHeight="1" x14ac:dyDescent="0.35">
      <c r="C799" s="38"/>
      <c r="D799" s="39"/>
      <c r="H799" s="38"/>
      <c r="I799" s="39"/>
    </row>
    <row r="800" spans="3:9" ht="14.5" customHeight="1" x14ac:dyDescent="0.35">
      <c r="C800" s="38"/>
      <c r="D800" s="39"/>
      <c r="H800" s="38"/>
      <c r="I800" s="39"/>
    </row>
    <row r="801" spans="3:9" ht="14.5" customHeight="1" x14ac:dyDescent="0.35">
      <c r="C801" s="38"/>
      <c r="D801" s="39"/>
      <c r="H801" s="38"/>
      <c r="I801" s="39"/>
    </row>
    <row r="802" spans="3:9" ht="14.5" customHeight="1" x14ac:dyDescent="0.35">
      <c r="C802" s="38"/>
      <c r="D802" s="39"/>
      <c r="H802" s="38"/>
      <c r="I802" s="39"/>
    </row>
    <row r="803" spans="3:9" ht="14.5" customHeight="1" x14ac:dyDescent="0.35">
      <c r="C803" s="38"/>
      <c r="D803" s="39"/>
      <c r="H803" s="38"/>
      <c r="I803" s="39"/>
    </row>
    <row r="804" spans="3:9" ht="14.5" customHeight="1" x14ac:dyDescent="0.35">
      <c r="C804" s="38"/>
      <c r="D804" s="39"/>
      <c r="H804" s="38"/>
      <c r="I804" s="39"/>
    </row>
    <row r="805" spans="3:9" ht="14.5" customHeight="1" x14ac:dyDescent="0.35">
      <c r="C805" s="38"/>
      <c r="D805" s="39"/>
      <c r="H805" s="38"/>
      <c r="I805" s="39"/>
    </row>
    <row r="806" spans="3:9" ht="14.5" customHeight="1" x14ac:dyDescent="0.35">
      <c r="C806" s="38"/>
      <c r="D806" s="39"/>
      <c r="H806" s="38"/>
      <c r="I806" s="39"/>
    </row>
    <row r="807" spans="3:9" ht="14.5" customHeight="1" x14ac:dyDescent="0.35">
      <c r="C807" s="38"/>
      <c r="D807" s="39"/>
      <c r="H807" s="38"/>
      <c r="I807" s="39"/>
    </row>
    <row r="808" spans="3:9" ht="14.5" customHeight="1" x14ac:dyDescent="0.35">
      <c r="C808" s="38"/>
      <c r="D808" s="39"/>
      <c r="H808" s="38"/>
      <c r="I808" s="39"/>
    </row>
    <row r="809" spans="3:9" ht="14.5" customHeight="1" x14ac:dyDescent="0.35">
      <c r="C809" s="38"/>
      <c r="D809" s="39"/>
      <c r="H809" s="38"/>
      <c r="I809" s="39"/>
    </row>
    <row r="810" spans="3:9" ht="14.5" customHeight="1" x14ac:dyDescent="0.35">
      <c r="C810" s="38"/>
      <c r="D810" s="39"/>
      <c r="H810" s="38"/>
      <c r="I810" s="39"/>
    </row>
    <row r="811" spans="3:9" ht="14.5" customHeight="1" x14ac:dyDescent="0.35">
      <c r="C811" s="38"/>
      <c r="D811" s="39"/>
      <c r="H811" s="38"/>
      <c r="I811" s="39"/>
    </row>
    <row r="812" spans="3:9" ht="14.5" customHeight="1" x14ac:dyDescent="0.35">
      <c r="C812" s="38"/>
      <c r="D812" s="39"/>
      <c r="H812" s="38"/>
      <c r="I812" s="39"/>
    </row>
    <row r="813" spans="3:9" ht="14.5" customHeight="1" x14ac:dyDescent="0.35">
      <c r="C813" s="38"/>
      <c r="D813" s="39"/>
      <c r="H813" s="38"/>
      <c r="I813" s="39"/>
    </row>
    <row r="814" spans="3:9" ht="14.5" customHeight="1" x14ac:dyDescent="0.35">
      <c r="C814" s="38"/>
      <c r="D814" s="39"/>
      <c r="H814" s="38"/>
      <c r="I814" s="39"/>
    </row>
    <row r="815" spans="3:9" ht="14.5" customHeight="1" x14ac:dyDescent="0.35">
      <c r="C815" s="38"/>
      <c r="D815" s="39"/>
      <c r="H815" s="38"/>
      <c r="I815" s="39"/>
    </row>
    <row r="816" spans="3:9" ht="14.5" customHeight="1" x14ac:dyDescent="0.35">
      <c r="C816" s="38"/>
      <c r="D816" s="39"/>
      <c r="H816" s="38"/>
      <c r="I816" s="39"/>
    </row>
    <row r="817" spans="3:9" ht="14.5" customHeight="1" x14ac:dyDescent="0.35">
      <c r="C817" s="38"/>
      <c r="D817" s="39"/>
      <c r="H817" s="38"/>
      <c r="I817" s="39"/>
    </row>
    <row r="818" spans="3:9" ht="14.5" customHeight="1" x14ac:dyDescent="0.35">
      <c r="C818" s="38"/>
      <c r="D818" s="39"/>
      <c r="H818" s="38"/>
      <c r="I818" s="39"/>
    </row>
    <row r="819" spans="3:9" ht="14.5" customHeight="1" x14ac:dyDescent="0.35">
      <c r="C819" s="38"/>
      <c r="D819" s="39"/>
      <c r="H819" s="38"/>
      <c r="I819" s="39"/>
    </row>
    <row r="820" spans="3:9" ht="14.5" customHeight="1" x14ac:dyDescent="0.35">
      <c r="C820" s="38"/>
      <c r="D820" s="39"/>
      <c r="H820" s="38"/>
      <c r="I820" s="39"/>
    </row>
    <row r="821" spans="3:9" ht="14.5" customHeight="1" x14ac:dyDescent="0.35">
      <c r="C821" s="38"/>
      <c r="D821" s="39"/>
      <c r="H821" s="38"/>
      <c r="I821" s="39"/>
    </row>
    <row r="822" spans="3:9" ht="14.5" customHeight="1" x14ac:dyDescent="0.35">
      <c r="C822" s="38"/>
      <c r="D822" s="39"/>
      <c r="H822" s="38"/>
      <c r="I822" s="39"/>
    </row>
    <row r="823" spans="3:9" ht="14.5" customHeight="1" x14ac:dyDescent="0.35">
      <c r="C823" s="38"/>
      <c r="D823" s="39"/>
      <c r="H823" s="38"/>
      <c r="I823" s="39"/>
    </row>
    <row r="824" spans="3:9" ht="14.5" customHeight="1" x14ac:dyDescent="0.35">
      <c r="C824" s="38"/>
      <c r="D824" s="39"/>
      <c r="H824" s="38"/>
      <c r="I824" s="39"/>
    </row>
    <row r="825" spans="3:9" ht="14.5" customHeight="1" x14ac:dyDescent="0.35">
      <c r="C825" s="38"/>
      <c r="D825" s="39"/>
      <c r="H825" s="38"/>
      <c r="I825" s="39"/>
    </row>
    <row r="826" spans="3:9" ht="14.5" customHeight="1" x14ac:dyDescent="0.35">
      <c r="C826" s="38"/>
      <c r="D826" s="39"/>
      <c r="H826" s="38"/>
      <c r="I826" s="39"/>
    </row>
    <row r="827" spans="3:9" ht="14.5" customHeight="1" x14ac:dyDescent="0.35">
      <c r="C827" s="38"/>
      <c r="D827" s="39"/>
      <c r="H827" s="38"/>
      <c r="I827" s="39"/>
    </row>
    <row r="828" spans="3:9" ht="14.5" customHeight="1" x14ac:dyDescent="0.35">
      <c r="C828" s="38"/>
      <c r="D828" s="39"/>
      <c r="H828" s="38"/>
      <c r="I828" s="39"/>
    </row>
    <row r="829" spans="3:9" ht="14.5" customHeight="1" x14ac:dyDescent="0.35">
      <c r="C829" s="38"/>
      <c r="D829" s="39"/>
      <c r="H829" s="38"/>
      <c r="I829" s="39"/>
    </row>
    <row r="830" spans="3:9" ht="14.5" customHeight="1" x14ac:dyDescent="0.35">
      <c r="C830" s="38"/>
      <c r="D830" s="39"/>
      <c r="H830" s="38"/>
      <c r="I830" s="39"/>
    </row>
    <row r="831" spans="3:9" ht="14.5" customHeight="1" x14ac:dyDescent="0.35">
      <c r="C831" s="38"/>
      <c r="D831" s="39"/>
      <c r="H831" s="38"/>
      <c r="I831" s="39"/>
    </row>
    <row r="832" spans="3:9" ht="14.5" customHeight="1" x14ac:dyDescent="0.35">
      <c r="C832" s="38"/>
      <c r="D832" s="39"/>
      <c r="H832" s="38"/>
      <c r="I832" s="39"/>
    </row>
    <row r="833" spans="3:9" ht="14.5" customHeight="1" x14ac:dyDescent="0.35">
      <c r="C833" s="38"/>
      <c r="D833" s="39"/>
      <c r="H833" s="38"/>
      <c r="I833" s="39"/>
    </row>
    <row r="834" spans="3:9" ht="14.5" customHeight="1" x14ac:dyDescent="0.35">
      <c r="C834" s="38"/>
      <c r="D834" s="39"/>
      <c r="H834" s="38"/>
      <c r="I834" s="39"/>
    </row>
    <row r="835" spans="3:9" ht="14.5" customHeight="1" x14ac:dyDescent="0.35">
      <c r="C835" s="38"/>
      <c r="D835" s="39"/>
      <c r="H835" s="38"/>
      <c r="I835" s="39"/>
    </row>
    <row r="836" spans="3:9" ht="14.5" customHeight="1" x14ac:dyDescent="0.35">
      <c r="C836" s="38"/>
      <c r="D836" s="39"/>
      <c r="H836" s="38"/>
      <c r="I836" s="39"/>
    </row>
    <row r="837" spans="3:9" ht="14.5" customHeight="1" x14ac:dyDescent="0.35">
      <c r="C837" s="38"/>
      <c r="D837" s="39"/>
      <c r="H837" s="38"/>
      <c r="I837" s="39"/>
    </row>
    <row r="838" spans="3:9" ht="14.5" customHeight="1" x14ac:dyDescent="0.35">
      <c r="C838" s="38"/>
      <c r="D838" s="39"/>
      <c r="H838" s="38"/>
      <c r="I838" s="39"/>
    </row>
    <row r="839" spans="3:9" ht="14.5" customHeight="1" x14ac:dyDescent="0.35">
      <c r="C839" s="38"/>
      <c r="D839" s="39"/>
      <c r="H839" s="38"/>
      <c r="I839" s="39"/>
    </row>
    <row r="840" spans="3:9" ht="14.5" customHeight="1" x14ac:dyDescent="0.35">
      <c r="C840" s="38"/>
      <c r="D840" s="39"/>
      <c r="H840" s="38"/>
      <c r="I840" s="39"/>
    </row>
    <row r="841" spans="3:9" ht="14.5" customHeight="1" x14ac:dyDescent="0.35">
      <c r="C841" s="38"/>
      <c r="D841" s="39"/>
      <c r="H841" s="38"/>
      <c r="I841" s="39"/>
    </row>
    <row r="842" spans="3:9" ht="14.5" customHeight="1" x14ac:dyDescent="0.35">
      <c r="C842" s="38"/>
      <c r="D842" s="39"/>
      <c r="H842" s="38"/>
      <c r="I842" s="39"/>
    </row>
    <row r="843" spans="3:9" ht="14.5" customHeight="1" x14ac:dyDescent="0.35">
      <c r="C843" s="38"/>
      <c r="D843" s="39"/>
      <c r="H843" s="38"/>
      <c r="I843" s="39"/>
    </row>
    <row r="844" spans="3:9" ht="14.5" customHeight="1" x14ac:dyDescent="0.35">
      <c r="C844" s="38"/>
      <c r="D844" s="39"/>
      <c r="H844" s="38"/>
      <c r="I844" s="39"/>
    </row>
    <row r="845" spans="3:9" ht="14.5" customHeight="1" x14ac:dyDescent="0.35">
      <c r="C845" s="38"/>
      <c r="D845" s="39"/>
      <c r="H845" s="38"/>
      <c r="I845" s="39"/>
    </row>
    <row r="846" spans="3:9" ht="14.5" customHeight="1" x14ac:dyDescent="0.35">
      <c r="C846" s="38"/>
      <c r="D846" s="39"/>
      <c r="H846" s="38"/>
      <c r="I846" s="39"/>
    </row>
    <row r="847" spans="3:9" ht="14.5" customHeight="1" x14ac:dyDescent="0.35">
      <c r="C847" s="38"/>
      <c r="D847" s="39"/>
      <c r="H847" s="38"/>
      <c r="I847" s="39"/>
    </row>
    <row r="848" spans="3:9" ht="14.5" customHeight="1" x14ac:dyDescent="0.35">
      <c r="C848" s="38"/>
      <c r="D848" s="39"/>
      <c r="H848" s="38"/>
      <c r="I848" s="39"/>
    </row>
    <row r="849" spans="3:9" ht="14.5" customHeight="1" x14ac:dyDescent="0.35">
      <c r="C849" s="38"/>
      <c r="D849" s="39"/>
      <c r="H849" s="38"/>
      <c r="I849" s="39"/>
    </row>
    <row r="850" spans="3:9" ht="14.5" customHeight="1" x14ac:dyDescent="0.35">
      <c r="C850" s="38"/>
      <c r="D850" s="39"/>
      <c r="H850" s="38"/>
      <c r="I850" s="39"/>
    </row>
    <row r="851" spans="3:9" ht="14.5" customHeight="1" x14ac:dyDescent="0.35">
      <c r="C851" s="38"/>
      <c r="D851" s="39"/>
      <c r="H851" s="38"/>
      <c r="I851" s="39"/>
    </row>
    <row r="852" spans="3:9" ht="14.5" customHeight="1" x14ac:dyDescent="0.35">
      <c r="C852" s="38"/>
      <c r="D852" s="39"/>
      <c r="H852" s="38"/>
      <c r="I852" s="39"/>
    </row>
    <row r="853" spans="3:9" ht="14.5" customHeight="1" x14ac:dyDescent="0.35">
      <c r="C853" s="38"/>
      <c r="D853" s="39"/>
      <c r="H853" s="38"/>
      <c r="I853" s="39"/>
    </row>
    <row r="854" spans="3:9" ht="14.5" customHeight="1" x14ac:dyDescent="0.35">
      <c r="C854" s="38"/>
      <c r="D854" s="39"/>
      <c r="H854" s="38"/>
      <c r="I854" s="39"/>
    </row>
    <row r="855" spans="3:9" ht="14.5" customHeight="1" x14ac:dyDescent="0.35">
      <c r="C855" s="38"/>
      <c r="D855" s="39"/>
      <c r="H855" s="38"/>
      <c r="I855" s="39"/>
    </row>
    <row r="856" spans="3:9" ht="14.5" customHeight="1" x14ac:dyDescent="0.35">
      <c r="C856" s="38"/>
      <c r="D856" s="39"/>
      <c r="H856" s="38"/>
      <c r="I856" s="39"/>
    </row>
    <row r="857" spans="3:9" ht="14.5" customHeight="1" x14ac:dyDescent="0.35">
      <c r="C857" s="38"/>
      <c r="D857" s="39"/>
      <c r="H857" s="38"/>
      <c r="I857" s="39"/>
    </row>
    <row r="858" spans="3:9" ht="14.5" customHeight="1" x14ac:dyDescent="0.35">
      <c r="C858" s="38"/>
      <c r="D858" s="39"/>
      <c r="H858" s="38"/>
      <c r="I858" s="39"/>
    </row>
    <row r="859" spans="3:9" ht="14.5" customHeight="1" x14ac:dyDescent="0.35">
      <c r="C859" s="38"/>
      <c r="D859" s="39"/>
      <c r="H859" s="38"/>
      <c r="I859" s="39"/>
    </row>
    <row r="860" spans="3:9" ht="14.5" customHeight="1" x14ac:dyDescent="0.35">
      <c r="C860" s="38"/>
      <c r="D860" s="39"/>
      <c r="H860" s="38"/>
      <c r="I860" s="39"/>
    </row>
    <row r="861" spans="3:9" ht="14.5" customHeight="1" x14ac:dyDescent="0.35">
      <c r="C861" s="38"/>
      <c r="D861" s="39"/>
      <c r="H861" s="38"/>
      <c r="I861" s="39"/>
    </row>
    <row r="862" spans="3:9" ht="14.5" customHeight="1" x14ac:dyDescent="0.35">
      <c r="C862" s="38"/>
      <c r="D862" s="39"/>
      <c r="H862" s="38"/>
      <c r="I862" s="39"/>
    </row>
    <row r="863" spans="3:9" ht="14.5" customHeight="1" x14ac:dyDescent="0.35">
      <c r="C863" s="38"/>
      <c r="D863" s="39"/>
      <c r="H863" s="38"/>
      <c r="I863" s="39"/>
    </row>
    <row r="864" spans="3:9" ht="14.5" customHeight="1" x14ac:dyDescent="0.35">
      <c r="C864" s="38"/>
      <c r="D864" s="39"/>
      <c r="H864" s="38"/>
      <c r="I864" s="39"/>
    </row>
    <row r="865" spans="3:9" ht="14.5" customHeight="1" x14ac:dyDescent="0.35">
      <c r="C865" s="38"/>
      <c r="D865" s="39"/>
      <c r="H865" s="38"/>
      <c r="I865" s="39"/>
    </row>
    <row r="866" spans="3:9" ht="14.5" customHeight="1" x14ac:dyDescent="0.35">
      <c r="C866" s="38"/>
      <c r="D866" s="39"/>
      <c r="H866" s="38"/>
      <c r="I866" s="39"/>
    </row>
    <row r="867" spans="3:9" ht="14.5" customHeight="1" x14ac:dyDescent="0.35">
      <c r="C867" s="38"/>
      <c r="D867" s="39"/>
      <c r="H867" s="38"/>
      <c r="I867" s="39"/>
    </row>
    <row r="868" spans="3:9" ht="14.5" customHeight="1" x14ac:dyDescent="0.35">
      <c r="C868" s="38"/>
      <c r="D868" s="39"/>
      <c r="H868" s="38"/>
      <c r="I868" s="39"/>
    </row>
    <row r="869" spans="3:9" ht="14.5" customHeight="1" x14ac:dyDescent="0.35">
      <c r="C869" s="38"/>
      <c r="D869" s="39"/>
      <c r="H869" s="38"/>
      <c r="I869" s="39"/>
    </row>
    <row r="870" spans="3:9" ht="14.5" customHeight="1" x14ac:dyDescent="0.35">
      <c r="C870" s="38"/>
      <c r="D870" s="39"/>
      <c r="H870" s="38"/>
      <c r="I870" s="39"/>
    </row>
    <row r="871" spans="3:9" ht="14.5" customHeight="1" x14ac:dyDescent="0.35">
      <c r="C871" s="38"/>
      <c r="D871" s="39"/>
      <c r="H871" s="38"/>
      <c r="I871" s="39"/>
    </row>
    <row r="872" spans="3:9" ht="14.5" customHeight="1" x14ac:dyDescent="0.35">
      <c r="C872" s="38"/>
      <c r="D872" s="39"/>
      <c r="H872" s="38"/>
      <c r="I872" s="39"/>
    </row>
    <row r="873" spans="3:9" ht="14.5" customHeight="1" x14ac:dyDescent="0.35">
      <c r="C873" s="38"/>
      <c r="D873" s="39"/>
      <c r="H873" s="38"/>
      <c r="I873" s="39"/>
    </row>
    <row r="874" spans="3:9" ht="14.5" customHeight="1" x14ac:dyDescent="0.35">
      <c r="C874" s="38"/>
      <c r="D874" s="39"/>
      <c r="H874" s="38"/>
      <c r="I874" s="39"/>
    </row>
    <row r="875" spans="3:9" ht="14.5" customHeight="1" x14ac:dyDescent="0.35">
      <c r="C875" s="38"/>
      <c r="D875" s="39"/>
      <c r="H875" s="38"/>
      <c r="I875" s="39"/>
    </row>
    <row r="876" spans="3:9" ht="14.5" customHeight="1" x14ac:dyDescent="0.35">
      <c r="C876" s="38"/>
      <c r="D876" s="39"/>
      <c r="H876" s="38"/>
      <c r="I876" s="39"/>
    </row>
    <row r="877" spans="3:9" ht="14.5" customHeight="1" x14ac:dyDescent="0.35">
      <c r="C877" s="38"/>
      <c r="D877" s="39"/>
      <c r="H877" s="38"/>
      <c r="I877" s="39"/>
    </row>
    <row r="878" spans="3:9" ht="14.5" customHeight="1" x14ac:dyDescent="0.35">
      <c r="C878" s="38"/>
      <c r="D878" s="39"/>
      <c r="H878" s="38"/>
      <c r="I878" s="39"/>
    </row>
    <row r="879" spans="3:9" ht="14.5" customHeight="1" x14ac:dyDescent="0.35">
      <c r="C879" s="38"/>
      <c r="D879" s="39"/>
      <c r="H879" s="38"/>
      <c r="I879" s="39"/>
    </row>
    <row r="880" spans="3:9" ht="14.5" customHeight="1" x14ac:dyDescent="0.35">
      <c r="C880" s="38"/>
      <c r="D880" s="39"/>
      <c r="H880" s="38"/>
      <c r="I880" s="39"/>
    </row>
    <row r="881" spans="3:9" ht="14.5" customHeight="1" x14ac:dyDescent="0.35">
      <c r="C881" s="38"/>
      <c r="D881" s="39"/>
      <c r="H881" s="38"/>
      <c r="I881" s="39"/>
    </row>
    <row r="882" spans="3:9" ht="14.5" customHeight="1" x14ac:dyDescent="0.35">
      <c r="C882" s="38"/>
      <c r="D882" s="39"/>
      <c r="H882" s="38"/>
      <c r="I882" s="39"/>
    </row>
    <row r="883" spans="3:9" ht="14.5" customHeight="1" x14ac:dyDescent="0.35">
      <c r="C883" s="38"/>
      <c r="D883" s="39"/>
      <c r="H883" s="38"/>
      <c r="I883" s="39"/>
    </row>
    <row r="884" spans="3:9" ht="14.5" customHeight="1" x14ac:dyDescent="0.35">
      <c r="C884" s="38"/>
      <c r="D884" s="39"/>
      <c r="H884" s="38"/>
      <c r="I884" s="39"/>
    </row>
    <row r="885" spans="3:9" ht="14.5" customHeight="1" x14ac:dyDescent="0.35">
      <c r="C885" s="38"/>
      <c r="D885" s="39"/>
      <c r="H885" s="38"/>
      <c r="I885" s="39"/>
    </row>
    <row r="886" spans="3:9" ht="14.5" customHeight="1" x14ac:dyDescent="0.35">
      <c r="C886" s="38"/>
      <c r="D886" s="39"/>
      <c r="H886" s="38"/>
      <c r="I886" s="39"/>
    </row>
    <row r="887" spans="3:9" ht="14.5" customHeight="1" x14ac:dyDescent="0.35">
      <c r="C887" s="38"/>
      <c r="D887" s="39"/>
      <c r="H887" s="38"/>
      <c r="I887" s="39"/>
    </row>
    <row r="888" spans="3:9" ht="14.5" customHeight="1" x14ac:dyDescent="0.35">
      <c r="C888" s="38"/>
      <c r="D888" s="39"/>
      <c r="H888" s="38"/>
      <c r="I888" s="39"/>
    </row>
    <row r="889" spans="3:9" ht="14.5" customHeight="1" x14ac:dyDescent="0.35">
      <c r="C889" s="38"/>
      <c r="D889" s="39"/>
      <c r="H889" s="38"/>
      <c r="I889" s="39"/>
    </row>
    <row r="890" spans="3:9" ht="14.5" customHeight="1" x14ac:dyDescent="0.35">
      <c r="C890" s="38"/>
      <c r="D890" s="39"/>
      <c r="H890" s="38"/>
      <c r="I890" s="39"/>
    </row>
    <row r="891" spans="3:9" ht="14.5" customHeight="1" x14ac:dyDescent="0.35">
      <c r="C891" s="38"/>
      <c r="D891" s="39"/>
      <c r="H891" s="38"/>
      <c r="I891" s="39"/>
    </row>
    <row r="892" spans="3:9" ht="14.5" customHeight="1" x14ac:dyDescent="0.35">
      <c r="C892" s="38"/>
      <c r="D892" s="39"/>
      <c r="H892" s="38"/>
      <c r="I892" s="39"/>
    </row>
    <row r="893" spans="3:9" ht="14.5" customHeight="1" x14ac:dyDescent="0.35">
      <c r="C893" s="38"/>
      <c r="D893" s="39"/>
      <c r="H893" s="38"/>
      <c r="I893" s="39"/>
    </row>
    <row r="894" spans="3:9" ht="14.5" customHeight="1" x14ac:dyDescent="0.35">
      <c r="C894" s="38"/>
      <c r="D894" s="39"/>
      <c r="H894" s="38"/>
      <c r="I894" s="39"/>
    </row>
    <row r="895" spans="3:9" ht="14.5" customHeight="1" x14ac:dyDescent="0.35">
      <c r="C895" s="38"/>
      <c r="D895" s="39"/>
      <c r="H895" s="38"/>
      <c r="I895" s="39"/>
    </row>
    <row r="896" spans="3:9" ht="14.5" customHeight="1" x14ac:dyDescent="0.35">
      <c r="C896" s="38"/>
      <c r="D896" s="39"/>
      <c r="H896" s="38"/>
      <c r="I896" s="39"/>
    </row>
    <row r="897" spans="3:9" ht="14.5" customHeight="1" x14ac:dyDescent="0.35">
      <c r="C897" s="38"/>
      <c r="D897" s="39"/>
      <c r="H897" s="38"/>
      <c r="I897" s="39"/>
    </row>
    <row r="898" spans="3:9" ht="14.5" customHeight="1" x14ac:dyDescent="0.35">
      <c r="C898" s="38"/>
      <c r="D898" s="39"/>
      <c r="H898" s="38"/>
      <c r="I898" s="39"/>
    </row>
    <row r="899" spans="3:9" ht="14.5" customHeight="1" x14ac:dyDescent="0.35">
      <c r="C899" s="38"/>
      <c r="D899" s="39"/>
      <c r="H899" s="38"/>
      <c r="I899" s="39"/>
    </row>
    <row r="900" spans="3:9" ht="14.5" customHeight="1" x14ac:dyDescent="0.35">
      <c r="C900" s="38"/>
      <c r="D900" s="39"/>
      <c r="H900" s="38"/>
      <c r="I900" s="39"/>
    </row>
    <row r="901" spans="3:9" ht="14.5" customHeight="1" x14ac:dyDescent="0.35">
      <c r="C901" s="38"/>
      <c r="D901" s="39"/>
      <c r="H901" s="38"/>
      <c r="I901" s="39"/>
    </row>
    <row r="902" spans="3:9" ht="14.5" customHeight="1" x14ac:dyDescent="0.35">
      <c r="C902" s="38"/>
      <c r="D902" s="39"/>
      <c r="H902" s="38"/>
      <c r="I902" s="39"/>
    </row>
    <row r="903" spans="3:9" ht="14.5" customHeight="1" x14ac:dyDescent="0.35">
      <c r="C903" s="38"/>
      <c r="D903" s="39"/>
      <c r="H903" s="38"/>
      <c r="I903" s="39"/>
    </row>
    <row r="904" spans="3:9" ht="14.5" customHeight="1" x14ac:dyDescent="0.35">
      <c r="C904" s="38"/>
      <c r="D904" s="39"/>
      <c r="H904" s="38"/>
      <c r="I904" s="39"/>
    </row>
    <row r="905" spans="3:9" ht="14.5" customHeight="1" x14ac:dyDescent="0.35">
      <c r="C905" s="38"/>
      <c r="D905" s="39"/>
      <c r="H905" s="38"/>
      <c r="I905" s="39"/>
    </row>
    <row r="906" spans="3:9" ht="14.5" customHeight="1" x14ac:dyDescent="0.35">
      <c r="C906" s="38"/>
      <c r="D906" s="39"/>
      <c r="H906" s="38"/>
      <c r="I906" s="39"/>
    </row>
    <row r="907" spans="3:9" ht="14.5" customHeight="1" x14ac:dyDescent="0.35">
      <c r="C907" s="38"/>
      <c r="D907" s="39"/>
      <c r="H907" s="38"/>
      <c r="I907" s="39"/>
    </row>
    <row r="908" spans="3:9" ht="14.5" customHeight="1" x14ac:dyDescent="0.35">
      <c r="C908" s="38"/>
      <c r="D908" s="39"/>
      <c r="H908" s="38"/>
      <c r="I908" s="39"/>
    </row>
    <row r="909" spans="3:9" ht="14.5" customHeight="1" x14ac:dyDescent="0.35">
      <c r="C909" s="38"/>
      <c r="D909" s="39"/>
      <c r="H909" s="38"/>
      <c r="I909" s="39"/>
    </row>
    <row r="910" spans="3:9" ht="14.5" customHeight="1" x14ac:dyDescent="0.35">
      <c r="C910" s="38"/>
      <c r="D910" s="39"/>
      <c r="H910" s="38"/>
      <c r="I910" s="39"/>
    </row>
    <row r="911" spans="3:9" ht="14.5" customHeight="1" x14ac:dyDescent="0.35">
      <c r="C911" s="38"/>
      <c r="D911" s="39"/>
      <c r="H911" s="38"/>
      <c r="I911" s="39"/>
    </row>
    <row r="912" spans="3:9" ht="14.5" customHeight="1" x14ac:dyDescent="0.35">
      <c r="C912" s="38"/>
      <c r="D912" s="39"/>
      <c r="H912" s="38"/>
      <c r="I912" s="39"/>
    </row>
    <row r="913" spans="3:9" ht="14.5" customHeight="1" x14ac:dyDescent="0.35">
      <c r="C913" s="38"/>
      <c r="D913" s="39"/>
      <c r="H913" s="38"/>
      <c r="I913" s="39"/>
    </row>
    <row r="914" spans="3:9" ht="14.5" customHeight="1" x14ac:dyDescent="0.35">
      <c r="C914" s="38"/>
      <c r="D914" s="39"/>
      <c r="H914" s="38"/>
      <c r="I914" s="39"/>
    </row>
    <row r="915" spans="3:9" ht="14.5" customHeight="1" x14ac:dyDescent="0.35">
      <c r="C915" s="38"/>
      <c r="D915" s="39"/>
      <c r="H915" s="38"/>
      <c r="I915" s="39"/>
    </row>
    <row r="916" spans="3:9" ht="14.5" customHeight="1" x14ac:dyDescent="0.35">
      <c r="C916" s="38"/>
      <c r="D916" s="39"/>
      <c r="H916" s="38"/>
      <c r="I916" s="39"/>
    </row>
    <row r="917" spans="3:9" ht="14.5" customHeight="1" x14ac:dyDescent="0.35">
      <c r="C917" s="38"/>
      <c r="D917" s="39"/>
      <c r="H917" s="38"/>
      <c r="I917" s="39"/>
    </row>
    <row r="918" spans="3:9" ht="14.5" customHeight="1" x14ac:dyDescent="0.35">
      <c r="C918" s="38"/>
      <c r="D918" s="39"/>
      <c r="H918" s="38"/>
      <c r="I918" s="39"/>
    </row>
    <row r="919" spans="3:9" ht="14.5" customHeight="1" x14ac:dyDescent="0.35">
      <c r="C919" s="38"/>
      <c r="D919" s="39"/>
      <c r="H919" s="38"/>
      <c r="I919" s="39"/>
    </row>
    <row r="920" spans="3:9" ht="14.5" customHeight="1" x14ac:dyDescent="0.35">
      <c r="C920" s="38"/>
      <c r="D920" s="39"/>
      <c r="H920" s="38"/>
      <c r="I920" s="39"/>
    </row>
    <row r="921" spans="3:9" ht="14.5" customHeight="1" x14ac:dyDescent="0.35">
      <c r="C921" s="38"/>
      <c r="D921" s="39"/>
      <c r="H921" s="38"/>
      <c r="I921" s="39"/>
    </row>
    <row r="922" spans="3:9" ht="14.5" customHeight="1" x14ac:dyDescent="0.35">
      <c r="C922" s="38"/>
      <c r="D922" s="39"/>
      <c r="H922" s="38"/>
      <c r="I922" s="39"/>
    </row>
    <row r="923" spans="3:9" ht="14.5" customHeight="1" x14ac:dyDescent="0.35">
      <c r="C923" s="38"/>
      <c r="D923" s="39"/>
      <c r="H923" s="38"/>
      <c r="I923" s="39"/>
    </row>
    <row r="924" spans="3:9" ht="14.5" customHeight="1" x14ac:dyDescent="0.35">
      <c r="C924" s="38"/>
      <c r="D924" s="39"/>
      <c r="H924" s="38"/>
      <c r="I924" s="39"/>
    </row>
    <row r="925" spans="3:9" ht="14.5" customHeight="1" x14ac:dyDescent="0.35">
      <c r="C925" s="38"/>
      <c r="D925" s="39"/>
      <c r="H925" s="38"/>
      <c r="I925" s="39"/>
    </row>
    <row r="926" spans="3:9" ht="14.5" customHeight="1" x14ac:dyDescent="0.35">
      <c r="C926" s="38"/>
      <c r="D926" s="39"/>
      <c r="H926" s="38"/>
      <c r="I926" s="39"/>
    </row>
    <row r="927" spans="3:9" ht="14.5" customHeight="1" x14ac:dyDescent="0.35">
      <c r="C927" s="38"/>
      <c r="D927" s="39"/>
      <c r="H927" s="38"/>
      <c r="I927" s="39"/>
    </row>
    <row r="928" spans="3:9" ht="14.5" customHeight="1" x14ac:dyDescent="0.35">
      <c r="C928" s="38"/>
      <c r="D928" s="39"/>
      <c r="H928" s="38"/>
      <c r="I928" s="39"/>
    </row>
    <row r="929" spans="3:9" ht="14.5" customHeight="1" x14ac:dyDescent="0.35">
      <c r="C929" s="38"/>
      <c r="D929" s="39"/>
      <c r="H929" s="38"/>
      <c r="I929" s="39"/>
    </row>
    <row r="930" spans="3:9" ht="14.5" customHeight="1" x14ac:dyDescent="0.35">
      <c r="C930" s="38"/>
      <c r="D930" s="39"/>
      <c r="H930" s="38"/>
      <c r="I930" s="39"/>
    </row>
    <row r="931" spans="3:9" ht="14.5" customHeight="1" x14ac:dyDescent="0.35">
      <c r="C931" s="38"/>
      <c r="D931" s="39"/>
      <c r="H931" s="38"/>
      <c r="I931" s="39"/>
    </row>
    <row r="932" spans="3:9" ht="14.5" customHeight="1" x14ac:dyDescent="0.35">
      <c r="C932" s="38"/>
      <c r="D932" s="39"/>
      <c r="H932" s="38"/>
      <c r="I932" s="39"/>
    </row>
    <row r="933" spans="3:9" ht="14.5" customHeight="1" x14ac:dyDescent="0.35">
      <c r="C933" s="38"/>
      <c r="D933" s="39"/>
      <c r="H933" s="38"/>
      <c r="I933" s="39"/>
    </row>
    <row r="934" spans="3:9" ht="14.5" customHeight="1" x14ac:dyDescent="0.35">
      <c r="C934" s="38"/>
      <c r="D934" s="39"/>
      <c r="H934" s="38"/>
      <c r="I934" s="39"/>
    </row>
    <row r="935" spans="3:9" ht="14.5" customHeight="1" x14ac:dyDescent="0.35">
      <c r="C935" s="38"/>
      <c r="D935" s="39"/>
      <c r="H935" s="38"/>
      <c r="I935" s="39"/>
    </row>
    <row r="936" spans="3:9" ht="14.5" customHeight="1" x14ac:dyDescent="0.35">
      <c r="C936" s="38"/>
      <c r="D936" s="39"/>
      <c r="H936" s="38"/>
      <c r="I936" s="39"/>
    </row>
    <row r="937" spans="3:9" ht="14.5" customHeight="1" x14ac:dyDescent="0.35">
      <c r="C937" s="38"/>
      <c r="D937" s="39"/>
      <c r="H937" s="38"/>
      <c r="I937" s="39"/>
    </row>
    <row r="938" spans="3:9" ht="14.5" customHeight="1" x14ac:dyDescent="0.35">
      <c r="C938" s="38"/>
      <c r="D938" s="39"/>
      <c r="H938" s="38"/>
      <c r="I938" s="39"/>
    </row>
    <row r="939" spans="3:9" ht="14.5" customHeight="1" x14ac:dyDescent="0.35">
      <c r="C939" s="38"/>
      <c r="D939" s="39"/>
      <c r="H939" s="38"/>
      <c r="I939" s="39"/>
    </row>
    <row r="940" spans="3:9" ht="14.5" customHeight="1" x14ac:dyDescent="0.35">
      <c r="C940" s="38"/>
      <c r="D940" s="39"/>
      <c r="H940" s="38"/>
      <c r="I940" s="39"/>
    </row>
    <row r="941" spans="3:9" ht="14.5" customHeight="1" x14ac:dyDescent="0.35">
      <c r="C941" s="38"/>
      <c r="D941" s="39"/>
      <c r="H941" s="38"/>
      <c r="I941" s="39"/>
    </row>
    <row r="942" spans="3:9" ht="14.5" customHeight="1" x14ac:dyDescent="0.35">
      <c r="C942" s="38"/>
      <c r="D942" s="39"/>
      <c r="H942" s="38"/>
      <c r="I942" s="39"/>
    </row>
    <row r="943" spans="3:9" ht="14.5" customHeight="1" x14ac:dyDescent="0.35">
      <c r="C943" s="38"/>
      <c r="D943" s="39"/>
      <c r="H943" s="38"/>
      <c r="I943" s="39"/>
    </row>
    <row r="944" spans="3:9" ht="14.5" customHeight="1" x14ac:dyDescent="0.35">
      <c r="C944" s="38"/>
      <c r="D944" s="39"/>
      <c r="H944" s="38"/>
      <c r="I944" s="39"/>
    </row>
    <row r="945" spans="3:9" ht="14.5" customHeight="1" x14ac:dyDescent="0.35">
      <c r="C945" s="38"/>
      <c r="D945" s="39"/>
      <c r="H945" s="38"/>
      <c r="I945" s="39"/>
    </row>
    <row r="946" spans="3:9" ht="14.5" customHeight="1" x14ac:dyDescent="0.35">
      <c r="C946" s="38"/>
      <c r="D946" s="39"/>
      <c r="H946" s="38"/>
      <c r="I946" s="39"/>
    </row>
    <row r="947" spans="3:9" ht="14.5" customHeight="1" x14ac:dyDescent="0.35">
      <c r="C947" s="38"/>
      <c r="D947" s="39"/>
      <c r="H947" s="38"/>
      <c r="I947" s="39"/>
    </row>
    <row r="948" spans="3:9" ht="14.5" customHeight="1" x14ac:dyDescent="0.35">
      <c r="C948" s="38"/>
      <c r="D948" s="39"/>
      <c r="H948" s="38"/>
      <c r="I948" s="39"/>
    </row>
    <row r="949" spans="3:9" ht="14.5" customHeight="1" x14ac:dyDescent="0.35">
      <c r="C949" s="38"/>
      <c r="D949" s="39"/>
      <c r="H949" s="38"/>
      <c r="I949" s="39"/>
    </row>
    <row r="950" spans="3:9" ht="14.5" customHeight="1" x14ac:dyDescent="0.35">
      <c r="C950" s="38"/>
      <c r="D950" s="39"/>
      <c r="H950" s="38"/>
      <c r="I950" s="39"/>
    </row>
    <row r="951" spans="3:9" ht="14.5" customHeight="1" x14ac:dyDescent="0.35">
      <c r="C951" s="38"/>
      <c r="D951" s="39"/>
      <c r="H951" s="38"/>
      <c r="I951" s="39"/>
    </row>
    <row r="952" spans="3:9" ht="14.5" customHeight="1" x14ac:dyDescent="0.35">
      <c r="C952" s="38"/>
      <c r="D952" s="39"/>
      <c r="H952" s="38"/>
      <c r="I952" s="39"/>
    </row>
    <row r="953" spans="3:9" ht="14.5" customHeight="1" x14ac:dyDescent="0.35">
      <c r="C953" s="38"/>
      <c r="D953" s="39"/>
      <c r="H953" s="38"/>
      <c r="I953" s="39"/>
    </row>
    <row r="954" spans="3:9" ht="14.5" customHeight="1" x14ac:dyDescent="0.35">
      <c r="C954" s="38"/>
      <c r="D954" s="39"/>
      <c r="H954" s="38"/>
      <c r="I954" s="39"/>
    </row>
    <row r="955" spans="3:9" ht="14.5" customHeight="1" x14ac:dyDescent="0.35">
      <c r="C955" s="38"/>
      <c r="D955" s="39"/>
      <c r="H955" s="38"/>
      <c r="I955" s="39"/>
    </row>
    <row r="956" spans="3:9" ht="14.5" customHeight="1" x14ac:dyDescent="0.35">
      <c r="C956" s="38"/>
      <c r="D956" s="39"/>
      <c r="H956" s="38"/>
      <c r="I956" s="39"/>
    </row>
    <row r="957" spans="3:9" ht="14.5" customHeight="1" x14ac:dyDescent="0.35">
      <c r="C957" s="38"/>
      <c r="D957" s="39"/>
      <c r="H957" s="38"/>
      <c r="I957" s="39"/>
    </row>
    <row r="958" spans="3:9" ht="14.5" customHeight="1" x14ac:dyDescent="0.35">
      <c r="C958" s="38"/>
      <c r="D958" s="39"/>
      <c r="H958" s="38"/>
      <c r="I958" s="39"/>
    </row>
    <row r="959" spans="3:9" ht="14.5" customHeight="1" x14ac:dyDescent="0.35">
      <c r="C959" s="38"/>
      <c r="D959" s="39"/>
      <c r="H959" s="38"/>
      <c r="I959" s="39"/>
    </row>
    <row r="960" spans="3:9" ht="14.5" customHeight="1" x14ac:dyDescent="0.35">
      <c r="C960" s="38"/>
      <c r="D960" s="39"/>
      <c r="H960" s="38"/>
      <c r="I960" s="39"/>
    </row>
    <row r="961" spans="3:9" ht="14.5" customHeight="1" x14ac:dyDescent="0.35">
      <c r="C961" s="38"/>
      <c r="D961" s="39"/>
      <c r="H961" s="38"/>
      <c r="I961" s="39"/>
    </row>
    <row r="962" spans="3:9" ht="14.5" customHeight="1" x14ac:dyDescent="0.35">
      <c r="C962" s="38"/>
      <c r="D962" s="39"/>
      <c r="H962" s="38"/>
      <c r="I962" s="39"/>
    </row>
    <row r="963" spans="3:9" ht="14.5" customHeight="1" x14ac:dyDescent="0.35">
      <c r="C963" s="38"/>
      <c r="D963" s="39"/>
      <c r="H963" s="38"/>
      <c r="I963" s="39"/>
    </row>
    <row r="964" spans="3:9" ht="14.5" customHeight="1" x14ac:dyDescent="0.35">
      <c r="C964" s="38"/>
      <c r="D964" s="39"/>
      <c r="H964" s="38"/>
      <c r="I964" s="39"/>
    </row>
    <row r="965" spans="3:9" ht="14.5" customHeight="1" x14ac:dyDescent="0.35">
      <c r="C965" s="38"/>
      <c r="D965" s="39"/>
      <c r="H965" s="38"/>
      <c r="I965" s="39"/>
    </row>
    <row r="966" spans="3:9" ht="14.5" customHeight="1" x14ac:dyDescent="0.35">
      <c r="C966" s="38"/>
      <c r="D966" s="39"/>
      <c r="H966" s="38"/>
      <c r="I966" s="39"/>
    </row>
    <row r="967" spans="3:9" ht="14.5" customHeight="1" x14ac:dyDescent="0.35">
      <c r="C967" s="38"/>
      <c r="D967" s="39"/>
      <c r="H967" s="38"/>
      <c r="I967" s="39"/>
    </row>
    <row r="968" spans="3:9" ht="14.5" customHeight="1" x14ac:dyDescent="0.35">
      <c r="C968" s="38"/>
      <c r="D968" s="39"/>
      <c r="H968" s="38"/>
      <c r="I968" s="39"/>
    </row>
    <row r="969" spans="3:9" ht="14.5" customHeight="1" x14ac:dyDescent="0.35">
      <c r="C969" s="38"/>
      <c r="D969" s="39"/>
      <c r="H969" s="38"/>
      <c r="I969" s="39"/>
    </row>
    <row r="970" spans="3:9" ht="14.5" customHeight="1" x14ac:dyDescent="0.35">
      <c r="C970" s="38"/>
      <c r="D970" s="39"/>
      <c r="H970" s="38"/>
      <c r="I970" s="39"/>
    </row>
    <row r="971" spans="3:9" ht="14.5" customHeight="1" x14ac:dyDescent="0.35">
      <c r="C971" s="38"/>
      <c r="D971" s="39"/>
      <c r="H971" s="38"/>
      <c r="I971" s="39"/>
    </row>
    <row r="972" spans="3:9" ht="14.5" customHeight="1" x14ac:dyDescent="0.35">
      <c r="C972" s="38"/>
      <c r="D972" s="39"/>
      <c r="H972" s="38"/>
      <c r="I972" s="39"/>
    </row>
    <row r="973" spans="3:9" ht="14.5" customHeight="1" x14ac:dyDescent="0.35">
      <c r="C973" s="38"/>
      <c r="D973" s="39"/>
      <c r="H973" s="38"/>
      <c r="I973" s="39"/>
    </row>
    <row r="974" spans="3:9" ht="14.5" customHeight="1" x14ac:dyDescent="0.35">
      <c r="C974" s="38"/>
      <c r="D974" s="39"/>
      <c r="H974" s="38"/>
      <c r="I974" s="39"/>
    </row>
    <row r="975" spans="3:9" ht="14.5" customHeight="1" x14ac:dyDescent="0.35">
      <c r="C975" s="38"/>
      <c r="D975" s="39"/>
      <c r="H975" s="38"/>
      <c r="I975" s="39"/>
    </row>
    <row r="976" spans="3:9" ht="14.5" customHeight="1" x14ac:dyDescent="0.35">
      <c r="C976" s="38"/>
      <c r="D976" s="39"/>
      <c r="H976" s="38"/>
      <c r="I976" s="39"/>
    </row>
    <row r="977" spans="3:9" ht="14.5" customHeight="1" x14ac:dyDescent="0.35">
      <c r="C977" s="38"/>
      <c r="D977" s="39"/>
      <c r="H977" s="38"/>
      <c r="I977" s="39"/>
    </row>
    <row r="978" spans="3:9" ht="14.5" customHeight="1" x14ac:dyDescent="0.35">
      <c r="C978" s="38"/>
      <c r="D978" s="39"/>
      <c r="H978" s="38"/>
      <c r="I978" s="39"/>
    </row>
    <row r="979" spans="3:9" ht="14.5" customHeight="1" x14ac:dyDescent="0.35">
      <c r="C979" s="38"/>
      <c r="D979" s="39"/>
      <c r="H979" s="38"/>
      <c r="I979" s="39"/>
    </row>
    <row r="980" spans="3:9" ht="14.5" customHeight="1" x14ac:dyDescent="0.35">
      <c r="C980" s="38"/>
      <c r="D980" s="39"/>
      <c r="H980" s="38"/>
      <c r="I980" s="39"/>
    </row>
    <row r="981" spans="3:9" ht="14.5" customHeight="1" x14ac:dyDescent="0.35">
      <c r="C981" s="38"/>
      <c r="D981" s="39"/>
      <c r="H981" s="38"/>
      <c r="I981" s="39"/>
    </row>
    <row r="982" spans="3:9" ht="14.5" customHeight="1" x14ac:dyDescent="0.35">
      <c r="C982" s="38"/>
      <c r="D982" s="39"/>
      <c r="H982" s="38"/>
      <c r="I982" s="39"/>
    </row>
    <row r="983" spans="3:9" ht="14.5" customHeight="1" x14ac:dyDescent="0.35">
      <c r="C983" s="38"/>
      <c r="D983" s="39"/>
      <c r="H983" s="38"/>
      <c r="I983" s="39"/>
    </row>
    <row r="984" spans="3:9" ht="14.5" customHeight="1" x14ac:dyDescent="0.35">
      <c r="C984" s="38"/>
      <c r="D984" s="39"/>
      <c r="H984" s="38"/>
      <c r="I984" s="39"/>
    </row>
    <row r="985" spans="3:9" ht="14.5" customHeight="1" x14ac:dyDescent="0.35">
      <c r="C985" s="38"/>
      <c r="D985" s="39"/>
      <c r="H985" s="38"/>
      <c r="I985" s="39"/>
    </row>
    <row r="986" spans="3:9" ht="14.5" customHeight="1" x14ac:dyDescent="0.35">
      <c r="C986" s="38"/>
      <c r="D986" s="39"/>
      <c r="H986" s="38"/>
      <c r="I986" s="39"/>
    </row>
    <row r="987" spans="3:9" ht="14.5" customHeight="1" x14ac:dyDescent="0.35">
      <c r="C987" s="38"/>
      <c r="D987" s="39"/>
      <c r="H987" s="38"/>
      <c r="I987" s="39"/>
    </row>
    <row r="988" spans="3:9" ht="14.5" customHeight="1" x14ac:dyDescent="0.35">
      <c r="C988" s="38"/>
      <c r="D988" s="39"/>
      <c r="H988" s="38"/>
      <c r="I988" s="39"/>
    </row>
    <row r="989" spans="3:9" ht="14.5" customHeight="1" x14ac:dyDescent="0.35">
      <c r="C989" s="38"/>
      <c r="D989" s="39"/>
      <c r="H989" s="38"/>
      <c r="I989" s="39"/>
    </row>
    <row r="990" spans="3:9" ht="14.5" customHeight="1" x14ac:dyDescent="0.35">
      <c r="C990" s="38"/>
      <c r="D990" s="39"/>
      <c r="H990" s="38"/>
      <c r="I990" s="39"/>
    </row>
    <row r="991" spans="3:9" ht="14.5" customHeight="1" x14ac:dyDescent="0.35">
      <c r="C991" s="38"/>
      <c r="D991" s="39"/>
      <c r="H991" s="38"/>
      <c r="I991" s="39"/>
    </row>
    <row r="992" spans="3:9" ht="14.5" customHeight="1" x14ac:dyDescent="0.35">
      <c r="C992" s="38"/>
      <c r="D992" s="39"/>
      <c r="H992" s="38"/>
      <c r="I992" s="39"/>
    </row>
    <row r="993" spans="3:9" ht="14.5" customHeight="1" x14ac:dyDescent="0.35">
      <c r="C993" s="38"/>
      <c r="D993" s="39"/>
      <c r="H993" s="38"/>
      <c r="I993" s="39"/>
    </row>
    <row r="994" spans="3:9" ht="14.5" customHeight="1" x14ac:dyDescent="0.35">
      <c r="C994" s="38"/>
      <c r="D994" s="39"/>
      <c r="H994" s="38"/>
      <c r="I994" s="39"/>
    </row>
    <row r="995" spans="3:9" ht="14.5" customHeight="1" x14ac:dyDescent="0.35">
      <c r="C995" s="38"/>
      <c r="D995" s="39"/>
      <c r="H995" s="38"/>
      <c r="I995" s="39"/>
    </row>
    <row r="996" spans="3:9" ht="14.5" customHeight="1" x14ac:dyDescent="0.35">
      <c r="C996" s="38"/>
      <c r="D996" s="39"/>
      <c r="H996" s="38"/>
      <c r="I996" s="39"/>
    </row>
    <row r="997" spans="3:9" ht="14.5" customHeight="1" x14ac:dyDescent="0.35">
      <c r="C997" s="38"/>
      <c r="D997" s="39"/>
      <c r="H997" s="38"/>
      <c r="I997" s="39"/>
    </row>
    <row r="998" spans="3:9" ht="14.5" customHeight="1" x14ac:dyDescent="0.35">
      <c r="C998" s="38"/>
      <c r="D998" s="39"/>
      <c r="H998" s="38"/>
      <c r="I998" s="39"/>
    </row>
    <row r="999" spans="3:9" ht="14.5" customHeight="1" x14ac:dyDescent="0.35">
      <c r="C999" s="38"/>
      <c r="D999" s="39"/>
      <c r="H999" s="38"/>
      <c r="I999" s="39"/>
    </row>
    <row r="1000" spans="3:9" ht="14.5" customHeight="1" x14ac:dyDescent="0.35">
      <c r="C1000" s="38"/>
      <c r="D1000" s="39"/>
      <c r="H1000" s="38"/>
      <c r="I1000" s="39"/>
    </row>
  </sheetData>
  <conditionalFormatting sqref="G2:G20">
    <cfRule type="expression" dxfId="4" priority="1">
      <formula>G2&gt;F2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I1000"/>
  <sheetViews>
    <sheetView workbookViewId="0"/>
  </sheetViews>
  <sheetFormatPr defaultColWidth="14.453125" defaultRowHeight="15" customHeight="1" x14ac:dyDescent="0.35"/>
  <cols>
    <col min="1" max="1" width="20.54296875" customWidth="1"/>
    <col min="2" max="2" width="22.7265625" customWidth="1"/>
    <col min="3" max="3" width="24.54296875" customWidth="1"/>
    <col min="4" max="4" width="25.54296875" customWidth="1"/>
    <col min="5" max="5" width="10.26953125" customWidth="1"/>
    <col min="6" max="6" width="19.7265625" customWidth="1"/>
    <col min="7" max="7" width="20.7265625" customWidth="1"/>
    <col min="8" max="8" width="23.453125" customWidth="1"/>
    <col min="9" max="9" width="22.453125" customWidth="1"/>
  </cols>
  <sheetData>
    <row r="1" spans="1:9" ht="30" customHeight="1" x14ac:dyDescent="0.35">
      <c r="A1" s="25" t="s">
        <v>26</v>
      </c>
      <c r="B1" s="26" t="s">
        <v>27</v>
      </c>
      <c r="C1" s="27" t="s">
        <v>34</v>
      </c>
      <c r="D1" s="28" t="s">
        <v>29</v>
      </c>
      <c r="F1" s="25" t="s">
        <v>30</v>
      </c>
      <c r="G1" s="26" t="s">
        <v>31</v>
      </c>
      <c r="H1" s="27" t="s">
        <v>32</v>
      </c>
      <c r="I1" s="28" t="s">
        <v>33</v>
      </c>
    </row>
    <row r="2" spans="1:9" ht="14.5" x14ac:dyDescent="0.35">
      <c r="A2" s="29">
        <v>155</v>
      </c>
      <c r="B2" s="30">
        <v>13156</v>
      </c>
      <c r="C2" s="31" t="str">
        <f>IF(B4&gt;10000,"Y","N")</f>
        <v>Y</v>
      </c>
      <c r="D2" s="32">
        <f>IF(B2&gt;10000,B2*5%,0)</f>
        <v>657.80000000000007</v>
      </c>
      <c r="F2" s="33">
        <v>45114</v>
      </c>
      <c r="G2" s="34">
        <v>45116</v>
      </c>
      <c r="H2" s="35" t="str">
        <f>IF(G2&gt;F2,"Failed","Good")</f>
        <v>Failed</v>
      </c>
      <c r="I2" s="36">
        <f>IF(G3&gt;F3,G3-F3,0)</f>
        <v>5</v>
      </c>
    </row>
    <row r="3" spans="1:9" ht="14.5" x14ac:dyDescent="0.35">
      <c r="A3" s="29">
        <v>166</v>
      </c>
      <c r="B3" s="37">
        <v>623</v>
      </c>
      <c r="C3" s="31"/>
      <c r="D3" s="32"/>
      <c r="F3" s="33">
        <v>44991</v>
      </c>
      <c r="G3" s="34">
        <v>44996</v>
      </c>
      <c r="H3" s="35"/>
      <c r="I3" s="36"/>
    </row>
    <row r="4" spans="1:9" ht="14.5" x14ac:dyDescent="0.35">
      <c r="A4" s="29">
        <v>217</v>
      </c>
      <c r="B4" s="30">
        <v>11651</v>
      </c>
      <c r="C4" s="31"/>
      <c r="D4" s="32"/>
      <c r="F4" s="33">
        <v>45082</v>
      </c>
      <c r="G4" s="34">
        <v>45085</v>
      </c>
      <c r="H4" s="35"/>
      <c r="I4" s="36"/>
    </row>
    <row r="5" spans="1:9" ht="14.5" x14ac:dyDescent="0.35">
      <c r="A5" s="29">
        <v>135</v>
      </c>
      <c r="B5" s="30">
        <v>9030</v>
      </c>
      <c r="C5" s="31"/>
      <c r="D5" s="32"/>
      <c r="F5" s="33">
        <v>45052</v>
      </c>
      <c r="G5" s="34">
        <v>45052</v>
      </c>
      <c r="H5" s="35"/>
      <c r="I5" s="36"/>
    </row>
    <row r="6" spans="1:9" ht="14.5" x14ac:dyDescent="0.35">
      <c r="A6" s="29">
        <v>107</v>
      </c>
      <c r="B6" s="30">
        <v>12441</v>
      </c>
      <c r="C6" s="31"/>
      <c r="D6" s="32"/>
      <c r="F6" s="33">
        <v>45177</v>
      </c>
      <c r="G6" s="34">
        <v>45181</v>
      </c>
      <c r="H6" s="35"/>
      <c r="I6" s="36"/>
    </row>
    <row r="7" spans="1:9" ht="14.5" x14ac:dyDescent="0.35">
      <c r="A7" s="29">
        <v>43</v>
      </c>
      <c r="B7" s="30">
        <v>21557</v>
      </c>
      <c r="C7" s="31"/>
      <c r="D7" s="32"/>
      <c r="F7" s="33">
        <v>45178</v>
      </c>
      <c r="G7" s="34">
        <v>45183</v>
      </c>
      <c r="H7" s="35"/>
      <c r="I7" s="36"/>
    </row>
    <row r="8" spans="1:9" ht="14.5" x14ac:dyDescent="0.35">
      <c r="A8" s="29">
        <v>203</v>
      </c>
      <c r="B8" s="30">
        <v>8658</v>
      </c>
      <c r="C8" s="31"/>
      <c r="D8" s="32"/>
      <c r="F8" s="33">
        <v>45228</v>
      </c>
      <c r="G8" s="34">
        <v>45228</v>
      </c>
      <c r="H8" s="35"/>
      <c r="I8" s="36"/>
    </row>
    <row r="9" spans="1:9" ht="14.5" x14ac:dyDescent="0.35">
      <c r="A9" s="29">
        <v>115</v>
      </c>
      <c r="B9" s="30">
        <v>1174</v>
      </c>
      <c r="C9" s="31"/>
      <c r="D9" s="32"/>
      <c r="F9" s="33">
        <v>45282</v>
      </c>
      <c r="G9" s="34">
        <v>45282</v>
      </c>
      <c r="H9" s="35"/>
      <c r="I9" s="36"/>
    </row>
    <row r="10" spans="1:9" ht="14.5" x14ac:dyDescent="0.35">
      <c r="A10" s="29">
        <v>238</v>
      </c>
      <c r="B10" s="30">
        <v>3885</v>
      </c>
      <c r="C10" s="31"/>
      <c r="D10" s="32"/>
      <c r="F10" s="33">
        <v>45267</v>
      </c>
      <c r="G10" s="34">
        <v>45271</v>
      </c>
      <c r="H10" s="35"/>
      <c r="I10" s="36"/>
    </row>
    <row r="11" spans="1:9" ht="14.5" x14ac:dyDescent="0.35">
      <c r="A11" s="29">
        <v>117</v>
      </c>
      <c r="B11" s="30">
        <v>23595</v>
      </c>
      <c r="C11" s="31"/>
      <c r="D11" s="32"/>
      <c r="F11" s="33">
        <v>45285</v>
      </c>
      <c r="G11" s="34">
        <v>45287</v>
      </c>
      <c r="H11" s="35"/>
      <c r="I11" s="36"/>
    </row>
    <row r="12" spans="1:9" ht="14.5" x14ac:dyDescent="0.35">
      <c r="A12" s="29">
        <v>220</v>
      </c>
      <c r="B12" s="30">
        <v>5310</v>
      </c>
      <c r="C12" s="31"/>
      <c r="D12" s="32"/>
      <c r="F12" s="33">
        <v>45254</v>
      </c>
      <c r="G12" s="34">
        <v>45254</v>
      </c>
      <c r="H12" s="35"/>
      <c r="I12" s="36"/>
    </row>
    <row r="13" spans="1:9" ht="14.5" x14ac:dyDescent="0.35">
      <c r="A13" s="29">
        <v>204</v>
      </c>
      <c r="B13" s="30">
        <v>12384</v>
      </c>
      <c r="C13" s="31"/>
      <c r="D13" s="32"/>
      <c r="F13" s="33">
        <v>45183</v>
      </c>
      <c r="G13" s="34">
        <v>45183</v>
      </c>
      <c r="H13" s="35"/>
      <c r="I13" s="36"/>
    </row>
    <row r="14" spans="1:9" ht="14.5" x14ac:dyDescent="0.35">
      <c r="A14" s="29">
        <v>126</v>
      </c>
      <c r="B14" s="30">
        <v>13478</v>
      </c>
      <c r="C14" s="31"/>
      <c r="D14" s="32"/>
      <c r="F14" s="33">
        <v>45135</v>
      </c>
      <c r="G14" s="34">
        <v>45145</v>
      </c>
      <c r="H14" s="35"/>
      <c r="I14" s="36"/>
    </row>
    <row r="15" spans="1:9" ht="14.5" x14ac:dyDescent="0.35">
      <c r="A15" s="29">
        <v>102</v>
      </c>
      <c r="B15" s="30">
        <v>13377</v>
      </c>
      <c r="C15" s="31"/>
      <c r="D15" s="32"/>
      <c r="F15" s="33">
        <v>45124</v>
      </c>
      <c r="G15" s="34">
        <v>45134</v>
      </c>
      <c r="H15" s="35"/>
      <c r="I15" s="36"/>
    </row>
    <row r="16" spans="1:9" ht="14.5" x14ac:dyDescent="0.35">
      <c r="A16" s="29">
        <v>43</v>
      </c>
      <c r="B16" s="30">
        <v>13150</v>
      </c>
      <c r="C16" s="31"/>
      <c r="D16" s="32"/>
      <c r="F16" s="33">
        <v>45121</v>
      </c>
      <c r="G16" s="34">
        <v>45121</v>
      </c>
      <c r="H16" s="35"/>
      <c r="I16" s="36"/>
    </row>
    <row r="17" spans="1:9" ht="14.5" x14ac:dyDescent="0.35">
      <c r="A17" s="29">
        <v>178</v>
      </c>
      <c r="B17" s="30">
        <v>21445</v>
      </c>
      <c r="C17" s="31"/>
      <c r="D17" s="32"/>
      <c r="F17" s="33">
        <v>44990</v>
      </c>
      <c r="G17" s="34">
        <v>44994</v>
      </c>
      <c r="H17" s="35"/>
      <c r="I17" s="36"/>
    </row>
    <row r="18" spans="1:9" ht="14.5" x14ac:dyDescent="0.35">
      <c r="A18" s="29">
        <v>181</v>
      </c>
      <c r="B18" s="30">
        <v>9860</v>
      </c>
      <c r="C18" s="31"/>
      <c r="D18" s="32"/>
      <c r="F18" s="33">
        <v>45060</v>
      </c>
      <c r="G18" s="34">
        <v>45060</v>
      </c>
      <c r="H18" s="35"/>
      <c r="I18" s="36"/>
    </row>
    <row r="19" spans="1:9" ht="14.5" x14ac:dyDescent="0.35">
      <c r="A19" s="29">
        <v>140</v>
      </c>
      <c r="B19" s="30">
        <v>12985</v>
      </c>
      <c r="C19" s="31"/>
      <c r="D19" s="32"/>
      <c r="F19" s="33">
        <v>45110</v>
      </c>
      <c r="G19" s="34">
        <v>45110</v>
      </c>
      <c r="H19" s="35"/>
      <c r="I19" s="36"/>
    </row>
    <row r="20" spans="1:9" ht="14.5" x14ac:dyDescent="0.35">
      <c r="A20" s="29">
        <v>124</v>
      </c>
      <c r="B20" s="30">
        <v>9170</v>
      </c>
      <c r="C20" s="31"/>
      <c r="D20" s="32"/>
      <c r="F20" s="33">
        <v>45053</v>
      </c>
      <c r="G20" s="34">
        <v>45053</v>
      </c>
      <c r="H20" s="35"/>
      <c r="I20" s="36"/>
    </row>
    <row r="21" spans="1:9" ht="14.5" x14ac:dyDescent="0.35">
      <c r="C21" s="38"/>
      <c r="D21" s="39"/>
      <c r="H21" s="40"/>
      <c r="I21" s="39"/>
    </row>
    <row r="22" spans="1:9" ht="14.5" x14ac:dyDescent="0.35">
      <c r="C22" s="38"/>
      <c r="D22" s="39"/>
      <c r="H22" s="38"/>
      <c r="I22" s="39"/>
    </row>
    <row r="23" spans="1:9" ht="14.5" x14ac:dyDescent="0.35">
      <c r="C23" s="38"/>
      <c r="D23" s="39"/>
      <c r="H23" s="38"/>
      <c r="I23" s="39"/>
    </row>
    <row r="24" spans="1:9" ht="14.5" x14ac:dyDescent="0.35">
      <c r="C24" s="38"/>
      <c r="D24" s="39"/>
      <c r="H24" s="38"/>
      <c r="I24" s="39"/>
    </row>
    <row r="25" spans="1:9" ht="14.5" x14ac:dyDescent="0.35">
      <c r="C25" s="38"/>
      <c r="D25" s="39"/>
      <c r="H25" s="38"/>
      <c r="I25" s="39"/>
    </row>
    <row r="26" spans="1:9" ht="14.5" x14ac:dyDescent="0.35">
      <c r="C26" s="38"/>
      <c r="D26" s="39"/>
      <c r="H26" s="38"/>
      <c r="I26" s="39"/>
    </row>
    <row r="27" spans="1:9" ht="14.5" x14ac:dyDescent="0.35">
      <c r="C27" s="38"/>
      <c r="D27" s="39"/>
      <c r="H27" s="38"/>
      <c r="I27" s="39"/>
    </row>
    <row r="28" spans="1:9" ht="14.5" x14ac:dyDescent="0.35">
      <c r="C28" s="38"/>
      <c r="D28" s="39"/>
      <c r="H28" s="38"/>
      <c r="I28" s="39"/>
    </row>
    <row r="29" spans="1:9" ht="14.5" x14ac:dyDescent="0.35">
      <c r="C29" s="38"/>
      <c r="D29" s="39"/>
      <c r="H29" s="38"/>
      <c r="I29" s="39"/>
    </row>
    <row r="30" spans="1:9" ht="14.5" x14ac:dyDescent="0.35">
      <c r="C30" s="38"/>
      <c r="D30" s="39"/>
      <c r="H30" s="38"/>
      <c r="I30" s="39"/>
    </row>
    <row r="31" spans="1:9" ht="14.5" x14ac:dyDescent="0.35">
      <c r="C31" s="38"/>
      <c r="D31" s="39"/>
      <c r="H31" s="38"/>
      <c r="I31" s="39"/>
    </row>
    <row r="32" spans="1:9" ht="14.5" x14ac:dyDescent="0.35">
      <c r="C32" s="38"/>
      <c r="D32" s="39"/>
      <c r="H32" s="38"/>
      <c r="I32" s="39"/>
    </row>
    <row r="33" spans="3:9" ht="14.5" x14ac:dyDescent="0.35">
      <c r="C33" s="38"/>
      <c r="D33" s="39"/>
      <c r="H33" s="38"/>
      <c r="I33" s="39"/>
    </row>
    <row r="34" spans="3:9" ht="14.5" x14ac:dyDescent="0.35">
      <c r="C34" s="38"/>
      <c r="D34" s="39"/>
      <c r="H34" s="38"/>
      <c r="I34" s="39"/>
    </row>
    <row r="35" spans="3:9" ht="14.5" x14ac:dyDescent="0.35">
      <c r="C35" s="38"/>
      <c r="D35" s="39"/>
      <c r="H35" s="38"/>
      <c r="I35" s="39"/>
    </row>
    <row r="36" spans="3:9" ht="14.5" x14ac:dyDescent="0.35">
      <c r="C36" s="38"/>
      <c r="D36" s="39"/>
      <c r="H36" s="38"/>
      <c r="I36" s="39"/>
    </row>
    <row r="37" spans="3:9" ht="14.5" x14ac:dyDescent="0.35">
      <c r="C37" s="38"/>
      <c r="D37" s="39"/>
      <c r="H37" s="38"/>
      <c r="I37" s="39"/>
    </row>
    <row r="38" spans="3:9" ht="14.5" x14ac:dyDescent="0.35">
      <c r="C38" s="38"/>
      <c r="D38" s="39"/>
      <c r="H38" s="38"/>
      <c r="I38" s="39"/>
    </row>
    <row r="39" spans="3:9" ht="14.5" x14ac:dyDescent="0.35">
      <c r="C39" s="38"/>
      <c r="D39" s="39"/>
      <c r="H39" s="38"/>
      <c r="I39" s="39"/>
    </row>
    <row r="40" spans="3:9" ht="14.5" x14ac:dyDescent="0.35">
      <c r="C40" s="38"/>
      <c r="D40" s="39"/>
      <c r="H40" s="38"/>
      <c r="I40" s="39"/>
    </row>
    <row r="41" spans="3:9" ht="14.5" x14ac:dyDescent="0.35">
      <c r="C41" s="38"/>
      <c r="D41" s="39"/>
      <c r="H41" s="38"/>
      <c r="I41" s="39"/>
    </row>
    <row r="42" spans="3:9" ht="14.5" x14ac:dyDescent="0.35">
      <c r="C42" s="38"/>
      <c r="D42" s="39"/>
      <c r="H42" s="38"/>
      <c r="I42" s="39"/>
    </row>
    <row r="43" spans="3:9" ht="14.5" x14ac:dyDescent="0.35">
      <c r="C43" s="38"/>
      <c r="D43" s="39"/>
      <c r="H43" s="38"/>
      <c r="I43" s="39"/>
    </row>
    <row r="44" spans="3:9" ht="14.5" x14ac:dyDescent="0.35">
      <c r="C44" s="38"/>
      <c r="D44" s="39"/>
      <c r="H44" s="38"/>
      <c r="I44" s="39"/>
    </row>
    <row r="45" spans="3:9" ht="14.5" x14ac:dyDescent="0.35">
      <c r="C45" s="38"/>
      <c r="D45" s="39"/>
      <c r="H45" s="38"/>
      <c r="I45" s="39"/>
    </row>
    <row r="46" spans="3:9" ht="14.5" x14ac:dyDescent="0.35">
      <c r="C46" s="38"/>
      <c r="D46" s="39"/>
      <c r="H46" s="38"/>
      <c r="I46" s="39"/>
    </row>
    <row r="47" spans="3:9" ht="14.5" x14ac:dyDescent="0.35">
      <c r="C47" s="38"/>
      <c r="D47" s="39"/>
      <c r="H47" s="38"/>
      <c r="I47" s="39"/>
    </row>
    <row r="48" spans="3:9" ht="14.5" x14ac:dyDescent="0.35">
      <c r="C48" s="38"/>
      <c r="D48" s="39"/>
      <c r="H48" s="38"/>
      <c r="I48" s="39"/>
    </row>
    <row r="49" spans="3:9" ht="14.5" x14ac:dyDescent="0.35">
      <c r="C49" s="38"/>
      <c r="D49" s="39"/>
      <c r="H49" s="38"/>
      <c r="I49" s="39"/>
    </row>
    <row r="50" spans="3:9" ht="14.5" x14ac:dyDescent="0.35">
      <c r="C50" s="38"/>
      <c r="D50" s="39"/>
      <c r="H50" s="38"/>
      <c r="I50" s="39"/>
    </row>
    <row r="51" spans="3:9" ht="14.5" x14ac:dyDescent="0.35">
      <c r="C51" s="38"/>
      <c r="D51" s="39"/>
      <c r="H51" s="38"/>
      <c r="I51" s="39"/>
    </row>
    <row r="52" spans="3:9" ht="14.5" x14ac:dyDescent="0.35">
      <c r="C52" s="38"/>
      <c r="D52" s="39"/>
      <c r="H52" s="38"/>
      <c r="I52" s="39"/>
    </row>
    <row r="53" spans="3:9" ht="14.5" x14ac:dyDescent="0.35">
      <c r="C53" s="38"/>
      <c r="D53" s="39"/>
      <c r="H53" s="38"/>
      <c r="I53" s="39"/>
    </row>
    <row r="54" spans="3:9" ht="14.5" x14ac:dyDescent="0.35">
      <c r="C54" s="38"/>
      <c r="D54" s="39"/>
      <c r="H54" s="38"/>
      <c r="I54" s="39"/>
    </row>
    <row r="55" spans="3:9" ht="14.5" x14ac:dyDescent="0.35">
      <c r="C55" s="38"/>
      <c r="D55" s="39"/>
      <c r="H55" s="38"/>
      <c r="I55" s="39"/>
    </row>
    <row r="56" spans="3:9" ht="14.5" x14ac:dyDescent="0.35">
      <c r="C56" s="38"/>
      <c r="D56" s="39"/>
      <c r="H56" s="38"/>
      <c r="I56" s="39"/>
    </row>
    <row r="57" spans="3:9" ht="14.5" x14ac:dyDescent="0.35">
      <c r="C57" s="38"/>
      <c r="D57" s="39"/>
      <c r="H57" s="38"/>
      <c r="I57" s="39"/>
    </row>
    <row r="58" spans="3:9" ht="14.5" x14ac:dyDescent="0.35">
      <c r="C58" s="38"/>
      <c r="D58" s="39"/>
      <c r="H58" s="38"/>
      <c r="I58" s="39"/>
    </row>
    <row r="59" spans="3:9" ht="14.5" x14ac:dyDescent="0.35">
      <c r="C59" s="38"/>
      <c r="D59" s="39"/>
      <c r="H59" s="38"/>
      <c r="I59" s="39"/>
    </row>
    <row r="60" spans="3:9" ht="14.5" x14ac:dyDescent="0.35">
      <c r="C60" s="38"/>
      <c r="D60" s="39"/>
      <c r="H60" s="38"/>
      <c r="I60" s="39"/>
    </row>
    <row r="61" spans="3:9" ht="14.5" x14ac:dyDescent="0.35">
      <c r="C61" s="38"/>
      <c r="D61" s="39"/>
      <c r="H61" s="38"/>
      <c r="I61" s="39"/>
    </row>
    <row r="62" spans="3:9" ht="14.5" x14ac:dyDescent="0.35">
      <c r="C62" s="38"/>
      <c r="D62" s="39"/>
      <c r="H62" s="38"/>
      <c r="I62" s="39"/>
    </row>
    <row r="63" spans="3:9" ht="14.5" x14ac:dyDescent="0.35">
      <c r="C63" s="38"/>
      <c r="D63" s="39"/>
      <c r="H63" s="38"/>
      <c r="I63" s="39"/>
    </row>
    <row r="64" spans="3:9" ht="14.5" x14ac:dyDescent="0.35">
      <c r="C64" s="38"/>
      <c r="D64" s="39"/>
      <c r="H64" s="38"/>
      <c r="I64" s="39"/>
    </row>
    <row r="65" spans="3:9" ht="14.5" x14ac:dyDescent="0.35">
      <c r="C65" s="38"/>
      <c r="D65" s="39"/>
      <c r="H65" s="38"/>
      <c r="I65" s="39"/>
    </row>
    <row r="66" spans="3:9" ht="14.5" x14ac:dyDescent="0.35">
      <c r="C66" s="38"/>
      <c r="D66" s="39"/>
      <c r="H66" s="38"/>
      <c r="I66" s="39"/>
    </row>
    <row r="67" spans="3:9" ht="14.5" x14ac:dyDescent="0.35">
      <c r="C67" s="38"/>
      <c r="D67" s="39"/>
      <c r="H67" s="38"/>
      <c r="I67" s="39"/>
    </row>
    <row r="68" spans="3:9" ht="14.5" x14ac:dyDescent="0.35">
      <c r="C68" s="38"/>
      <c r="D68" s="39"/>
      <c r="H68" s="38"/>
      <c r="I68" s="39"/>
    </row>
    <row r="69" spans="3:9" ht="14.5" x14ac:dyDescent="0.35">
      <c r="C69" s="38"/>
      <c r="D69" s="39"/>
      <c r="H69" s="38"/>
      <c r="I69" s="39"/>
    </row>
    <row r="70" spans="3:9" ht="14.5" x14ac:dyDescent="0.35">
      <c r="C70" s="38"/>
      <c r="D70" s="39"/>
      <c r="H70" s="38"/>
      <c r="I70" s="39"/>
    </row>
    <row r="71" spans="3:9" ht="14.5" x14ac:dyDescent="0.35">
      <c r="C71" s="38"/>
      <c r="D71" s="39"/>
      <c r="H71" s="38"/>
      <c r="I71" s="39"/>
    </row>
    <row r="72" spans="3:9" ht="14.5" x14ac:dyDescent="0.35">
      <c r="C72" s="38"/>
      <c r="D72" s="39"/>
      <c r="H72" s="38"/>
      <c r="I72" s="39"/>
    </row>
    <row r="73" spans="3:9" ht="14.5" x14ac:dyDescent="0.35">
      <c r="C73" s="38"/>
      <c r="D73" s="39"/>
      <c r="H73" s="38"/>
      <c r="I73" s="39"/>
    </row>
    <row r="74" spans="3:9" ht="14.5" x14ac:dyDescent="0.35">
      <c r="C74" s="38"/>
      <c r="D74" s="39"/>
      <c r="H74" s="38"/>
      <c r="I74" s="39"/>
    </row>
    <row r="75" spans="3:9" ht="14.5" x14ac:dyDescent="0.35">
      <c r="C75" s="38"/>
      <c r="D75" s="39"/>
      <c r="H75" s="38"/>
      <c r="I75" s="39"/>
    </row>
    <row r="76" spans="3:9" ht="14.5" x14ac:dyDescent="0.35">
      <c r="C76" s="38"/>
      <c r="D76" s="39"/>
      <c r="H76" s="38"/>
      <c r="I76" s="39"/>
    </row>
    <row r="77" spans="3:9" ht="14.5" x14ac:dyDescent="0.35">
      <c r="C77" s="38"/>
      <c r="D77" s="39"/>
      <c r="H77" s="38"/>
      <c r="I77" s="39"/>
    </row>
    <row r="78" spans="3:9" ht="14.5" x14ac:dyDescent="0.35">
      <c r="C78" s="38"/>
      <c r="D78" s="39"/>
      <c r="H78" s="38"/>
      <c r="I78" s="39"/>
    </row>
    <row r="79" spans="3:9" ht="14.5" x14ac:dyDescent="0.35">
      <c r="C79" s="38"/>
      <c r="D79" s="39"/>
      <c r="H79" s="38"/>
      <c r="I79" s="39"/>
    </row>
    <row r="80" spans="3:9" ht="14.5" x14ac:dyDescent="0.35">
      <c r="C80" s="38"/>
      <c r="D80" s="39"/>
      <c r="H80" s="38"/>
      <c r="I80" s="39"/>
    </row>
    <row r="81" spans="3:9" ht="14.5" x14ac:dyDescent="0.35">
      <c r="C81" s="38"/>
      <c r="D81" s="39"/>
      <c r="H81" s="38"/>
      <c r="I81" s="39"/>
    </row>
    <row r="82" spans="3:9" ht="14.5" x14ac:dyDescent="0.35">
      <c r="C82" s="38"/>
      <c r="D82" s="39"/>
      <c r="H82" s="38"/>
      <c r="I82" s="39"/>
    </row>
    <row r="83" spans="3:9" ht="14.5" x14ac:dyDescent="0.35">
      <c r="C83" s="38"/>
      <c r="D83" s="39"/>
      <c r="H83" s="38"/>
      <c r="I83" s="39"/>
    </row>
    <row r="84" spans="3:9" ht="14.5" x14ac:dyDescent="0.35">
      <c r="C84" s="38"/>
      <c r="D84" s="39"/>
      <c r="H84" s="38"/>
      <c r="I84" s="39"/>
    </row>
    <row r="85" spans="3:9" ht="14.5" x14ac:dyDescent="0.35">
      <c r="C85" s="38"/>
      <c r="D85" s="39"/>
      <c r="H85" s="38"/>
      <c r="I85" s="39"/>
    </row>
    <row r="86" spans="3:9" ht="14.5" x14ac:dyDescent="0.35">
      <c r="C86" s="38"/>
      <c r="D86" s="39"/>
      <c r="H86" s="38"/>
      <c r="I86" s="39"/>
    </row>
    <row r="87" spans="3:9" ht="14.5" x14ac:dyDescent="0.35">
      <c r="C87" s="38"/>
      <c r="D87" s="39"/>
      <c r="H87" s="38"/>
      <c r="I87" s="39"/>
    </row>
    <row r="88" spans="3:9" ht="14.5" x14ac:dyDescent="0.35">
      <c r="C88" s="38"/>
      <c r="D88" s="39"/>
      <c r="H88" s="38"/>
      <c r="I88" s="39"/>
    </row>
    <row r="89" spans="3:9" ht="14.5" x14ac:dyDescent="0.35">
      <c r="C89" s="38"/>
      <c r="D89" s="39"/>
      <c r="H89" s="38"/>
      <c r="I89" s="39"/>
    </row>
    <row r="90" spans="3:9" ht="14.5" x14ac:dyDescent="0.35">
      <c r="C90" s="38"/>
      <c r="D90" s="39"/>
      <c r="H90" s="38"/>
      <c r="I90" s="39"/>
    </row>
    <row r="91" spans="3:9" ht="14.5" x14ac:dyDescent="0.35">
      <c r="C91" s="38"/>
      <c r="D91" s="39"/>
      <c r="H91" s="38"/>
      <c r="I91" s="39"/>
    </row>
    <row r="92" spans="3:9" ht="14.5" x14ac:dyDescent="0.35">
      <c r="C92" s="38"/>
      <c r="D92" s="39"/>
      <c r="H92" s="38"/>
      <c r="I92" s="39"/>
    </row>
    <row r="93" spans="3:9" ht="14.5" x14ac:dyDescent="0.35">
      <c r="C93" s="38"/>
      <c r="D93" s="39"/>
      <c r="H93" s="38"/>
      <c r="I93" s="39"/>
    </row>
    <row r="94" spans="3:9" ht="14.5" x14ac:dyDescent="0.35">
      <c r="C94" s="38"/>
      <c r="D94" s="39"/>
      <c r="H94" s="38"/>
      <c r="I94" s="39"/>
    </row>
    <row r="95" spans="3:9" ht="14.5" x14ac:dyDescent="0.35">
      <c r="C95" s="38"/>
      <c r="D95" s="39"/>
      <c r="H95" s="38"/>
      <c r="I95" s="39"/>
    </row>
    <row r="96" spans="3:9" ht="14.5" x14ac:dyDescent="0.35">
      <c r="C96" s="38"/>
      <c r="D96" s="39"/>
      <c r="H96" s="38"/>
      <c r="I96" s="39"/>
    </row>
    <row r="97" spans="3:9" ht="14.5" x14ac:dyDescent="0.35">
      <c r="C97" s="38"/>
      <c r="D97" s="39"/>
      <c r="H97" s="38"/>
      <c r="I97" s="39"/>
    </row>
    <row r="98" spans="3:9" ht="14.5" x14ac:dyDescent="0.35">
      <c r="C98" s="38"/>
      <c r="D98" s="39"/>
      <c r="H98" s="38"/>
      <c r="I98" s="39"/>
    </row>
    <row r="99" spans="3:9" ht="14.5" x14ac:dyDescent="0.35">
      <c r="C99" s="38"/>
      <c r="D99" s="39"/>
      <c r="H99" s="38"/>
      <c r="I99" s="39"/>
    </row>
    <row r="100" spans="3:9" ht="14.5" x14ac:dyDescent="0.35">
      <c r="C100" s="38"/>
      <c r="D100" s="39"/>
      <c r="H100" s="38"/>
      <c r="I100" s="39"/>
    </row>
    <row r="101" spans="3:9" ht="14.5" x14ac:dyDescent="0.35">
      <c r="C101" s="38"/>
      <c r="D101" s="39"/>
      <c r="H101" s="38"/>
      <c r="I101" s="39"/>
    </row>
    <row r="102" spans="3:9" ht="14.5" x14ac:dyDescent="0.35">
      <c r="C102" s="38"/>
      <c r="D102" s="39"/>
      <c r="H102" s="38"/>
      <c r="I102" s="39"/>
    </row>
    <row r="103" spans="3:9" ht="14.5" x14ac:dyDescent="0.35">
      <c r="C103" s="38"/>
      <c r="D103" s="39"/>
      <c r="H103" s="38"/>
      <c r="I103" s="39"/>
    </row>
    <row r="104" spans="3:9" ht="14.5" x14ac:dyDescent="0.35">
      <c r="C104" s="38"/>
      <c r="D104" s="39"/>
      <c r="H104" s="38"/>
      <c r="I104" s="39"/>
    </row>
    <row r="105" spans="3:9" ht="14.5" x14ac:dyDescent="0.35">
      <c r="C105" s="38"/>
      <c r="D105" s="39"/>
      <c r="H105" s="38"/>
      <c r="I105" s="39"/>
    </row>
    <row r="106" spans="3:9" ht="14.5" x14ac:dyDescent="0.35">
      <c r="C106" s="38"/>
      <c r="D106" s="39"/>
      <c r="H106" s="38"/>
      <c r="I106" s="39"/>
    </row>
    <row r="107" spans="3:9" ht="14.5" x14ac:dyDescent="0.35">
      <c r="C107" s="38"/>
      <c r="D107" s="39"/>
      <c r="H107" s="38"/>
      <c r="I107" s="39"/>
    </row>
    <row r="108" spans="3:9" ht="14.5" x14ac:dyDescent="0.35">
      <c r="C108" s="38"/>
      <c r="D108" s="39"/>
      <c r="H108" s="38"/>
      <c r="I108" s="39"/>
    </row>
    <row r="109" spans="3:9" ht="14.5" x14ac:dyDescent="0.35">
      <c r="C109" s="38"/>
      <c r="D109" s="39"/>
      <c r="H109" s="38"/>
      <c r="I109" s="39"/>
    </row>
    <row r="110" spans="3:9" ht="14.5" x14ac:dyDescent="0.35">
      <c r="C110" s="38"/>
      <c r="D110" s="39"/>
      <c r="H110" s="38"/>
      <c r="I110" s="39"/>
    </row>
    <row r="111" spans="3:9" ht="14.5" x14ac:dyDescent="0.35">
      <c r="C111" s="38"/>
      <c r="D111" s="39"/>
      <c r="H111" s="38"/>
      <c r="I111" s="39"/>
    </row>
    <row r="112" spans="3:9" ht="14.5" x14ac:dyDescent="0.35">
      <c r="C112" s="38"/>
      <c r="D112" s="39"/>
      <c r="H112" s="38"/>
      <c r="I112" s="39"/>
    </row>
    <row r="113" spans="3:9" ht="14.5" x14ac:dyDescent="0.35">
      <c r="C113" s="38"/>
      <c r="D113" s="39"/>
      <c r="H113" s="38"/>
      <c r="I113" s="39"/>
    </row>
    <row r="114" spans="3:9" ht="14.5" x14ac:dyDescent="0.35">
      <c r="C114" s="38"/>
      <c r="D114" s="39"/>
      <c r="H114" s="38"/>
      <c r="I114" s="39"/>
    </row>
    <row r="115" spans="3:9" ht="14.5" x14ac:dyDescent="0.35">
      <c r="C115" s="38"/>
      <c r="D115" s="39"/>
      <c r="H115" s="38"/>
      <c r="I115" s="39"/>
    </row>
    <row r="116" spans="3:9" ht="14.5" x14ac:dyDescent="0.35">
      <c r="C116" s="38"/>
      <c r="D116" s="39"/>
      <c r="H116" s="38"/>
      <c r="I116" s="39"/>
    </row>
    <row r="117" spans="3:9" ht="14.5" x14ac:dyDescent="0.35">
      <c r="C117" s="38"/>
      <c r="D117" s="39"/>
      <c r="H117" s="38"/>
      <c r="I117" s="39"/>
    </row>
    <row r="118" spans="3:9" ht="14.5" x14ac:dyDescent="0.35">
      <c r="C118" s="38"/>
      <c r="D118" s="39"/>
      <c r="H118" s="38"/>
      <c r="I118" s="39"/>
    </row>
    <row r="119" spans="3:9" ht="14.5" x14ac:dyDescent="0.35">
      <c r="C119" s="38"/>
      <c r="D119" s="39"/>
      <c r="H119" s="38"/>
      <c r="I119" s="39"/>
    </row>
    <row r="120" spans="3:9" ht="14.5" x14ac:dyDescent="0.35">
      <c r="C120" s="38"/>
      <c r="D120" s="39"/>
      <c r="H120" s="38"/>
      <c r="I120" s="39"/>
    </row>
    <row r="121" spans="3:9" ht="14.5" x14ac:dyDescent="0.35">
      <c r="C121" s="38"/>
      <c r="D121" s="39"/>
      <c r="H121" s="38"/>
      <c r="I121" s="39"/>
    </row>
    <row r="122" spans="3:9" ht="14.5" x14ac:dyDescent="0.35">
      <c r="C122" s="38"/>
      <c r="D122" s="39"/>
      <c r="H122" s="38"/>
      <c r="I122" s="39"/>
    </row>
    <row r="123" spans="3:9" ht="14.5" x14ac:dyDescent="0.35">
      <c r="C123" s="38"/>
      <c r="D123" s="39"/>
      <c r="H123" s="38"/>
      <c r="I123" s="39"/>
    </row>
    <row r="124" spans="3:9" ht="14.5" x14ac:dyDescent="0.35">
      <c r="C124" s="38"/>
      <c r="D124" s="39"/>
      <c r="H124" s="38"/>
      <c r="I124" s="39"/>
    </row>
    <row r="125" spans="3:9" ht="14.5" x14ac:dyDescent="0.35">
      <c r="C125" s="38"/>
      <c r="D125" s="39"/>
      <c r="H125" s="38"/>
      <c r="I125" s="39"/>
    </row>
    <row r="126" spans="3:9" ht="14.5" x14ac:dyDescent="0.35">
      <c r="C126" s="38"/>
      <c r="D126" s="39"/>
      <c r="H126" s="38"/>
      <c r="I126" s="39"/>
    </row>
    <row r="127" spans="3:9" ht="14.5" x14ac:dyDescent="0.35">
      <c r="C127" s="38"/>
      <c r="D127" s="39"/>
      <c r="H127" s="38"/>
      <c r="I127" s="39"/>
    </row>
    <row r="128" spans="3:9" ht="14.5" x14ac:dyDescent="0.35">
      <c r="C128" s="38"/>
      <c r="D128" s="39"/>
      <c r="H128" s="38"/>
      <c r="I128" s="39"/>
    </row>
    <row r="129" spans="3:9" ht="14.5" x14ac:dyDescent="0.35">
      <c r="C129" s="38"/>
      <c r="D129" s="39"/>
      <c r="H129" s="38"/>
      <c r="I129" s="39"/>
    </row>
    <row r="130" spans="3:9" ht="14.5" x14ac:dyDescent="0.35">
      <c r="C130" s="38"/>
      <c r="D130" s="39"/>
      <c r="H130" s="38"/>
      <c r="I130" s="39"/>
    </row>
    <row r="131" spans="3:9" ht="14.5" x14ac:dyDescent="0.35">
      <c r="C131" s="38"/>
      <c r="D131" s="39"/>
      <c r="H131" s="38"/>
      <c r="I131" s="39"/>
    </row>
    <row r="132" spans="3:9" ht="14.5" x14ac:dyDescent="0.35">
      <c r="C132" s="38"/>
      <c r="D132" s="39"/>
      <c r="H132" s="38"/>
      <c r="I132" s="39"/>
    </row>
    <row r="133" spans="3:9" ht="14.5" x14ac:dyDescent="0.35">
      <c r="C133" s="38"/>
      <c r="D133" s="39"/>
      <c r="H133" s="38"/>
      <c r="I133" s="39"/>
    </row>
    <row r="134" spans="3:9" ht="14.5" x14ac:dyDescent="0.35">
      <c r="C134" s="38"/>
      <c r="D134" s="39"/>
      <c r="H134" s="38"/>
      <c r="I134" s="39"/>
    </row>
    <row r="135" spans="3:9" ht="14.5" x14ac:dyDescent="0.35">
      <c r="C135" s="38"/>
      <c r="D135" s="39"/>
      <c r="H135" s="38"/>
      <c r="I135" s="39"/>
    </row>
    <row r="136" spans="3:9" ht="14.5" x14ac:dyDescent="0.35">
      <c r="C136" s="38"/>
      <c r="D136" s="39"/>
      <c r="H136" s="38"/>
      <c r="I136" s="39"/>
    </row>
    <row r="137" spans="3:9" ht="14.5" x14ac:dyDescent="0.35">
      <c r="C137" s="38"/>
      <c r="D137" s="39"/>
      <c r="H137" s="38"/>
      <c r="I137" s="39"/>
    </row>
    <row r="138" spans="3:9" ht="14.5" x14ac:dyDescent="0.35">
      <c r="C138" s="38"/>
      <c r="D138" s="39"/>
      <c r="H138" s="38"/>
      <c r="I138" s="39"/>
    </row>
    <row r="139" spans="3:9" ht="14.5" x14ac:dyDescent="0.35">
      <c r="C139" s="38"/>
      <c r="D139" s="39"/>
      <c r="H139" s="38"/>
      <c r="I139" s="39"/>
    </row>
    <row r="140" spans="3:9" ht="14.5" x14ac:dyDescent="0.35">
      <c r="C140" s="38"/>
      <c r="D140" s="39"/>
      <c r="H140" s="38"/>
      <c r="I140" s="39"/>
    </row>
    <row r="141" spans="3:9" ht="14.5" x14ac:dyDescent="0.35">
      <c r="C141" s="38"/>
      <c r="D141" s="39"/>
      <c r="H141" s="38"/>
      <c r="I141" s="39"/>
    </row>
    <row r="142" spans="3:9" ht="14.5" x14ac:dyDescent="0.35">
      <c r="C142" s="38"/>
      <c r="D142" s="39"/>
      <c r="H142" s="38"/>
      <c r="I142" s="39"/>
    </row>
    <row r="143" spans="3:9" ht="14.5" x14ac:dyDescent="0.35">
      <c r="C143" s="38"/>
      <c r="D143" s="39"/>
      <c r="H143" s="38"/>
      <c r="I143" s="39"/>
    </row>
    <row r="144" spans="3:9" ht="14.5" x14ac:dyDescent="0.35">
      <c r="C144" s="38"/>
      <c r="D144" s="39"/>
      <c r="H144" s="38"/>
      <c r="I144" s="39"/>
    </row>
    <row r="145" spans="3:9" ht="14.5" x14ac:dyDescent="0.35">
      <c r="C145" s="38"/>
      <c r="D145" s="39"/>
      <c r="H145" s="38"/>
      <c r="I145" s="39"/>
    </row>
    <row r="146" spans="3:9" ht="14.5" x14ac:dyDescent="0.35">
      <c r="C146" s="38"/>
      <c r="D146" s="39"/>
      <c r="H146" s="38"/>
      <c r="I146" s="39"/>
    </row>
    <row r="147" spans="3:9" ht="14.5" x14ac:dyDescent="0.35">
      <c r="C147" s="38"/>
      <c r="D147" s="39"/>
      <c r="H147" s="38"/>
      <c r="I147" s="39"/>
    </row>
    <row r="148" spans="3:9" ht="14.5" x14ac:dyDescent="0.35">
      <c r="C148" s="38"/>
      <c r="D148" s="39"/>
      <c r="H148" s="38"/>
      <c r="I148" s="39"/>
    </row>
    <row r="149" spans="3:9" ht="14.5" x14ac:dyDescent="0.35">
      <c r="C149" s="38"/>
      <c r="D149" s="39"/>
      <c r="H149" s="38"/>
      <c r="I149" s="39"/>
    </row>
    <row r="150" spans="3:9" ht="14.5" x14ac:dyDescent="0.35">
      <c r="C150" s="38"/>
      <c r="D150" s="39"/>
      <c r="H150" s="38"/>
      <c r="I150" s="39"/>
    </row>
    <row r="151" spans="3:9" ht="14.5" x14ac:dyDescent="0.35">
      <c r="C151" s="38"/>
      <c r="D151" s="39"/>
      <c r="H151" s="38"/>
      <c r="I151" s="39"/>
    </row>
    <row r="152" spans="3:9" ht="14.5" x14ac:dyDescent="0.35">
      <c r="C152" s="38"/>
      <c r="D152" s="39"/>
      <c r="H152" s="38"/>
      <c r="I152" s="39"/>
    </row>
    <row r="153" spans="3:9" ht="14.5" x14ac:dyDescent="0.35">
      <c r="C153" s="38"/>
      <c r="D153" s="39"/>
      <c r="H153" s="38"/>
      <c r="I153" s="39"/>
    </row>
    <row r="154" spans="3:9" ht="14.5" x14ac:dyDescent="0.35">
      <c r="C154" s="38"/>
      <c r="D154" s="39"/>
      <c r="H154" s="38"/>
      <c r="I154" s="39"/>
    </row>
    <row r="155" spans="3:9" ht="14.5" x14ac:dyDescent="0.35">
      <c r="C155" s="38"/>
      <c r="D155" s="39"/>
      <c r="H155" s="38"/>
      <c r="I155" s="39"/>
    </row>
    <row r="156" spans="3:9" ht="14.5" x14ac:dyDescent="0.35">
      <c r="C156" s="38"/>
      <c r="D156" s="39"/>
      <c r="H156" s="38"/>
      <c r="I156" s="39"/>
    </row>
    <row r="157" spans="3:9" ht="14.5" x14ac:dyDescent="0.35">
      <c r="C157" s="38"/>
      <c r="D157" s="39"/>
      <c r="H157" s="38"/>
      <c r="I157" s="39"/>
    </row>
    <row r="158" spans="3:9" ht="14.5" x14ac:dyDescent="0.35">
      <c r="C158" s="38"/>
      <c r="D158" s="39"/>
      <c r="H158" s="38"/>
      <c r="I158" s="39"/>
    </row>
    <row r="159" spans="3:9" ht="14.5" x14ac:dyDescent="0.35">
      <c r="C159" s="38"/>
      <c r="D159" s="39"/>
      <c r="H159" s="38"/>
      <c r="I159" s="39"/>
    </row>
    <row r="160" spans="3:9" ht="14.5" x14ac:dyDescent="0.35">
      <c r="C160" s="38"/>
      <c r="D160" s="39"/>
      <c r="H160" s="38"/>
      <c r="I160" s="39"/>
    </row>
    <row r="161" spans="3:9" ht="14.5" x14ac:dyDescent="0.35">
      <c r="C161" s="38"/>
      <c r="D161" s="39"/>
      <c r="H161" s="38"/>
      <c r="I161" s="39"/>
    </row>
    <row r="162" spans="3:9" ht="14.5" x14ac:dyDescent="0.35">
      <c r="C162" s="38"/>
      <c r="D162" s="39"/>
      <c r="H162" s="38"/>
      <c r="I162" s="39"/>
    </row>
    <row r="163" spans="3:9" ht="14.5" x14ac:dyDescent="0.35">
      <c r="C163" s="38"/>
      <c r="D163" s="39"/>
      <c r="H163" s="38"/>
      <c r="I163" s="39"/>
    </row>
    <row r="164" spans="3:9" ht="14.5" x14ac:dyDescent="0.35">
      <c r="C164" s="38"/>
      <c r="D164" s="39"/>
      <c r="H164" s="38"/>
      <c r="I164" s="39"/>
    </row>
    <row r="165" spans="3:9" ht="14.5" x14ac:dyDescent="0.35">
      <c r="C165" s="38"/>
      <c r="D165" s="39"/>
      <c r="H165" s="38"/>
      <c r="I165" s="39"/>
    </row>
    <row r="166" spans="3:9" ht="14.5" x14ac:dyDescent="0.35">
      <c r="C166" s="38"/>
      <c r="D166" s="39"/>
      <c r="H166" s="38"/>
      <c r="I166" s="39"/>
    </row>
    <row r="167" spans="3:9" ht="14.5" x14ac:dyDescent="0.35">
      <c r="C167" s="38"/>
      <c r="D167" s="39"/>
      <c r="H167" s="38"/>
      <c r="I167" s="39"/>
    </row>
    <row r="168" spans="3:9" ht="14.5" x14ac:dyDescent="0.35">
      <c r="C168" s="38"/>
      <c r="D168" s="39"/>
      <c r="H168" s="38"/>
      <c r="I168" s="39"/>
    </row>
    <row r="169" spans="3:9" ht="14.5" x14ac:dyDescent="0.35">
      <c r="C169" s="38"/>
      <c r="D169" s="39"/>
      <c r="H169" s="38"/>
      <c r="I169" s="39"/>
    </row>
    <row r="170" spans="3:9" ht="14.5" x14ac:dyDescent="0.35">
      <c r="C170" s="38"/>
      <c r="D170" s="39"/>
      <c r="H170" s="38"/>
      <c r="I170" s="39"/>
    </row>
    <row r="171" spans="3:9" ht="14.5" x14ac:dyDescent="0.35">
      <c r="C171" s="38"/>
      <c r="D171" s="39"/>
      <c r="H171" s="38"/>
      <c r="I171" s="39"/>
    </row>
    <row r="172" spans="3:9" ht="14.5" x14ac:dyDescent="0.35">
      <c r="C172" s="38"/>
      <c r="D172" s="39"/>
      <c r="H172" s="38"/>
      <c r="I172" s="39"/>
    </row>
    <row r="173" spans="3:9" ht="14.5" x14ac:dyDescent="0.35">
      <c r="C173" s="38"/>
      <c r="D173" s="39"/>
      <c r="H173" s="38"/>
      <c r="I173" s="39"/>
    </row>
    <row r="174" spans="3:9" ht="14.5" x14ac:dyDescent="0.35">
      <c r="C174" s="38"/>
      <c r="D174" s="39"/>
      <c r="H174" s="38"/>
      <c r="I174" s="39"/>
    </row>
    <row r="175" spans="3:9" ht="14.5" x14ac:dyDescent="0.35">
      <c r="C175" s="38"/>
      <c r="D175" s="39"/>
      <c r="H175" s="38"/>
      <c r="I175" s="39"/>
    </row>
    <row r="176" spans="3:9" ht="14.5" x14ac:dyDescent="0.35">
      <c r="C176" s="38"/>
      <c r="D176" s="39"/>
      <c r="H176" s="38"/>
      <c r="I176" s="39"/>
    </row>
    <row r="177" spans="3:9" ht="14.5" x14ac:dyDescent="0.35">
      <c r="C177" s="38"/>
      <c r="D177" s="39"/>
      <c r="H177" s="38"/>
      <c r="I177" s="39"/>
    </row>
    <row r="178" spans="3:9" ht="14.5" x14ac:dyDescent="0.35">
      <c r="C178" s="38"/>
      <c r="D178" s="39"/>
      <c r="H178" s="38"/>
      <c r="I178" s="39"/>
    </row>
    <row r="179" spans="3:9" ht="14.5" x14ac:dyDescent="0.35">
      <c r="C179" s="38"/>
      <c r="D179" s="39"/>
      <c r="H179" s="38"/>
      <c r="I179" s="39"/>
    </row>
    <row r="180" spans="3:9" ht="14.5" x14ac:dyDescent="0.35">
      <c r="C180" s="38"/>
      <c r="D180" s="39"/>
      <c r="H180" s="38"/>
      <c r="I180" s="39"/>
    </row>
    <row r="181" spans="3:9" ht="14.5" x14ac:dyDescent="0.35">
      <c r="C181" s="38"/>
      <c r="D181" s="39"/>
      <c r="H181" s="38"/>
      <c r="I181" s="39"/>
    </row>
    <row r="182" spans="3:9" ht="14.5" x14ac:dyDescent="0.35">
      <c r="C182" s="38"/>
      <c r="D182" s="39"/>
      <c r="H182" s="38"/>
      <c r="I182" s="39"/>
    </row>
    <row r="183" spans="3:9" ht="14.5" x14ac:dyDescent="0.35">
      <c r="C183" s="38"/>
      <c r="D183" s="39"/>
      <c r="H183" s="38"/>
      <c r="I183" s="39"/>
    </row>
    <row r="184" spans="3:9" ht="14.5" x14ac:dyDescent="0.35">
      <c r="C184" s="38"/>
      <c r="D184" s="39"/>
      <c r="H184" s="38"/>
      <c r="I184" s="39"/>
    </row>
    <row r="185" spans="3:9" ht="14.5" x14ac:dyDescent="0.35">
      <c r="C185" s="38"/>
      <c r="D185" s="39"/>
      <c r="H185" s="38"/>
      <c r="I185" s="39"/>
    </row>
    <row r="186" spans="3:9" ht="14.5" x14ac:dyDescent="0.35">
      <c r="C186" s="38"/>
      <c r="D186" s="39"/>
      <c r="H186" s="38"/>
      <c r="I186" s="39"/>
    </row>
    <row r="187" spans="3:9" ht="14.5" x14ac:dyDescent="0.35">
      <c r="C187" s="38"/>
      <c r="D187" s="39"/>
      <c r="H187" s="38"/>
      <c r="I187" s="39"/>
    </row>
    <row r="188" spans="3:9" ht="14.5" x14ac:dyDescent="0.35">
      <c r="C188" s="38"/>
      <c r="D188" s="39"/>
      <c r="H188" s="38"/>
      <c r="I188" s="39"/>
    </row>
    <row r="189" spans="3:9" ht="14.5" x14ac:dyDescent="0.35">
      <c r="C189" s="38"/>
      <c r="D189" s="39"/>
      <c r="H189" s="38"/>
      <c r="I189" s="39"/>
    </row>
    <row r="190" spans="3:9" ht="14.5" x14ac:dyDescent="0.35">
      <c r="C190" s="38"/>
      <c r="D190" s="39"/>
      <c r="H190" s="38"/>
      <c r="I190" s="39"/>
    </row>
    <row r="191" spans="3:9" ht="14.5" x14ac:dyDescent="0.35">
      <c r="C191" s="38"/>
      <c r="D191" s="39"/>
      <c r="H191" s="38"/>
      <c r="I191" s="39"/>
    </row>
    <row r="192" spans="3:9" ht="14.5" x14ac:dyDescent="0.35">
      <c r="C192" s="38"/>
      <c r="D192" s="39"/>
      <c r="H192" s="38"/>
      <c r="I192" s="39"/>
    </row>
    <row r="193" spans="3:9" ht="14.5" x14ac:dyDescent="0.35">
      <c r="C193" s="38"/>
      <c r="D193" s="39"/>
      <c r="H193" s="38"/>
      <c r="I193" s="39"/>
    </row>
    <row r="194" spans="3:9" ht="14.5" x14ac:dyDescent="0.35">
      <c r="C194" s="38"/>
      <c r="D194" s="39"/>
      <c r="H194" s="38"/>
      <c r="I194" s="39"/>
    </row>
    <row r="195" spans="3:9" ht="14.5" x14ac:dyDescent="0.35">
      <c r="C195" s="38"/>
      <c r="D195" s="39"/>
      <c r="H195" s="38"/>
      <c r="I195" s="39"/>
    </row>
    <row r="196" spans="3:9" ht="14.5" x14ac:dyDescent="0.35">
      <c r="C196" s="38"/>
      <c r="D196" s="39"/>
      <c r="H196" s="38"/>
      <c r="I196" s="39"/>
    </row>
    <row r="197" spans="3:9" ht="14.5" x14ac:dyDescent="0.35">
      <c r="C197" s="38"/>
      <c r="D197" s="39"/>
      <c r="H197" s="38"/>
      <c r="I197" s="39"/>
    </row>
    <row r="198" spans="3:9" ht="14.5" x14ac:dyDescent="0.35">
      <c r="C198" s="38"/>
      <c r="D198" s="39"/>
      <c r="H198" s="38"/>
      <c r="I198" s="39"/>
    </row>
    <row r="199" spans="3:9" ht="14.5" x14ac:dyDescent="0.35">
      <c r="C199" s="38"/>
      <c r="D199" s="39"/>
      <c r="H199" s="38"/>
      <c r="I199" s="39"/>
    </row>
    <row r="200" spans="3:9" ht="14.5" x14ac:dyDescent="0.35">
      <c r="C200" s="38"/>
      <c r="D200" s="39"/>
      <c r="H200" s="38"/>
      <c r="I200" s="39"/>
    </row>
    <row r="201" spans="3:9" ht="14.5" x14ac:dyDescent="0.35">
      <c r="C201" s="38"/>
      <c r="D201" s="39"/>
      <c r="H201" s="38"/>
      <c r="I201" s="39"/>
    </row>
    <row r="202" spans="3:9" ht="14.5" x14ac:dyDescent="0.35">
      <c r="C202" s="38"/>
      <c r="D202" s="39"/>
      <c r="H202" s="38"/>
      <c r="I202" s="39"/>
    </row>
    <row r="203" spans="3:9" ht="14.5" x14ac:dyDescent="0.35">
      <c r="C203" s="38"/>
      <c r="D203" s="39"/>
      <c r="H203" s="38"/>
      <c r="I203" s="39"/>
    </row>
    <row r="204" spans="3:9" ht="14.5" x14ac:dyDescent="0.35">
      <c r="C204" s="38"/>
      <c r="D204" s="39"/>
      <c r="H204" s="38"/>
      <c r="I204" s="39"/>
    </row>
    <row r="205" spans="3:9" ht="14.5" x14ac:dyDescent="0.35">
      <c r="C205" s="38"/>
      <c r="D205" s="39"/>
      <c r="H205" s="38"/>
      <c r="I205" s="39"/>
    </row>
    <row r="206" spans="3:9" ht="14.5" x14ac:dyDescent="0.35">
      <c r="C206" s="38"/>
      <c r="D206" s="39"/>
      <c r="H206" s="38"/>
      <c r="I206" s="39"/>
    </row>
    <row r="207" spans="3:9" ht="14.5" x14ac:dyDescent="0.35">
      <c r="C207" s="38"/>
      <c r="D207" s="39"/>
      <c r="H207" s="38"/>
      <c r="I207" s="39"/>
    </row>
    <row r="208" spans="3:9" ht="14.5" x14ac:dyDescent="0.35">
      <c r="C208" s="38"/>
      <c r="D208" s="39"/>
      <c r="H208" s="38"/>
      <c r="I208" s="39"/>
    </row>
    <row r="209" spans="3:9" ht="14.5" x14ac:dyDescent="0.35">
      <c r="C209" s="38"/>
      <c r="D209" s="39"/>
      <c r="H209" s="38"/>
      <c r="I209" s="39"/>
    </row>
    <row r="210" spans="3:9" ht="14.5" x14ac:dyDescent="0.35">
      <c r="C210" s="38"/>
      <c r="D210" s="39"/>
      <c r="H210" s="38"/>
      <c r="I210" s="39"/>
    </row>
    <row r="211" spans="3:9" ht="14.5" x14ac:dyDescent="0.35">
      <c r="C211" s="38"/>
      <c r="D211" s="39"/>
      <c r="H211" s="38"/>
      <c r="I211" s="39"/>
    </row>
    <row r="212" spans="3:9" ht="14.5" x14ac:dyDescent="0.35">
      <c r="C212" s="38"/>
      <c r="D212" s="39"/>
      <c r="H212" s="38"/>
      <c r="I212" s="39"/>
    </row>
    <row r="213" spans="3:9" ht="14.5" x14ac:dyDescent="0.35">
      <c r="C213" s="38"/>
      <c r="D213" s="39"/>
      <c r="H213" s="38"/>
      <c r="I213" s="39"/>
    </row>
    <row r="214" spans="3:9" ht="14.5" x14ac:dyDescent="0.35">
      <c r="C214" s="38"/>
      <c r="D214" s="39"/>
      <c r="H214" s="38"/>
      <c r="I214" s="39"/>
    </row>
    <row r="215" spans="3:9" ht="14.5" x14ac:dyDescent="0.35">
      <c r="C215" s="38"/>
      <c r="D215" s="39"/>
      <c r="H215" s="38"/>
      <c r="I215" s="39"/>
    </row>
    <row r="216" spans="3:9" ht="14.5" x14ac:dyDescent="0.35">
      <c r="C216" s="38"/>
      <c r="D216" s="39"/>
      <c r="H216" s="38"/>
      <c r="I216" s="39"/>
    </row>
    <row r="217" spans="3:9" ht="14.5" x14ac:dyDescent="0.35">
      <c r="C217" s="38"/>
      <c r="D217" s="39"/>
      <c r="H217" s="38"/>
      <c r="I217" s="39"/>
    </row>
    <row r="218" spans="3:9" ht="14.5" x14ac:dyDescent="0.35">
      <c r="C218" s="38"/>
      <c r="D218" s="39"/>
      <c r="H218" s="38"/>
      <c r="I218" s="39"/>
    </row>
    <row r="219" spans="3:9" ht="14.5" x14ac:dyDescent="0.35">
      <c r="C219" s="38"/>
      <c r="D219" s="39"/>
      <c r="H219" s="38"/>
      <c r="I219" s="39"/>
    </row>
    <row r="220" spans="3:9" ht="14.5" x14ac:dyDescent="0.35">
      <c r="C220" s="38"/>
      <c r="D220" s="39"/>
      <c r="H220" s="38"/>
      <c r="I220" s="39"/>
    </row>
    <row r="221" spans="3:9" ht="14.5" x14ac:dyDescent="0.35">
      <c r="C221" s="38"/>
      <c r="D221" s="39"/>
      <c r="H221" s="38"/>
      <c r="I221" s="39"/>
    </row>
    <row r="222" spans="3:9" ht="14.5" x14ac:dyDescent="0.35">
      <c r="C222" s="38"/>
      <c r="D222" s="39"/>
      <c r="H222" s="38"/>
      <c r="I222" s="39"/>
    </row>
    <row r="223" spans="3:9" ht="14.5" x14ac:dyDescent="0.35">
      <c r="C223" s="38"/>
      <c r="D223" s="39"/>
      <c r="H223" s="38"/>
      <c r="I223" s="39"/>
    </row>
    <row r="224" spans="3:9" ht="14.5" x14ac:dyDescent="0.35">
      <c r="C224" s="38"/>
      <c r="D224" s="39"/>
      <c r="H224" s="38"/>
      <c r="I224" s="39"/>
    </row>
    <row r="225" spans="3:9" ht="14.5" x14ac:dyDescent="0.35">
      <c r="C225" s="38"/>
      <c r="D225" s="39"/>
      <c r="H225" s="38"/>
      <c r="I225" s="39"/>
    </row>
    <row r="226" spans="3:9" ht="14.5" x14ac:dyDescent="0.35">
      <c r="C226" s="38"/>
      <c r="D226" s="39"/>
      <c r="H226" s="38"/>
      <c r="I226" s="39"/>
    </row>
    <row r="227" spans="3:9" ht="14.5" x14ac:dyDescent="0.35">
      <c r="C227" s="38"/>
      <c r="D227" s="39"/>
      <c r="H227" s="38"/>
      <c r="I227" s="39"/>
    </row>
    <row r="228" spans="3:9" ht="14.5" x14ac:dyDescent="0.35">
      <c r="C228" s="38"/>
      <c r="D228" s="39"/>
      <c r="H228" s="38"/>
      <c r="I228" s="39"/>
    </row>
    <row r="229" spans="3:9" ht="14.5" x14ac:dyDescent="0.35">
      <c r="C229" s="38"/>
      <c r="D229" s="39"/>
      <c r="H229" s="38"/>
      <c r="I229" s="39"/>
    </row>
    <row r="230" spans="3:9" ht="14.5" x14ac:dyDescent="0.35">
      <c r="C230" s="38"/>
      <c r="D230" s="39"/>
      <c r="H230" s="38"/>
      <c r="I230" s="39"/>
    </row>
    <row r="231" spans="3:9" ht="14.5" x14ac:dyDescent="0.35">
      <c r="C231" s="38"/>
      <c r="D231" s="39"/>
      <c r="H231" s="38"/>
      <c r="I231" s="39"/>
    </row>
    <row r="232" spans="3:9" ht="14.5" x14ac:dyDescent="0.35">
      <c r="C232" s="38"/>
      <c r="D232" s="39"/>
      <c r="H232" s="38"/>
      <c r="I232" s="39"/>
    </row>
    <row r="233" spans="3:9" ht="14.5" x14ac:dyDescent="0.35">
      <c r="C233" s="38"/>
      <c r="D233" s="39"/>
      <c r="H233" s="38"/>
      <c r="I233" s="39"/>
    </row>
    <row r="234" spans="3:9" ht="14.5" x14ac:dyDescent="0.35">
      <c r="C234" s="38"/>
      <c r="D234" s="39"/>
      <c r="H234" s="38"/>
      <c r="I234" s="39"/>
    </row>
    <row r="235" spans="3:9" ht="14.5" x14ac:dyDescent="0.35">
      <c r="C235" s="38"/>
      <c r="D235" s="39"/>
      <c r="H235" s="38"/>
      <c r="I235" s="39"/>
    </row>
    <row r="236" spans="3:9" ht="14.5" x14ac:dyDescent="0.35">
      <c r="C236" s="38"/>
      <c r="D236" s="39"/>
      <c r="H236" s="38"/>
      <c r="I236" s="39"/>
    </row>
    <row r="237" spans="3:9" ht="14.5" x14ac:dyDescent="0.35">
      <c r="C237" s="38"/>
      <c r="D237" s="39"/>
      <c r="H237" s="38"/>
      <c r="I237" s="39"/>
    </row>
    <row r="238" spans="3:9" ht="14.5" x14ac:dyDescent="0.35">
      <c r="C238" s="38"/>
      <c r="D238" s="39"/>
      <c r="H238" s="38"/>
      <c r="I238" s="39"/>
    </row>
    <row r="239" spans="3:9" ht="14.5" x14ac:dyDescent="0.35">
      <c r="C239" s="38"/>
      <c r="D239" s="39"/>
      <c r="H239" s="38"/>
      <c r="I239" s="39"/>
    </row>
    <row r="240" spans="3:9" ht="14.5" x14ac:dyDescent="0.35">
      <c r="C240" s="38"/>
      <c r="D240" s="39"/>
      <c r="H240" s="38"/>
      <c r="I240" s="39"/>
    </row>
    <row r="241" spans="3:9" ht="14.5" x14ac:dyDescent="0.35">
      <c r="C241" s="38"/>
      <c r="D241" s="39"/>
      <c r="H241" s="38"/>
      <c r="I241" s="39"/>
    </row>
    <row r="242" spans="3:9" ht="14.5" x14ac:dyDescent="0.35">
      <c r="C242" s="38"/>
      <c r="D242" s="39"/>
      <c r="H242" s="38"/>
      <c r="I242" s="39"/>
    </row>
    <row r="243" spans="3:9" ht="14.5" x14ac:dyDescent="0.35">
      <c r="C243" s="38"/>
      <c r="D243" s="39"/>
      <c r="H243" s="38"/>
      <c r="I243" s="39"/>
    </row>
    <row r="244" spans="3:9" ht="14.5" x14ac:dyDescent="0.35">
      <c r="C244" s="38"/>
      <c r="D244" s="39"/>
      <c r="H244" s="38"/>
      <c r="I244" s="39"/>
    </row>
    <row r="245" spans="3:9" ht="14.5" x14ac:dyDescent="0.35">
      <c r="C245" s="38"/>
      <c r="D245" s="39"/>
      <c r="H245" s="38"/>
      <c r="I245" s="39"/>
    </row>
    <row r="246" spans="3:9" ht="14.5" x14ac:dyDescent="0.35">
      <c r="C246" s="38"/>
      <c r="D246" s="39"/>
      <c r="H246" s="38"/>
      <c r="I246" s="39"/>
    </row>
    <row r="247" spans="3:9" ht="14.5" x14ac:dyDescent="0.35">
      <c r="C247" s="38"/>
      <c r="D247" s="39"/>
      <c r="H247" s="38"/>
      <c r="I247" s="39"/>
    </row>
    <row r="248" spans="3:9" ht="14.5" x14ac:dyDescent="0.35">
      <c r="C248" s="38"/>
      <c r="D248" s="39"/>
      <c r="H248" s="38"/>
      <c r="I248" s="39"/>
    </row>
    <row r="249" spans="3:9" ht="14.5" x14ac:dyDescent="0.35">
      <c r="C249" s="38"/>
      <c r="D249" s="39"/>
      <c r="H249" s="38"/>
      <c r="I249" s="39"/>
    </row>
    <row r="250" spans="3:9" ht="14.5" x14ac:dyDescent="0.35">
      <c r="C250" s="38"/>
      <c r="D250" s="39"/>
      <c r="H250" s="38"/>
      <c r="I250" s="39"/>
    </row>
    <row r="251" spans="3:9" ht="14.5" x14ac:dyDescent="0.35">
      <c r="C251" s="38"/>
      <c r="D251" s="39"/>
      <c r="H251" s="38"/>
      <c r="I251" s="39"/>
    </row>
    <row r="252" spans="3:9" ht="14.5" x14ac:dyDescent="0.35">
      <c r="C252" s="38"/>
      <c r="D252" s="39"/>
      <c r="H252" s="38"/>
      <c r="I252" s="39"/>
    </row>
    <row r="253" spans="3:9" ht="14.5" x14ac:dyDescent="0.35">
      <c r="C253" s="38"/>
      <c r="D253" s="39"/>
      <c r="H253" s="38"/>
      <c r="I253" s="39"/>
    </row>
    <row r="254" spans="3:9" ht="14.5" x14ac:dyDescent="0.35">
      <c r="C254" s="38"/>
      <c r="D254" s="39"/>
      <c r="H254" s="38"/>
      <c r="I254" s="39"/>
    </row>
    <row r="255" spans="3:9" ht="14.5" x14ac:dyDescent="0.35">
      <c r="C255" s="38"/>
      <c r="D255" s="39"/>
      <c r="H255" s="38"/>
      <c r="I255" s="39"/>
    </row>
    <row r="256" spans="3:9" ht="14.5" x14ac:dyDescent="0.35">
      <c r="C256" s="38"/>
      <c r="D256" s="39"/>
      <c r="H256" s="38"/>
      <c r="I256" s="39"/>
    </row>
    <row r="257" spans="3:9" ht="14.5" x14ac:dyDescent="0.35">
      <c r="C257" s="38"/>
      <c r="D257" s="39"/>
      <c r="H257" s="38"/>
      <c r="I257" s="39"/>
    </row>
    <row r="258" spans="3:9" ht="14.5" x14ac:dyDescent="0.35">
      <c r="C258" s="38"/>
      <c r="D258" s="39"/>
      <c r="H258" s="38"/>
      <c r="I258" s="39"/>
    </row>
    <row r="259" spans="3:9" ht="14.5" x14ac:dyDescent="0.35">
      <c r="C259" s="38"/>
      <c r="D259" s="39"/>
      <c r="H259" s="38"/>
      <c r="I259" s="39"/>
    </row>
    <row r="260" spans="3:9" ht="14.5" x14ac:dyDescent="0.35">
      <c r="C260" s="38"/>
      <c r="D260" s="39"/>
      <c r="H260" s="38"/>
      <c r="I260" s="39"/>
    </row>
    <row r="261" spans="3:9" ht="14.5" x14ac:dyDescent="0.35">
      <c r="C261" s="38"/>
      <c r="D261" s="39"/>
      <c r="H261" s="38"/>
      <c r="I261" s="39"/>
    </row>
    <row r="262" spans="3:9" ht="14.5" x14ac:dyDescent="0.35">
      <c r="C262" s="38"/>
      <c r="D262" s="39"/>
      <c r="H262" s="38"/>
      <c r="I262" s="39"/>
    </row>
    <row r="263" spans="3:9" ht="14.5" x14ac:dyDescent="0.35">
      <c r="C263" s="38"/>
      <c r="D263" s="39"/>
      <c r="H263" s="38"/>
      <c r="I263" s="39"/>
    </row>
    <row r="264" spans="3:9" ht="14.5" x14ac:dyDescent="0.35">
      <c r="C264" s="38"/>
      <c r="D264" s="39"/>
      <c r="H264" s="38"/>
      <c r="I264" s="39"/>
    </row>
    <row r="265" spans="3:9" ht="14.5" x14ac:dyDescent="0.35">
      <c r="C265" s="38"/>
      <c r="D265" s="39"/>
      <c r="H265" s="38"/>
      <c r="I265" s="39"/>
    </row>
    <row r="266" spans="3:9" ht="14.5" x14ac:dyDescent="0.35">
      <c r="C266" s="38"/>
      <c r="D266" s="39"/>
      <c r="H266" s="38"/>
      <c r="I266" s="39"/>
    </row>
    <row r="267" spans="3:9" ht="14.5" x14ac:dyDescent="0.35">
      <c r="C267" s="38"/>
      <c r="D267" s="39"/>
      <c r="H267" s="38"/>
      <c r="I267" s="39"/>
    </row>
    <row r="268" spans="3:9" ht="14.5" x14ac:dyDescent="0.35">
      <c r="C268" s="38"/>
      <c r="D268" s="39"/>
      <c r="H268" s="38"/>
      <c r="I268" s="39"/>
    </row>
    <row r="269" spans="3:9" ht="14.5" x14ac:dyDescent="0.35">
      <c r="C269" s="38"/>
      <c r="D269" s="39"/>
      <c r="H269" s="38"/>
      <c r="I269" s="39"/>
    </row>
    <row r="270" spans="3:9" ht="14.5" x14ac:dyDescent="0.35">
      <c r="C270" s="38"/>
      <c r="D270" s="39"/>
      <c r="H270" s="38"/>
      <c r="I270" s="39"/>
    </row>
    <row r="271" spans="3:9" ht="14.5" x14ac:dyDescent="0.35">
      <c r="C271" s="38"/>
      <c r="D271" s="39"/>
      <c r="H271" s="38"/>
      <c r="I271" s="39"/>
    </row>
    <row r="272" spans="3:9" ht="14.5" x14ac:dyDescent="0.35">
      <c r="C272" s="38"/>
      <c r="D272" s="39"/>
      <c r="H272" s="38"/>
      <c r="I272" s="39"/>
    </row>
    <row r="273" spans="3:9" ht="14.5" x14ac:dyDescent="0.35">
      <c r="C273" s="38"/>
      <c r="D273" s="39"/>
      <c r="H273" s="38"/>
      <c r="I273" s="39"/>
    </row>
    <row r="274" spans="3:9" ht="14.5" x14ac:dyDescent="0.35">
      <c r="C274" s="38"/>
      <c r="D274" s="39"/>
      <c r="H274" s="38"/>
      <c r="I274" s="39"/>
    </row>
    <row r="275" spans="3:9" ht="14.5" x14ac:dyDescent="0.35">
      <c r="C275" s="38"/>
      <c r="D275" s="39"/>
      <c r="H275" s="38"/>
      <c r="I275" s="39"/>
    </row>
    <row r="276" spans="3:9" ht="14.5" x14ac:dyDescent="0.35">
      <c r="C276" s="38"/>
      <c r="D276" s="39"/>
      <c r="H276" s="38"/>
      <c r="I276" s="39"/>
    </row>
    <row r="277" spans="3:9" ht="14.5" x14ac:dyDescent="0.35">
      <c r="C277" s="38"/>
      <c r="D277" s="39"/>
      <c r="H277" s="38"/>
      <c r="I277" s="39"/>
    </row>
    <row r="278" spans="3:9" ht="14.5" x14ac:dyDescent="0.35">
      <c r="C278" s="38"/>
      <c r="D278" s="39"/>
      <c r="H278" s="38"/>
      <c r="I278" s="39"/>
    </row>
    <row r="279" spans="3:9" ht="14.5" x14ac:dyDescent="0.35">
      <c r="C279" s="38"/>
      <c r="D279" s="39"/>
      <c r="H279" s="38"/>
      <c r="I279" s="39"/>
    </row>
    <row r="280" spans="3:9" ht="14.5" x14ac:dyDescent="0.35">
      <c r="C280" s="38"/>
      <c r="D280" s="39"/>
      <c r="H280" s="38"/>
      <c r="I280" s="39"/>
    </row>
    <row r="281" spans="3:9" ht="14.5" x14ac:dyDescent="0.35">
      <c r="C281" s="38"/>
      <c r="D281" s="39"/>
      <c r="H281" s="38"/>
      <c r="I281" s="39"/>
    </row>
    <row r="282" spans="3:9" ht="14.5" x14ac:dyDescent="0.35">
      <c r="C282" s="38"/>
      <c r="D282" s="39"/>
      <c r="H282" s="38"/>
      <c r="I282" s="39"/>
    </row>
    <row r="283" spans="3:9" ht="14.5" x14ac:dyDescent="0.35">
      <c r="C283" s="38"/>
      <c r="D283" s="39"/>
      <c r="H283" s="38"/>
      <c r="I283" s="39"/>
    </row>
    <row r="284" spans="3:9" ht="14.5" x14ac:dyDescent="0.35">
      <c r="C284" s="38"/>
      <c r="D284" s="39"/>
      <c r="H284" s="38"/>
      <c r="I284" s="39"/>
    </row>
    <row r="285" spans="3:9" ht="14.5" x14ac:dyDescent="0.35">
      <c r="C285" s="38"/>
      <c r="D285" s="39"/>
      <c r="H285" s="38"/>
      <c r="I285" s="39"/>
    </row>
    <row r="286" spans="3:9" ht="14.5" x14ac:dyDescent="0.35">
      <c r="C286" s="38"/>
      <c r="D286" s="39"/>
      <c r="H286" s="38"/>
      <c r="I286" s="39"/>
    </row>
    <row r="287" spans="3:9" ht="14.5" x14ac:dyDescent="0.35">
      <c r="C287" s="38"/>
      <c r="D287" s="39"/>
      <c r="H287" s="38"/>
      <c r="I287" s="39"/>
    </row>
    <row r="288" spans="3:9" ht="14.5" x14ac:dyDescent="0.35">
      <c r="C288" s="38"/>
      <c r="D288" s="39"/>
      <c r="H288" s="38"/>
      <c r="I288" s="39"/>
    </row>
    <row r="289" spans="3:9" ht="14.5" x14ac:dyDescent="0.35">
      <c r="C289" s="38"/>
      <c r="D289" s="39"/>
      <c r="H289" s="38"/>
      <c r="I289" s="39"/>
    </row>
    <row r="290" spans="3:9" ht="14.5" x14ac:dyDescent="0.35">
      <c r="C290" s="38"/>
      <c r="D290" s="39"/>
      <c r="H290" s="38"/>
      <c r="I290" s="39"/>
    </row>
    <row r="291" spans="3:9" ht="14.5" x14ac:dyDescent="0.35">
      <c r="C291" s="38"/>
      <c r="D291" s="39"/>
      <c r="H291" s="38"/>
      <c r="I291" s="39"/>
    </row>
    <row r="292" spans="3:9" ht="14.5" x14ac:dyDescent="0.35">
      <c r="C292" s="38"/>
      <c r="D292" s="39"/>
      <c r="H292" s="38"/>
      <c r="I292" s="39"/>
    </row>
    <row r="293" spans="3:9" ht="14.5" x14ac:dyDescent="0.35">
      <c r="C293" s="38"/>
      <c r="D293" s="39"/>
      <c r="H293" s="38"/>
      <c r="I293" s="39"/>
    </row>
    <row r="294" spans="3:9" ht="14.5" x14ac:dyDescent="0.35">
      <c r="C294" s="38"/>
      <c r="D294" s="39"/>
      <c r="H294" s="38"/>
      <c r="I294" s="39"/>
    </row>
    <row r="295" spans="3:9" ht="14.5" x14ac:dyDescent="0.35">
      <c r="C295" s="38"/>
      <c r="D295" s="39"/>
      <c r="H295" s="38"/>
      <c r="I295" s="39"/>
    </row>
    <row r="296" spans="3:9" ht="14.5" x14ac:dyDescent="0.35">
      <c r="C296" s="38"/>
      <c r="D296" s="39"/>
      <c r="H296" s="38"/>
      <c r="I296" s="39"/>
    </row>
    <row r="297" spans="3:9" ht="14.5" x14ac:dyDescent="0.35">
      <c r="C297" s="38"/>
      <c r="D297" s="39"/>
      <c r="H297" s="38"/>
      <c r="I297" s="39"/>
    </row>
    <row r="298" spans="3:9" ht="14.5" x14ac:dyDescent="0.35">
      <c r="C298" s="38"/>
      <c r="D298" s="39"/>
      <c r="H298" s="38"/>
      <c r="I298" s="39"/>
    </row>
    <row r="299" spans="3:9" ht="14.5" x14ac:dyDescent="0.35">
      <c r="C299" s="38"/>
      <c r="D299" s="39"/>
      <c r="H299" s="38"/>
      <c r="I299" s="39"/>
    </row>
    <row r="300" spans="3:9" ht="14.5" x14ac:dyDescent="0.35">
      <c r="C300" s="38"/>
      <c r="D300" s="39"/>
      <c r="H300" s="38"/>
      <c r="I300" s="39"/>
    </row>
    <row r="301" spans="3:9" ht="14.5" x14ac:dyDescent="0.35">
      <c r="C301" s="38"/>
      <c r="D301" s="39"/>
      <c r="H301" s="38"/>
      <c r="I301" s="39"/>
    </row>
    <row r="302" spans="3:9" ht="14.5" x14ac:dyDescent="0.35">
      <c r="C302" s="38"/>
      <c r="D302" s="39"/>
      <c r="H302" s="38"/>
      <c r="I302" s="39"/>
    </row>
    <row r="303" spans="3:9" ht="14.5" x14ac:dyDescent="0.35">
      <c r="C303" s="38"/>
      <c r="D303" s="39"/>
      <c r="H303" s="38"/>
      <c r="I303" s="39"/>
    </row>
    <row r="304" spans="3:9" ht="14.5" x14ac:dyDescent="0.35">
      <c r="C304" s="38"/>
      <c r="D304" s="39"/>
      <c r="H304" s="38"/>
      <c r="I304" s="39"/>
    </row>
    <row r="305" spans="3:9" ht="14.5" x14ac:dyDescent="0.35">
      <c r="C305" s="38"/>
      <c r="D305" s="39"/>
      <c r="H305" s="38"/>
      <c r="I305" s="39"/>
    </row>
    <row r="306" spans="3:9" ht="14.5" x14ac:dyDescent="0.35">
      <c r="C306" s="38"/>
      <c r="D306" s="39"/>
      <c r="H306" s="38"/>
      <c r="I306" s="39"/>
    </row>
    <row r="307" spans="3:9" ht="14.5" x14ac:dyDescent="0.35">
      <c r="C307" s="38"/>
      <c r="D307" s="39"/>
      <c r="H307" s="38"/>
      <c r="I307" s="39"/>
    </row>
    <row r="308" spans="3:9" ht="14.5" x14ac:dyDescent="0.35">
      <c r="C308" s="38"/>
      <c r="D308" s="39"/>
      <c r="H308" s="38"/>
      <c r="I308" s="39"/>
    </row>
    <row r="309" spans="3:9" ht="14.5" x14ac:dyDescent="0.35">
      <c r="C309" s="38"/>
      <c r="D309" s="39"/>
      <c r="H309" s="38"/>
      <c r="I309" s="39"/>
    </row>
    <row r="310" spans="3:9" ht="14.5" x14ac:dyDescent="0.35">
      <c r="C310" s="38"/>
      <c r="D310" s="39"/>
      <c r="H310" s="38"/>
      <c r="I310" s="39"/>
    </row>
    <row r="311" spans="3:9" ht="14.5" x14ac:dyDescent="0.35">
      <c r="C311" s="38"/>
      <c r="D311" s="39"/>
      <c r="H311" s="38"/>
      <c r="I311" s="39"/>
    </row>
    <row r="312" spans="3:9" ht="14.5" x14ac:dyDescent="0.35">
      <c r="C312" s="38"/>
      <c r="D312" s="39"/>
      <c r="H312" s="38"/>
      <c r="I312" s="39"/>
    </row>
    <row r="313" spans="3:9" ht="14.5" x14ac:dyDescent="0.35">
      <c r="C313" s="38"/>
      <c r="D313" s="39"/>
      <c r="H313" s="38"/>
      <c r="I313" s="39"/>
    </row>
    <row r="314" spans="3:9" ht="14.5" x14ac:dyDescent="0.35">
      <c r="C314" s="38"/>
      <c r="D314" s="39"/>
      <c r="H314" s="38"/>
      <c r="I314" s="39"/>
    </row>
    <row r="315" spans="3:9" ht="14.5" x14ac:dyDescent="0.35">
      <c r="C315" s="38"/>
      <c r="D315" s="39"/>
      <c r="H315" s="38"/>
      <c r="I315" s="39"/>
    </row>
    <row r="316" spans="3:9" ht="14.5" x14ac:dyDescent="0.35">
      <c r="C316" s="38"/>
      <c r="D316" s="39"/>
      <c r="H316" s="38"/>
      <c r="I316" s="39"/>
    </row>
    <row r="317" spans="3:9" ht="14.5" x14ac:dyDescent="0.35">
      <c r="C317" s="38"/>
      <c r="D317" s="39"/>
      <c r="H317" s="38"/>
      <c r="I317" s="39"/>
    </row>
    <row r="318" spans="3:9" ht="14.5" x14ac:dyDescent="0.35">
      <c r="C318" s="38"/>
      <c r="D318" s="39"/>
      <c r="H318" s="38"/>
      <c r="I318" s="39"/>
    </row>
    <row r="319" spans="3:9" ht="14.5" x14ac:dyDescent="0.35">
      <c r="C319" s="38"/>
      <c r="D319" s="39"/>
      <c r="H319" s="38"/>
      <c r="I319" s="39"/>
    </row>
    <row r="320" spans="3:9" ht="14.5" x14ac:dyDescent="0.35">
      <c r="C320" s="38"/>
      <c r="D320" s="39"/>
      <c r="H320" s="38"/>
      <c r="I320" s="39"/>
    </row>
    <row r="321" spans="3:9" ht="14.5" x14ac:dyDescent="0.35">
      <c r="C321" s="38"/>
      <c r="D321" s="39"/>
      <c r="H321" s="38"/>
      <c r="I321" s="39"/>
    </row>
    <row r="322" spans="3:9" ht="14.5" x14ac:dyDescent="0.35">
      <c r="C322" s="38"/>
      <c r="D322" s="39"/>
      <c r="H322" s="38"/>
      <c r="I322" s="39"/>
    </row>
    <row r="323" spans="3:9" ht="14.5" x14ac:dyDescent="0.35">
      <c r="C323" s="38"/>
      <c r="D323" s="39"/>
      <c r="H323" s="38"/>
      <c r="I323" s="39"/>
    </row>
    <row r="324" spans="3:9" ht="14.5" x14ac:dyDescent="0.35">
      <c r="C324" s="38"/>
      <c r="D324" s="39"/>
      <c r="H324" s="38"/>
      <c r="I324" s="39"/>
    </row>
    <row r="325" spans="3:9" ht="14.5" x14ac:dyDescent="0.35">
      <c r="C325" s="38"/>
      <c r="D325" s="39"/>
      <c r="H325" s="38"/>
      <c r="I325" s="39"/>
    </row>
    <row r="326" spans="3:9" ht="14.5" x14ac:dyDescent="0.35">
      <c r="C326" s="38"/>
      <c r="D326" s="39"/>
      <c r="H326" s="38"/>
      <c r="I326" s="39"/>
    </row>
    <row r="327" spans="3:9" ht="14.5" x14ac:dyDescent="0.35">
      <c r="C327" s="38"/>
      <c r="D327" s="39"/>
      <c r="H327" s="38"/>
      <c r="I327" s="39"/>
    </row>
    <row r="328" spans="3:9" ht="14.5" x14ac:dyDescent="0.35">
      <c r="C328" s="38"/>
      <c r="D328" s="39"/>
      <c r="H328" s="38"/>
      <c r="I328" s="39"/>
    </row>
    <row r="329" spans="3:9" ht="14.5" x14ac:dyDescent="0.35">
      <c r="C329" s="38"/>
      <c r="D329" s="39"/>
      <c r="H329" s="38"/>
      <c r="I329" s="39"/>
    </row>
    <row r="330" spans="3:9" ht="14.5" x14ac:dyDescent="0.35">
      <c r="C330" s="38"/>
      <c r="D330" s="39"/>
      <c r="H330" s="38"/>
      <c r="I330" s="39"/>
    </row>
    <row r="331" spans="3:9" ht="14.5" x14ac:dyDescent="0.35">
      <c r="C331" s="38"/>
      <c r="D331" s="39"/>
      <c r="H331" s="38"/>
      <c r="I331" s="39"/>
    </row>
    <row r="332" spans="3:9" ht="14.5" x14ac:dyDescent="0.35">
      <c r="C332" s="38"/>
      <c r="D332" s="39"/>
      <c r="H332" s="38"/>
      <c r="I332" s="39"/>
    </row>
    <row r="333" spans="3:9" ht="14.5" x14ac:dyDescent="0.35">
      <c r="C333" s="38"/>
      <c r="D333" s="39"/>
      <c r="H333" s="38"/>
      <c r="I333" s="39"/>
    </row>
    <row r="334" spans="3:9" ht="14.5" x14ac:dyDescent="0.35">
      <c r="C334" s="38"/>
      <c r="D334" s="39"/>
      <c r="H334" s="38"/>
      <c r="I334" s="39"/>
    </row>
    <row r="335" spans="3:9" ht="14.5" x14ac:dyDescent="0.35">
      <c r="C335" s="38"/>
      <c r="D335" s="39"/>
      <c r="H335" s="38"/>
      <c r="I335" s="39"/>
    </row>
    <row r="336" spans="3:9" ht="14.5" x14ac:dyDescent="0.35">
      <c r="C336" s="38"/>
      <c r="D336" s="39"/>
      <c r="H336" s="38"/>
      <c r="I336" s="39"/>
    </row>
    <row r="337" spans="3:9" ht="14.5" x14ac:dyDescent="0.35">
      <c r="C337" s="38"/>
      <c r="D337" s="39"/>
      <c r="H337" s="38"/>
      <c r="I337" s="39"/>
    </row>
    <row r="338" spans="3:9" ht="14.5" x14ac:dyDescent="0.35">
      <c r="C338" s="38"/>
      <c r="D338" s="39"/>
      <c r="H338" s="38"/>
      <c r="I338" s="39"/>
    </row>
    <row r="339" spans="3:9" ht="14.5" x14ac:dyDescent="0.35">
      <c r="C339" s="38"/>
      <c r="D339" s="39"/>
      <c r="H339" s="38"/>
      <c r="I339" s="39"/>
    </row>
    <row r="340" spans="3:9" ht="14.5" x14ac:dyDescent="0.35">
      <c r="C340" s="38"/>
      <c r="D340" s="39"/>
      <c r="H340" s="38"/>
      <c r="I340" s="39"/>
    </row>
    <row r="341" spans="3:9" ht="14.5" x14ac:dyDescent="0.35">
      <c r="C341" s="38"/>
      <c r="D341" s="39"/>
      <c r="H341" s="38"/>
      <c r="I341" s="39"/>
    </row>
    <row r="342" spans="3:9" ht="14.5" x14ac:dyDescent="0.35">
      <c r="C342" s="38"/>
      <c r="D342" s="39"/>
      <c r="H342" s="38"/>
      <c r="I342" s="39"/>
    </row>
    <row r="343" spans="3:9" ht="14.5" x14ac:dyDescent="0.35">
      <c r="C343" s="38"/>
      <c r="D343" s="39"/>
      <c r="H343" s="38"/>
      <c r="I343" s="39"/>
    </row>
    <row r="344" spans="3:9" ht="14.5" x14ac:dyDescent="0.35">
      <c r="C344" s="38"/>
      <c r="D344" s="39"/>
      <c r="H344" s="38"/>
      <c r="I344" s="39"/>
    </row>
    <row r="345" spans="3:9" ht="14.5" x14ac:dyDescent="0.35">
      <c r="C345" s="38"/>
      <c r="D345" s="39"/>
      <c r="H345" s="38"/>
      <c r="I345" s="39"/>
    </row>
    <row r="346" spans="3:9" ht="14.5" x14ac:dyDescent="0.35">
      <c r="C346" s="38"/>
      <c r="D346" s="39"/>
      <c r="H346" s="38"/>
      <c r="I346" s="39"/>
    </row>
    <row r="347" spans="3:9" ht="14.5" x14ac:dyDescent="0.35">
      <c r="C347" s="38"/>
      <c r="D347" s="39"/>
      <c r="H347" s="38"/>
      <c r="I347" s="39"/>
    </row>
    <row r="348" spans="3:9" ht="14.5" x14ac:dyDescent="0.35">
      <c r="C348" s="38"/>
      <c r="D348" s="39"/>
      <c r="H348" s="38"/>
      <c r="I348" s="39"/>
    </row>
    <row r="349" spans="3:9" ht="14.5" x14ac:dyDescent="0.35">
      <c r="C349" s="38"/>
      <c r="D349" s="39"/>
      <c r="H349" s="38"/>
      <c r="I349" s="39"/>
    </row>
    <row r="350" spans="3:9" ht="14.5" x14ac:dyDescent="0.35">
      <c r="C350" s="38"/>
      <c r="D350" s="39"/>
      <c r="H350" s="38"/>
      <c r="I350" s="39"/>
    </row>
    <row r="351" spans="3:9" ht="14.5" x14ac:dyDescent="0.35">
      <c r="C351" s="38"/>
      <c r="D351" s="39"/>
      <c r="H351" s="38"/>
      <c r="I351" s="39"/>
    </row>
    <row r="352" spans="3:9" ht="14.5" x14ac:dyDescent="0.35">
      <c r="C352" s="38"/>
      <c r="D352" s="39"/>
      <c r="H352" s="38"/>
      <c r="I352" s="39"/>
    </row>
    <row r="353" spans="3:9" ht="14.5" x14ac:dyDescent="0.35">
      <c r="C353" s="38"/>
      <c r="D353" s="39"/>
      <c r="H353" s="38"/>
      <c r="I353" s="39"/>
    </row>
    <row r="354" spans="3:9" ht="14.5" x14ac:dyDescent="0.35">
      <c r="C354" s="38"/>
      <c r="D354" s="39"/>
      <c r="H354" s="38"/>
      <c r="I354" s="39"/>
    </row>
    <row r="355" spans="3:9" ht="14.5" x14ac:dyDescent="0.35">
      <c r="C355" s="38"/>
      <c r="D355" s="39"/>
      <c r="H355" s="38"/>
      <c r="I355" s="39"/>
    </row>
    <row r="356" spans="3:9" ht="14.5" x14ac:dyDescent="0.35">
      <c r="C356" s="38"/>
      <c r="D356" s="39"/>
      <c r="H356" s="38"/>
      <c r="I356" s="39"/>
    </row>
    <row r="357" spans="3:9" ht="14.5" x14ac:dyDescent="0.35">
      <c r="C357" s="38"/>
      <c r="D357" s="39"/>
      <c r="H357" s="38"/>
      <c r="I357" s="39"/>
    </row>
    <row r="358" spans="3:9" ht="14.5" x14ac:dyDescent="0.35">
      <c r="C358" s="38"/>
      <c r="D358" s="39"/>
      <c r="H358" s="38"/>
      <c r="I358" s="39"/>
    </row>
    <row r="359" spans="3:9" ht="14.5" x14ac:dyDescent="0.35">
      <c r="C359" s="38"/>
      <c r="D359" s="39"/>
      <c r="H359" s="38"/>
      <c r="I359" s="39"/>
    </row>
    <row r="360" spans="3:9" ht="14.5" x14ac:dyDescent="0.35">
      <c r="C360" s="38"/>
      <c r="D360" s="39"/>
      <c r="H360" s="38"/>
      <c r="I360" s="39"/>
    </row>
    <row r="361" spans="3:9" ht="14.5" x14ac:dyDescent="0.35">
      <c r="C361" s="38"/>
      <c r="D361" s="39"/>
      <c r="H361" s="38"/>
      <c r="I361" s="39"/>
    </row>
    <row r="362" spans="3:9" ht="14.5" x14ac:dyDescent="0.35">
      <c r="C362" s="38"/>
      <c r="D362" s="39"/>
      <c r="H362" s="38"/>
      <c r="I362" s="39"/>
    </row>
    <row r="363" spans="3:9" ht="14.5" x14ac:dyDescent="0.35">
      <c r="C363" s="38"/>
      <c r="D363" s="39"/>
      <c r="H363" s="38"/>
      <c r="I363" s="39"/>
    </row>
    <row r="364" spans="3:9" ht="14.5" x14ac:dyDescent="0.35">
      <c r="C364" s="38"/>
      <c r="D364" s="39"/>
      <c r="H364" s="38"/>
      <c r="I364" s="39"/>
    </row>
    <row r="365" spans="3:9" ht="14.5" x14ac:dyDescent="0.35">
      <c r="C365" s="38"/>
      <c r="D365" s="39"/>
      <c r="H365" s="38"/>
      <c r="I365" s="39"/>
    </row>
    <row r="366" spans="3:9" ht="14.5" x14ac:dyDescent="0.35">
      <c r="C366" s="38"/>
      <c r="D366" s="39"/>
      <c r="H366" s="38"/>
      <c r="I366" s="39"/>
    </row>
    <row r="367" spans="3:9" ht="14.5" x14ac:dyDescent="0.35">
      <c r="C367" s="38"/>
      <c r="D367" s="39"/>
      <c r="H367" s="38"/>
      <c r="I367" s="39"/>
    </row>
    <row r="368" spans="3:9" ht="14.5" x14ac:dyDescent="0.35">
      <c r="C368" s="38"/>
      <c r="D368" s="39"/>
      <c r="H368" s="38"/>
      <c r="I368" s="39"/>
    </row>
    <row r="369" spans="3:9" ht="14.5" x14ac:dyDescent="0.35">
      <c r="C369" s="38"/>
      <c r="D369" s="39"/>
      <c r="H369" s="38"/>
      <c r="I369" s="39"/>
    </row>
    <row r="370" spans="3:9" ht="14.5" x14ac:dyDescent="0.35">
      <c r="C370" s="38"/>
      <c r="D370" s="39"/>
      <c r="H370" s="38"/>
      <c r="I370" s="39"/>
    </row>
    <row r="371" spans="3:9" ht="14.5" x14ac:dyDescent="0.35">
      <c r="C371" s="38"/>
      <c r="D371" s="39"/>
      <c r="H371" s="38"/>
      <c r="I371" s="39"/>
    </row>
    <row r="372" spans="3:9" ht="14.5" x14ac:dyDescent="0.35">
      <c r="C372" s="38"/>
      <c r="D372" s="39"/>
      <c r="H372" s="38"/>
      <c r="I372" s="39"/>
    </row>
    <row r="373" spans="3:9" ht="14.5" x14ac:dyDescent="0.35">
      <c r="C373" s="38"/>
      <c r="D373" s="39"/>
      <c r="H373" s="38"/>
      <c r="I373" s="39"/>
    </row>
    <row r="374" spans="3:9" ht="14.5" x14ac:dyDescent="0.35">
      <c r="C374" s="38"/>
      <c r="D374" s="39"/>
      <c r="H374" s="38"/>
      <c r="I374" s="39"/>
    </row>
    <row r="375" spans="3:9" ht="14.5" x14ac:dyDescent="0.35">
      <c r="C375" s="38"/>
      <c r="D375" s="39"/>
      <c r="H375" s="38"/>
      <c r="I375" s="39"/>
    </row>
    <row r="376" spans="3:9" ht="14.5" x14ac:dyDescent="0.35">
      <c r="C376" s="38"/>
      <c r="D376" s="39"/>
      <c r="H376" s="38"/>
      <c r="I376" s="39"/>
    </row>
    <row r="377" spans="3:9" ht="14.5" x14ac:dyDescent="0.35">
      <c r="C377" s="38"/>
      <c r="D377" s="39"/>
      <c r="H377" s="38"/>
      <c r="I377" s="39"/>
    </row>
    <row r="378" spans="3:9" ht="14.5" x14ac:dyDescent="0.35">
      <c r="C378" s="38"/>
      <c r="D378" s="39"/>
      <c r="H378" s="38"/>
      <c r="I378" s="39"/>
    </row>
    <row r="379" spans="3:9" ht="14.5" x14ac:dyDescent="0.35">
      <c r="C379" s="38"/>
      <c r="D379" s="39"/>
      <c r="H379" s="38"/>
      <c r="I379" s="39"/>
    </row>
    <row r="380" spans="3:9" ht="14.5" x14ac:dyDescent="0.35">
      <c r="C380" s="38"/>
      <c r="D380" s="39"/>
      <c r="H380" s="38"/>
      <c r="I380" s="39"/>
    </row>
    <row r="381" spans="3:9" ht="14.5" x14ac:dyDescent="0.35">
      <c r="C381" s="38"/>
      <c r="D381" s="39"/>
      <c r="H381" s="38"/>
      <c r="I381" s="39"/>
    </row>
    <row r="382" spans="3:9" ht="14.5" x14ac:dyDescent="0.35">
      <c r="C382" s="38"/>
      <c r="D382" s="39"/>
      <c r="H382" s="38"/>
      <c r="I382" s="39"/>
    </row>
    <row r="383" spans="3:9" ht="14.5" x14ac:dyDescent="0.35">
      <c r="C383" s="38"/>
      <c r="D383" s="39"/>
      <c r="H383" s="38"/>
      <c r="I383" s="39"/>
    </row>
    <row r="384" spans="3:9" ht="14.5" x14ac:dyDescent="0.35">
      <c r="C384" s="38"/>
      <c r="D384" s="39"/>
      <c r="H384" s="38"/>
      <c r="I384" s="39"/>
    </row>
    <row r="385" spans="3:9" ht="14.5" x14ac:dyDescent="0.35">
      <c r="C385" s="38"/>
      <c r="D385" s="39"/>
      <c r="H385" s="38"/>
      <c r="I385" s="39"/>
    </row>
    <row r="386" spans="3:9" ht="14.5" x14ac:dyDescent="0.35">
      <c r="C386" s="38"/>
      <c r="D386" s="39"/>
      <c r="H386" s="38"/>
      <c r="I386" s="39"/>
    </row>
    <row r="387" spans="3:9" ht="14.5" x14ac:dyDescent="0.35">
      <c r="C387" s="38"/>
      <c r="D387" s="39"/>
      <c r="H387" s="38"/>
      <c r="I387" s="39"/>
    </row>
    <row r="388" spans="3:9" ht="14.5" x14ac:dyDescent="0.35">
      <c r="C388" s="38"/>
      <c r="D388" s="39"/>
      <c r="H388" s="38"/>
      <c r="I388" s="39"/>
    </row>
    <row r="389" spans="3:9" ht="14.5" x14ac:dyDescent="0.35">
      <c r="C389" s="38"/>
      <c r="D389" s="39"/>
      <c r="H389" s="38"/>
      <c r="I389" s="39"/>
    </row>
    <row r="390" spans="3:9" ht="14.5" x14ac:dyDescent="0.35">
      <c r="C390" s="38"/>
      <c r="D390" s="39"/>
      <c r="H390" s="38"/>
      <c r="I390" s="39"/>
    </row>
    <row r="391" spans="3:9" ht="14.5" x14ac:dyDescent="0.35">
      <c r="C391" s="38"/>
      <c r="D391" s="39"/>
      <c r="H391" s="38"/>
      <c r="I391" s="39"/>
    </row>
    <row r="392" spans="3:9" ht="14.5" x14ac:dyDescent="0.35">
      <c r="C392" s="38"/>
      <c r="D392" s="39"/>
      <c r="H392" s="38"/>
      <c r="I392" s="39"/>
    </row>
    <row r="393" spans="3:9" ht="14.5" x14ac:dyDescent="0.35">
      <c r="C393" s="38"/>
      <c r="D393" s="39"/>
      <c r="H393" s="38"/>
      <c r="I393" s="39"/>
    </row>
    <row r="394" spans="3:9" ht="14.5" x14ac:dyDescent="0.35">
      <c r="C394" s="38"/>
      <c r="D394" s="39"/>
      <c r="H394" s="38"/>
      <c r="I394" s="39"/>
    </row>
    <row r="395" spans="3:9" ht="14.5" x14ac:dyDescent="0.35">
      <c r="C395" s="38"/>
      <c r="D395" s="39"/>
      <c r="H395" s="38"/>
      <c r="I395" s="39"/>
    </row>
    <row r="396" spans="3:9" ht="14.5" x14ac:dyDescent="0.35">
      <c r="C396" s="38"/>
      <c r="D396" s="39"/>
      <c r="H396" s="38"/>
      <c r="I396" s="39"/>
    </row>
    <row r="397" spans="3:9" ht="14.5" x14ac:dyDescent="0.35">
      <c r="C397" s="38"/>
      <c r="D397" s="39"/>
      <c r="H397" s="38"/>
      <c r="I397" s="39"/>
    </row>
    <row r="398" spans="3:9" ht="14.5" x14ac:dyDescent="0.35">
      <c r="C398" s="38"/>
      <c r="D398" s="39"/>
      <c r="H398" s="38"/>
      <c r="I398" s="39"/>
    </row>
    <row r="399" spans="3:9" ht="14.5" x14ac:dyDescent="0.35">
      <c r="C399" s="38"/>
      <c r="D399" s="39"/>
      <c r="H399" s="38"/>
      <c r="I399" s="39"/>
    </row>
    <row r="400" spans="3:9" ht="14.5" x14ac:dyDescent="0.35">
      <c r="C400" s="38"/>
      <c r="D400" s="39"/>
      <c r="H400" s="38"/>
      <c r="I400" s="39"/>
    </row>
    <row r="401" spans="3:9" ht="14.5" x14ac:dyDescent="0.35">
      <c r="C401" s="38"/>
      <c r="D401" s="39"/>
      <c r="H401" s="38"/>
      <c r="I401" s="39"/>
    </row>
    <row r="402" spans="3:9" ht="14.5" x14ac:dyDescent="0.35">
      <c r="C402" s="38"/>
      <c r="D402" s="39"/>
      <c r="H402" s="38"/>
      <c r="I402" s="39"/>
    </row>
    <row r="403" spans="3:9" ht="14.5" x14ac:dyDescent="0.35">
      <c r="C403" s="38"/>
      <c r="D403" s="39"/>
      <c r="H403" s="38"/>
      <c r="I403" s="39"/>
    </row>
    <row r="404" spans="3:9" ht="14.5" x14ac:dyDescent="0.35">
      <c r="C404" s="38"/>
      <c r="D404" s="39"/>
      <c r="H404" s="38"/>
      <c r="I404" s="39"/>
    </row>
    <row r="405" spans="3:9" ht="14.5" x14ac:dyDescent="0.35">
      <c r="C405" s="38"/>
      <c r="D405" s="39"/>
      <c r="H405" s="38"/>
      <c r="I405" s="39"/>
    </row>
    <row r="406" spans="3:9" ht="14.5" x14ac:dyDescent="0.35">
      <c r="C406" s="38"/>
      <c r="D406" s="39"/>
      <c r="H406" s="38"/>
      <c r="I406" s="39"/>
    </row>
    <row r="407" spans="3:9" ht="14.5" x14ac:dyDescent="0.35">
      <c r="C407" s="38"/>
      <c r="D407" s="39"/>
      <c r="H407" s="38"/>
      <c r="I407" s="39"/>
    </row>
    <row r="408" spans="3:9" ht="14.5" x14ac:dyDescent="0.35">
      <c r="C408" s="38"/>
      <c r="D408" s="39"/>
      <c r="H408" s="38"/>
      <c r="I408" s="39"/>
    </row>
    <row r="409" spans="3:9" ht="14.5" x14ac:dyDescent="0.35">
      <c r="C409" s="38"/>
      <c r="D409" s="39"/>
      <c r="H409" s="38"/>
      <c r="I409" s="39"/>
    </row>
    <row r="410" spans="3:9" ht="14.5" x14ac:dyDescent="0.35">
      <c r="C410" s="38"/>
      <c r="D410" s="39"/>
      <c r="H410" s="38"/>
      <c r="I410" s="39"/>
    </row>
    <row r="411" spans="3:9" ht="14.5" x14ac:dyDescent="0.35">
      <c r="C411" s="38"/>
      <c r="D411" s="39"/>
      <c r="H411" s="38"/>
      <c r="I411" s="39"/>
    </row>
    <row r="412" spans="3:9" ht="14.5" x14ac:dyDescent="0.35">
      <c r="C412" s="38"/>
      <c r="D412" s="39"/>
      <c r="H412" s="38"/>
      <c r="I412" s="39"/>
    </row>
    <row r="413" spans="3:9" ht="14.5" x14ac:dyDescent="0.35">
      <c r="C413" s="38"/>
      <c r="D413" s="39"/>
      <c r="H413" s="38"/>
      <c r="I413" s="39"/>
    </row>
    <row r="414" spans="3:9" ht="14.5" x14ac:dyDescent="0.35">
      <c r="C414" s="38"/>
      <c r="D414" s="39"/>
      <c r="H414" s="38"/>
      <c r="I414" s="39"/>
    </row>
    <row r="415" spans="3:9" ht="14.5" x14ac:dyDescent="0.35">
      <c r="C415" s="38"/>
      <c r="D415" s="39"/>
      <c r="H415" s="38"/>
      <c r="I415" s="39"/>
    </row>
    <row r="416" spans="3:9" ht="14.5" x14ac:dyDescent="0.35">
      <c r="C416" s="38"/>
      <c r="D416" s="39"/>
      <c r="H416" s="38"/>
      <c r="I416" s="39"/>
    </row>
    <row r="417" spans="3:9" ht="14.5" x14ac:dyDescent="0.35">
      <c r="C417" s="38"/>
      <c r="D417" s="39"/>
      <c r="H417" s="38"/>
      <c r="I417" s="39"/>
    </row>
    <row r="418" spans="3:9" ht="14.5" x14ac:dyDescent="0.35">
      <c r="C418" s="38"/>
      <c r="D418" s="39"/>
      <c r="H418" s="38"/>
      <c r="I418" s="39"/>
    </row>
    <row r="419" spans="3:9" ht="14.5" x14ac:dyDescent="0.35">
      <c r="C419" s="38"/>
      <c r="D419" s="39"/>
      <c r="H419" s="38"/>
      <c r="I419" s="39"/>
    </row>
    <row r="420" spans="3:9" ht="14.5" x14ac:dyDescent="0.35">
      <c r="C420" s="38"/>
      <c r="D420" s="39"/>
      <c r="H420" s="38"/>
      <c r="I420" s="39"/>
    </row>
    <row r="421" spans="3:9" ht="14.5" x14ac:dyDescent="0.35">
      <c r="C421" s="38"/>
      <c r="D421" s="39"/>
      <c r="H421" s="38"/>
      <c r="I421" s="39"/>
    </row>
    <row r="422" spans="3:9" ht="14.5" x14ac:dyDescent="0.35">
      <c r="C422" s="38"/>
      <c r="D422" s="39"/>
      <c r="H422" s="38"/>
      <c r="I422" s="39"/>
    </row>
    <row r="423" spans="3:9" ht="14.5" x14ac:dyDescent="0.35">
      <c r="C423" s="38"/>
      <c r="D423" s="39"/>
      <c r="H423" s="38"/>
      <c r="I423" s="39"/>
    </row>
    <row r="424" spans="3:9" ht="14.5" x14ac:dyDescent="0.35">
      <c r="C424" s="38"/>
      <c r="D424" s="39"/>
      <c r="H424" s="38"/>
      <c r="I424" s="39"/>
    </row>
    <row r="425" spans="3:9" ht="14.5" x14ac:dyDescent="0.35">
      <c r="C425" s="38"/>
      <c r="D425" s="39"/>
      <c r="H425" s="38"/>
      <c r="I425" s="39"/>
    </row>
    <row r="426" spans="3:9" ht="14.5" x14ac:dyDescent="0.35">
      <c r="C426" s="38"/>
      <c r="D426" s="39"/>
      <c r="H426" s="38"/>
      <c r="I426" s="39"/>
    </row>
    <row r="427" spans="3:9" ht="14.5" x14ac:dyDescent="0.35">
      <c r="C427" s="38"/>
      <c r="D427" s="39"/>
      <c r="H427" s="38"/>
      <c r="I427" s="39"/>
    </row>
    <row r="428" spans="3:9" ht="14.5" x14ac:dyDescent="0.35">
      <c r="C428" s="38"/>
      <c r="D428" s="39"/>
      <c r="H428" s="38"/>
      <c r="I428" s="39"/>
    </row>
    <row r="429" spans="3:9" ht="14.5" x14ac:dyDescent="0.35">
      <c r="C429" s="38"/>
      <c r="D429" s="39"/>
      <c r="H429" s="38"/>
      <c r="I429" s="39"/>
    </row>
    <row r="430" spans="3:9" ht="14.5" x14ac:dyDescent="0.35">
      <c r="C430" s="38"/>
      <c r="D430" s="39"/>
      <c r="H430" s="38"/>
      <c r="I430" s="39"/>
    </row>
    <row r="431" spans="3:9" ht="14.5" x14ac:dyDescent="0.35">
      <c r="C431" s="38"/>
      <c r="D431" s="39"/>
      <c r="H431" s="38"/>
      <c r="I431" s="39"/>
    </row>
    <row r="432" spans="3:9" ht="14.5" x14ac:dyDescent="0.35">
      <c r="C432" s="38"/>
      <c r="D432" s="39"/>
      <c r="H432" s="38"/>
      <c r="I432" s="39"/>
    </row>
    <row r="433" spans="3:9" ht="14.5" x14ac:dyDescent="0.35">
      <c r="C433" s="38"/>
      <c r="D433" s="39"/>
      <c r="H433" s="38"/>
      <c r="I433" s="39"/>
    </row>
    <row r="434" spans="3:9" ht="14.5" x14ac:dyDescent="0.35">
      <c r="C434" s="38"/>
      <c r="D434" s="39"/>
      <c r="H434" s="38"/>
      <c r="I434" s="39"/>
    </row>
    <row r="435" spans="3:9" ht="14.5" x14ac:dyDescent="0.35">
      <c r="C435" s="38"/>
      <c r="D435" s="39"/>
      <c r="H435" s="38"/>
      <c r="I435" s="39"/>
    </row>
    <row r="436" spans="3:9" ht="14.5" x14ac:dyDescent="0.35">
      <c r="C436" s="38"/>
      <c r="D436" s="39"/>
      <c r="H436" s="38"/>
      <c r="I436" s="39"/>
    </row>
    <row r="437" spans="3:9" ht="14.5" x14ac:dyDescent="0.35">
      <c r="C437" s="38"/>
      <c r="D437" s="39"/>
      <c r="H437" s="38"/>
      <c r="I437" s="39"/>
    </row>
    <row r="438" spans="3:9" ht="14.5" x14ac:dyDescent="0.35">
      <c r="C438" s="38"/>
      <c r="D438" s="39"/>
      <c r="H438" s="38"/>
      <c r="I438" s="39"/>
    </row>
    <row r="439" spans="3:9" ht="14.5" x14ac:dyDescent="0.35">
      <c r="C439" s="38"/>
      <c r="D439" s="39"/>
      <c r="H439" s="38"/>
      <c r="I439" s="39"/>
    </row>
    <row r="440" spans="3:9" ht="14.5" x14ac:dyDescent="0.35">
      <c r="C440" s="38"/>
      <c r="D440" s="39"/>
      <c r="H440" s="38"/>
      <c r="I440" s="39"/>
    </row>
    <row r="441" spans="3:9" ht="14.5" x14ac:dyDescent="0.35">
      <c r="C441" s="38"/>
      <c r="D441" s="39"/>
      <c r="H441" s="38"/>
      <c r="I441" s="39"/>
    </row>
    <row r="442" spans="3:9" ht="14.5" x14ac:dyDescent="0.35">
      <c r="C442" s="38"/>
      <c r="D442" s="39"/>
      <c r="H442" s="38"/>
      <c r="I442" s="39"/>
    </row>
    <row r="443" spans="3:9" ht="14.5" x14ac:dyDescent="0.35">
      <c r="C443" s="38"/>
      <c r="D443" s="39"/>
      <c r="H443" s="38"/>
      <c r="I443" s="39"/>
    </row>
    <row r="444" spans="3:9" ht="14.5" x14ac:dyDescent="0.35">
      <c r="C444" s="38"/>
      <c r="D444" s="39"/>
      <c r="H444" s="38"/>
      <c r="I444" s="39"/>
    </row>
    <row r="445" spans="3:9" ht="14.5" x14ac:dyDescent="0.35">
      <c r="C445" s="38"/>
      <c r="D445" s="39"/>
      <c r="H445" s="38"/>
      <c r="I445" s="39"/>
    </row>
    <row r="446" spans="3:9" ht="14.5" x14ac:dyDescent="0.35">
      <c r="C446" s="38"/>
      <c r="D446" s="39"/>
      <c r="H446" s="38"/>
      <c r="I446" s="39"/>
    </row>
    <row r="447" spans="3:9" ht="14.5" x14ac:dyDescent="0.35">
      <c r="C447" s="38"/>
      <c r="D447" s="39"/>
      <c r="H447" s="38"/>
      <c r="I447" s="39"/>
    </row>
    <row r="448" spans="3:9" ht="14.5" x14ac:dyDescent="0.35">
      <c r="C448" s="38"/>
      <c r="D448" s="39"/>
      <c r="H448" s="38"/>
      <c r="I448" s="39"/>
    </row>
    <row r="449" spans="3:9" ht="14.5" x14ac:dyDescent="0.35">
      <c r="C449" s="38"/>
      <c r="D449" s="39"/>
      <c r="H449" s="38"/>
      <c r="I449" s="39"/>
    </row>
    <row r="450" spans="3:9" ht="14.5" x14ac:dyDescent="0.35">
      <c r="C450" s="38"/>
      <c r="D450" s="39"/>
      <c r="H450" s="38"/>
      <c r="I450" s="39"/>
    </row>
    <row r="451" spans="3:9" ht="14.5" x14ac:dyDescent="0.35">
      <c r="C451" s="38"/>
      <c r="D451" s="39"/>
      <c r="H451" s="38"/>
      <c r="I451" s="39"/>
    </row>
    <row r="452" spans="3:9" ht="14.5" x14ac:dyDescent="0.35">
      <c r="C452" s="38"/>
      <c r="D452" s="39"/>
      <c r="H452" s="38"/>
      <c r="I452" s="39"/>
    </row>
    <row r="453" spans="3:9" ht="14.5" x14ac:dyDescent="0.35">
      <c r="C453" s="38"/>
      <c r="D453" s="39"/>
      <c r="H453" s="38"/>
      <c r="I453" s="39"/>
    </row>
    <row r="454" spans="3:9" ht="14.5" x14ac:dyDescent="0.35">
      <c r="C454" s="38"/>
      <c r="D454" s="39"/>
      <c r="H454" s="38"/>
      <c r="I454" s="39"/>
    </row>
    <row r="455" spans="3:9" ht="14.5" x14ac:dyDescent="0.35">
      <c r="C455" s="38"/>
      <c r="D455" s="39"/>
      <c r="H455" s="38"/>
      <c r="I455" s="39"/>
    </row>
    <row r="456" spans="3:9" ht="14.5" x14ac:dyDescent="0.35">
      <c r="C456" s="38"/>
      <c r="D456" s="39"/>
      <c r="H456" s="38"/>
      <c r="I456" s="39"/>
    </row>
    <row r="457" spans="3:9" ht="14.5" x14ac:dyDescent="0.35">
      <c r="C457" s="38"/>
      <c r="D457" s="39"/>
      <c r="H457" s="38"/>
      <c r="I457" s="39"/>
    </row>
    <row r="458" spans="3:9" ht="14.5" x14ac:dyDescent="0.35">
      <c r="C458" s="38"/>
      <c r="D458" s="39"/>
      <c r="H458" s="38"/>
      <c r="I458" s="39"/>
    </row>
    <row r="459" spans="3:9" ht="14.5" x14ac:dyDescent="0.35">
      <c r="C459" s="38"/>
      <c r="D459" s="39"/>
      <c r="H459" s="38"/>
      <c r="I459" s="39"/>
    </row>
    <row r="460" spans="3:9" ht="14.5" x14ac:dyDescent="0.35">
      <c r="C460" s="38"/>
      <c r="D460" s="39"/>
      <c r="H460" s="38"/>
      <c r="I460" s="39"/>
    </row>
    <row r="461" spans="3:9" ht="14.5" x14ac:dyDescent="0.35">
      <c r="C461" s="38"/>
      <c r="D461" s="39"/>
      <c r="H461" s="38"/>
      <c r="I461" s="39"/>
    </row>
    <row r="462" spans="3:9" ht="14.5" x14ac:dyDescent="0.35">
      <c r="C462" s="38"/>
      <c r="D462" s="39"/>
      <c r="H462" s="38"/>
      <c r="I462" s="39"/>
    </row>
    <row r="463" spans="3:9" ht="14.5" x14ac:dyDescent="0.35">
      <c r="C463" s="38"/>
      <c r="D463" s="39"/>
      <c r="H463" s="38"/>
      <c r="I463" s="39"/>
    </row>
    <row r="464" spans="3:9" ht="14.5" x14ac:dyDescent="0.35">
      <c r="C464" s="38"/>
      <c r="D464" s="39"/>
      <c r="H464" s="38"/>
      <c r="I464" s="39"/>
    </row>
    <row r="465" spans="3:9" ht="14.5" x14ac:dyDescent="0.35">
      <c r="C465" s="38"/>
      <c r="D465" s="39"/>
      <c r="H465" s="38"/>
      <c r="I465" s="39"/>
    </row>
    <row r="466" spans="3:9" ht="14.5" x14ac:dyDescent="0.35">
      <c r="C466" s="38"/>
      <c r="D466" s="39"/>
      <c r="H466" s="38"/>
      <c r="I466" s="39"/>
    </row>
    <row r="467" spans="3:9" ht="14.5" x14ac:dyDescent="0.35">
      <c r="C467" s="38"/>
      <c r="D467" s="39"/>
      <c r="H467" s="38"/>
      <c r="I467" s="39"/>
    </row>
    <row r="468" spans="3:9" ht="14.5" x14ac:dyDescent="0.35">
      <c r="C468" s="38"/>
      <c r="D468" s="39"/>
      <c r="H468" s="38"/>
      <c r="I468" s="39"/>
    </row>
    <row r="469" spans="3:9" ht="14.5" x14ac:dyDescent="0.35">
      <c r="C469" s="38"/>
      <c r="D469" s="39"/>
      <c r="H469" s="38"/>
      <c r="I469" s="39"/>
    </row>
    <row r="470" spans="3:9" ht="14.5" x14ac:dyDescent="0.35">
      <c r="C470" s="38"/>
      <c r="D470" s="39"/>
      <c r="H470" s="38"/>
      <c r="I470" s="39"/>
    </row>
    <row r="471" spans="3:9" ht="14.5" x14ac:dyDescent="0.35">
      <c r="C471" s="38"/>
      <c r="D471" s="39"/>
      <c r="H471" s="38"/>
      <c r="I471" s="39"/>
    </row>
    <row r="472" spans="3:9" ht="14.5" x14ac:dyDescent="0.35">
      <c r="C472" s="38"/>
      <c r="D472" s="39"/>
      <c r="H472" s="38"/>
      <c r="I472" s="39"/>
    </row>
    <row r="473" spans="3:9" ht="14.5" x14ac:dyDescent="0.35">
      <c r="C473" s="38"/>
      <c r="D473" s="39"/>
      <c r="H473" s="38"/>
      <c r="I473" s="39"/>
    </row>
    <row r="474" spans="3:9" ht="14.5" x14ac:dyDescent="0.35">
      <c r="C474" s="38"/>
      <c r="D474" s="39"/>
      <c r="H474" s="38"/>
      <c r="I474" s="39"/>
    </row>
    <row r="475" spans="3:9" ht="14.5" x14ac:dyDescent="0.35">
      <c r="C475" s="38"/>
      <c r="D475" s="39"/>
      <c r="H475" s="38"/>
      <c r="I475" s="39"/>
    </row>
    <row r="476" spans="3:9" ht="14.5" x14ac:dyDescent="0.35">
      <c r="C476" s="38"/>
      <c r="D476" s="39"/>
      <c r="H476" s="38"/>
      <c r="I476" s="39"/>
    </row>
    <row r="477" spans="3:9" ht="14.5" x14ac:dyDescent="0.35">
      <c r="C477" s="38"/>
      <c r="D477" s="39"/>
      <c r="H477" s="38"/>
      <c r="I477" s="39"/>
    </row>
    <row r="478" spans="3:9" ht="14.5" x14ac:dyDescent="0.35">
      <c r="C478" s="38"/>
      <c r="D478" s="39"/>
      <c r="H478" s="38"/>
      <c r="I478" s="39"/>
    </row>
    <row r="479" spans="3:9" ht="14.5" x14ac:dyDescent="0.35">
      <c r="C479" s="38"/>
      <c r="D479" s="39"/>
      <c r="H479" s="38"/>
      <c r="I479" s="39"/>
    </row>
    <row r="480" spans="3:9" ht="14.5" x14ac:dyDescent="0.35">
      <c r="C480" s="38"/>
      <c r="D480" s="39"/>
      <c r="H480" s="38"/>
      <c r="I480" s="39"/>
    </row>
    <row r="481" spans="3:9" ht="14.5" x14ac:dyDescent="0.35">
      <c r="C481" s="38"/>
      <c r="D481" s="39"/>
      <c r="H481" s="38"/>
      <c r="I481" s="39"/>
    </row>
    <row r="482" spans="3:9" ht="14.5" x14ac:dyDescent="0.35">
      <c r="C482" s="38"/>
      <c r="D482" s="39"/>
      <c r="H482" s="38"/>
      <c r="I482" s="39"/>
    </row>
    <row r="483" spans="3:9" ht="14.5" x14ac:dyDescent="0.35">
      <c r="C483" s="38"/>
      <c r="D483" s="39"/>
      <c r="H483" s="38"/>
      <c r="I483" s="39"/>
    </row>
    <row r="484" spans="3:9" ht="14.5" x14ac:dyDescent="0.35">
      <c r="C484" s="38"/>
      <c r="D484" s="39"/>
      <c r="H484" s="38"/>
      <c r="I484" s="39"/>
    </row>
    <row r="485" spans="3:9" ht="14.5" x14ac:dyDescent="0.35">
      <c r="C485" s="38"/>
      <c r="D485" s="39"/>
      <c r="H485" s="38"/>
      <c r="I485" s="39"/>
    </row>
    <row r="486" spans="3:9" ht="14.5" x14ac:dyDescent="0.35">
      <c r="C486" s="38"/>
      <c r="D486" s="39"/>
      <c r="H486" s="38"/>
      <c r="I486" s="39"/>
    </row>
    <row r="487" spans="3:9" ht="14.5" x14ac:dyDescent="0.35">
      <c r="C487" s="38"/>
      <c r="D487" s="39"/>
      <c r="H487" s="38"/>
      <c r="I487" s="39"/>
    </row>
    <row r="488" spans="3:9" ht="14.5" x14ac:dyDescent="0.35">
      <c r="C488" s="38"/>
      <c r="D488" s="39"/>
      <c r="H488" s="38"/>
      <c r="I488" s="39"/>
    </row>
    <row r="489" spans="3:9" ht="14.5" x14ac:dyDescent="0.35">
      <c r="C489" s="38"/>
      <c r="D489" s="39"/>
      <c r="H489" s="38"/>
      <c r="I489" s="39"/>
    </row>
    <row r="490" spans="3:9" ht="14.5" x14ac:dyDescent="0.35">
      <c r="C490" s="38"/>
      <c r="D490" s="39"/>
      <c r="H490" s="38"/>
      <c r="I490" s="39"/>
    </row>
    <row r="491" spans="3:9" ht="14.5" x14ac:dyDescent="0.35">
      <c r="C491" s="38"/>
      <c r="D491" s="39"/>
      <c r="H491" s="38"/>
      <c r="I491" s="39"/>
    </row>
    <row r="492" spans="3:9" ht="14.5" x14ac:dyDescent="0.35">
      <c r="C492" s="38"/>
      <c r="D492" s="39"/>
      <c r="H492" s="38"/>
      <c r="I492" s="39"/>
    </row>
    <row r="493" spans="3:9" ht="14.5" x14ac:dyDescent="0.35">
      <c r="C493" s="38"/>
      <c r="D493" s="39"/>
      <c r="H493" s="38"/>
      <c r="I493" s="39"/>
    </row>
    <row r="494" spans="3:9" ht="14.5" x14ac:dyDescent="0.35">
      <c r="C494" s="38"/>
      <c r="D494" s="39"/>
      <c r="H494" s="38"/>
      <c r="I494" s="39"/>
    </row>
    <row r="495" spans="3:9" ht="14.5" x14ac:dyDescent="0.35">
      <c r="C495" s="38"/>
      <c r="D495" s="39"/>
      <c r="H495" s="38"/>
      <c r="I495" s="39"/>
    </row>
    <row r="496" spans="3:9" ht="14.5" x14ac:dyDescent="0.35">
      <c r="C496" s="38"/>
      <c r="D496" s="39"/>
      <c r="H496" s="38"/>
      <c r="I496" s="39"/>
    </row>
    <row r="497" spans="3:9" ht="14.5" x14ac:dyDescent="0.35">
      <c r="C497" s="38"/>
      <c r="D497" s="39"/>
      <c r="H497" s="38"/>
      <c r="I497" s="39"/>
    </row>
    <row r="498" spans="3:9" ht="14.5" x14ac:dyDescent="0.35">
      <c r="C498" s="38"/>
      <c r="D498" s="39"/>
      <c r="H498" s="38"/>
      <c r="I498" s="39"/>
    </row>
    <row r="499" spans="3:9" ht="14.5" x14ac:dyDescent="0.35">
      <c r="C499" s="38"/>
      <c r="D499" s="39"/>
      <c r="H499" s="38"/>
      <c r="I499" s="39"/>
    </row>
    <row r="500" spans="3:9" ht="14.5" x14ac:dyDescent="0.35">
      <c r="C500" s="38"/>
      <c r="D500" s="39"/>
      <c r="H500" s="38"/>
      <c r="I500" s="39"/>
    </row>
    <row r="501" spans="3:9" ht="14.5" x14ac:dyDescent="0.35">
      <c r="C501" s="38"/>
      <c r="D501" s="39"/>
      <c r="H501" s="38"/>
      <c r="I501" s="39"/>
    </row>
    <row r="502" spans="3:9" ht="14.5" x14ac:dyDescent="0.35">
      <c r="C502" s="38"/>
      <c r="D502" s="39"/>
      <c r="H502" s="38"/>
      <c r="I502" s="39"/>
    </row>
    <row r="503" spans="3:9" ht="14.5" x14ac:dyDescent="0.35">
      <c r="C503" s="38"/>
      <c r="D503" s="39"/>
      <c r="H503" s="38"/>
      <c r="I503" s="39"/>
    </row>
    <row r="504" spans="3:9" ht="14.5" x14ac:dyDescent="0.35">
      <c r="C504" s="38"/>
      <c r="D504" s="39"/>
      <c r="H504" s="38"/>
      <c r="I504" s="39"/>
    </row>
    <row r="505" spans="3:9" ht="14.5" x14ac:dyDescent="0.35">
      <c r="C505" s="38"/>
      <c r="D505" s="39"/>
      <c r="H505" s="38"/>
      <c r="I505" s="39"/>
    </row>
    <row r="506" spans="3:9" ht="14.5" x14ac:dyDescent="0.35">
      <c r="C506" s="38"/>
      <c r="D506" s="39"/>
      <c r="H506" s="38"/>
      <c r="I506" s="39"/>
    </row>
    <row r="507" spans="3:9" ht="14.5" x14ac:dyDescent="0.35">
      <c r="C507" s="38"/>
      <c r="D507" s="39"/>
      <c r="H507" s="38"/>
      <c r="I507" s="39"/>
    </row>
    <row r="508" spans="3:9" ht="14.5" x14ac:dyDescent="0.35">
      <c r="C508" s="38"/>
      <c r="D508" s="39"/>
      <c r="H508" s="38"/>
      <c r="I508" s="39"/>
    </row>
    <row r="509" spans="3:9" ht="14.5" x14ac:dyDescent="0.35">
      <c r="C509" s="38"/>
      <c r="D509" s="39"/>
      <c r="H509" s="38"/>
      <c r="I509" s="39"/>
    </row>
    <row r="510" spans="3:9" ht="14.5" x14ac:dyDescent="0.35">
      <c r="C510" s="38"/>
      <c r="D510" s="39"/>
      <c r="H510" s="38"/>
      <c r="I510" s="39"/>
    </row>
    <row r="511" spans="3:9" ht="14.5" x14ac:dyDescent="0.35">
      <c r="C511" s="38"/>
      <c r="D511" s="39"/>
      <c r="H511" s="38"/>
      <c r="I511" s="39"/>
    </row>
    <row r="512" spans="3:9" ht="14.5" x14ac:dyDescent="0.35">
      <c r="C512" s="38"/>
      <c r="D512" s="39"/>
      <c r="H512" s="38"/>
      <c r="I512" s="39"/>
    </row>
    <row r="513" spans="3:9" ht="14.5" x14ac:dyDescent="0.35">
      <c r="C513" s="38"/>
      <c r="D513" s="39"/>
      <c r="H513" s="38"/>
      <c r="I513" s="39"/>
    </row>
    <row r="514" spans="3:9" ht="14.5" x14ac:dyDescent="0.35">
      <c r="C514" s="38"/>
      <c r="D514" s="39"/>
      <c r="H514" s="38"/>
      <c r="I514" s="39"/>
    </row>
    <row r="515" spans="3:9" ht="14.5" x14ac:dyDescent="0.35">
      <c r="C515" s="38"/>
      <c r="D515" s="39"/>
      <c r="H515" s="38"/>
      <c r="I515" s="39"/>
    </row>
    <row r="516" spans="3:9" ht="14.5" x14ac:dyDescent="0.35">
      <c r="C516" s="38"/>
      <c r="D516" s="39"/>
      <c r="H516" s="38"/>
      <c r="I516" s="39"/>
    </row>
    <row r="517" spans="3:9" ht="14.5" x14ac:dyDescent="0.35">
      <c r="C517" s="38"/>
      <c r="D517" s="39"/>
      <c r="H517" s="38"/>
      <c r="I517" s="39"/>
    </row>
    <row r="518" spans="3:9" ht="14.5" x14ac:dyDescent="0.35">
      <c r="C518" s="38"/>
      <c r="D518" s="39"/>
      <c r="H518" s="38"/>
      <c r="I518" s="39"/>
    </row>
    <row r="519" spans="3:9" ht="14.5" x14ac:dyDescent="0.35">
      <c r="C519" s="38"/>
      <c r="D519" s="39"/>
      <c r="H519" s="38"/>
      <c r="I519" s="39"/>
    </row>
    <row r="520" spans="3:9" ht="14.5" x14ac:dyDescent="0.35">
      <c r="C520" s="38"/>
      <c r="D520" s="39"/>
      <c r="H520" s="38"/>
      <c r="I520" s="39"/>
    </row>
    <row r="521" spans="3:9" ht="14.5" x14ac:dyDescent="0.35">
      <c r="C521" s="38"/>
      <c r="D521" s="39"/>
      <c r="H521" s="38"/>
      <c r="I521" s="39"/>
    </row>
    <row r="522" spans="3:9" ht="14.5" x14ac:dyDescent="0.35">
      <c r="C522" s="38"/>
      <c r="D522" s="39"/>
      <c r="H522" s="38"/>
      <c r="I522" s="39"/>
    </row>
    <row r="523" spans="3:9" ht="14.5" x14ac:dyDescent="0.35">
      <c r="C523" s="38"/>
      <c r="D523" s="39"/>
      <c r="H523" s="38"/>
      <c r="I523" s="39"/>
    </row>
    <row r="524" spans="3:9" ht="14.5" x14ac:dyDescent="0.35">
      <c r="C524" s="38"/>
      <c r="D524" s="39"/>
      <c r="H524" s="38"/>
      <c r="I524" s="39"/>
    </row>
    <row r="525" spans="3:9" ht="14.5" x14ac:dyDescent="0.35">
      <c r="C525" s="38"/>
      <c r="D525" s="39"/>
      <c r="H525" s="38"/>
      <c r="I525" s="39"/>
    </row>
    <row r="526" spans="3:9" ht="14.5" x14ac:dyDescent="0.35">
      <c r="C526" s="38"/>
      <c r="D526" s="39"/>
      <c r="H526" s="38"/>
      <c r="I526" s="39"/>
    </row>
    <row r="527" spans="3:9" ht="14.5" x14ac:dyDescent="0.35">
      <c r="C527" s="38"/>
      <c r="D527" s="39"/>
      <c r="H527" s="38"/>
      <c r="I527" s="39"/>
    </row>
    <row r="528" spans="3:9" ht="14.5" x14ac:dyDescent="0.35">
      <c r="C528" s="38"/>
      <c r="D528" s="39"/>
      <c r="H528" s="38"/>
      <c r="I528" s="39"/>
    </row>
    <row r="529" spans="3:9" ht="14.5" x14ac:dyDescent="0.35">
      <c r="C529" s="38"/>
      <c r="D529" s="39"/>
      <c r="H529" s="38"/>
      <c r="I529" s="39"/>
    </row>
    <row r="530" spans="3:9" ht="14.5" x14ac:dyDescent="0.35">
      <c r="C530" s="38"/>
      <c r="D530" s="39"/>
      <c r="H530" s="38"/>
      <c r="I530" s="39"/>
    </row>
    <row r="531" spans="3:9" ht="14.5" x14ac:dyDescent="0.35">
      <c r="C531" s="38"/>
      <c r="D531" s="39"/>
      <c r="H531" s="38"/>
      <c r="I531" s="39"/>
    </row>
    <row r="532" spans="3:9" ht="14.5" x14ac:dyDescent="0.35">
      <c r="C532" s="38"/>
      <c r="D532" s="39"/>
      <c r="H532" s="38"/>
      <c r="I532" s="39"/>
    </row>
    <row r="533" spans="3:9" ht="14.5" x14ac:dyDescent="0.35">
      <c r="C533" s="38"/>
      <c r="D533" s="39"/>
      <c r="H533" s="38"/>
      <c r="I533" s="39"/>
    </row>
    <row r="534" spans="3:9" ht="14.5" x14ac:dyDescent="0.35">
      <c r="C534" s="38"/>
      <c r="D534" s="39"/>
      <c r="H534" s="38"/>
      <c r="I534" s="39"/>
    </row>
    <row r="535" spans="3:9" ht="14.5" x14ac:dyDescent="0.35">
      <c r="C535" s="38"/>
      <c r="D535" s="39"/>
      <c r="H535" s="38"/>
      <c r="I535" s="39"/>
    </row>
    <row r="536" spans="3:9" ht="14.5" x14ac:dyDescent="0.35">
      <c r="C536" s="38"/>
      <c r="D536" s="39"/>
      <c r="H536" s="38"/>
      <c r="I536" s="39"/>
    </row>
    <row r="537" spans="3:9" ht="14.5" x14ac:dyDescent="0.35">
      <c r="C537" s="38"/>
      <c r="D537" s="39"/>
      <c r="H537" s="38"/>
      <c r="I537" s="39"/>
    </row>
    <row r="538" spans="3:9" ht="14.5" x14ac:dyDescent="0.35">
      <c r="C538" s="38"/>
      <c r="D538" s="39"/>
      <c r="H538" s="38"/>
      <c r="I538" s="39"/>
    </row>
    <row r="539" spans="3:9" ht="14.5" x14ac:dyDescent="0.35">
      <c r="C539" s="38"/>
      <c r="D539" s="39"/>
      <c r="H539" s="38"/>
      <c r="I539" s="39"/>
    </row>
    <row r="540" spans="3:9" ht="14.5" x14ac:dyDescent="0.35">
      <c r="C540" s="38"/>
      <c r="D540" s="39"/>
      <c r="H540" s="38"/>
      <c r="I540" s="39"/>
    </row>
    <row r="541" spans="3:9" ht="14.5" x14ac:dyDescent="0.35">
      <c r="C541" s="38"/>
      <c r="D541" s="39"/>
      <c r="H541" s="38"/>
      <c r="I541" s="39"/>
    </row>
    <row r="542" spans="3:9" ht="14.5" x14ac:dyDescent="0.35">
      <c r="C542" s="38"/>
      <c r="D542" s="39"/>
      <c r="H542" s="38"/>
      <c r="I542" s="39"/>
    </row>
    <row r="543" spans="3:9" ht="14.5" x14ac:dyDescent="0.35">
      <c r="C543" s="38"/>
      <c r="D543" s="39"/>
      <c r="H543" s="38"/>
      <c r="I543" s="39"/>
    </row>
    <row r="544" spans="3:9" ht="14.5" x14ac:dyDescent="0.35">
      <c r="C544" s="38"/>
      <c r="D544" s="39"/>
      <c r="H544" s="38"/>
      <c r="I544" s="39"/>
    </row>
    <row r="545" spans="3:9" ht="14.5" x14ac:dyDescent="0.35">
      <c r="C545" s="38"/>
      <c r="D545" s="39"/>
      <c r="H545" s="38"/>
      <c r="I545" s="39"/>
    </row>
    <row r="546" spans="3:9" ht="14.5" x14ac:dyDescent="0.35">
      <c r="C546" s="38"/>
      <c r="D546" s="39"/>
      <c r="H546" s="38"/>
      <c r="I546" s="39"/>
    </row>
    <row r="547" spans="3:9" ht="14.5" x14ac:dyDescent="0.35">
      <c r="C547" s="38"/>
      <c r="D547" s="39"/>
      <c r="H547" s="38"/>
      <c r="I547" s="39"/>
    </row>
    <row r="548" spans="3:9" ht="14.5" x14ac:dyDescent="0.35">
      <c r="C548" s="38"/>
      <c r="D548" s="39"/>
      <c r="H548" s="38"/>
      <c r="I548" s="39"/>
    </row>
    <row r="549" spans="3:9" ht="14.5" x14ac:dyDescent="0.35">
      <c r="C549" s="38"/>
      <c r="D549" s="39"/>
      <c r="H549" s="38"/>
      <c r="I549" s="39"/>
    </row>
    <row r="550" spans="3:9" ht="14.5" x14ac:dyDescent="0.35">
      <c r="C550" s="38"/>
      <c r="D550" s="39"/>
      <c r="H550" s="38"/>
      <c r="I550" s="39"/>
    </row>
    <row r="551" spans="3:9" ht="14.5" x14ac:dyDescent="0.35">
      <c r="C551" s="38"/>
      <c r="D551" s="39"/>
      <c r="H551" s="38"/>
      <c r="I551" s="39"/>
    </row>
    <row r="552" spans="3:9" ht="14.5" x14ac:dyDescent="0.35">
      <c r="C552" s="38"/>
      <c r="D552" s="39"/>
      <c r="H552" s="38"/>
      <c r="I552" s="39"/>
    </row>
    <row r="553" spans="3:9" ht="14.5" x14ac:dyDescent="0.35">
      <c r="C553" s="38"/>
      <c r="D553" s="39"/>
      <c r="H553" s="38"/>
      <c r="I553" s="39"/>
    </row>
    <row r="554" spans="3:9" ht="14.5" x14ac:dyDescent="0.35">
      <c r="C554" s="38"/>
      <c r="D554" s="39"/>
      <c r="H554" s="38"/>
      <c r="I554" s="39"/>
    </row>
    <row r="555" spans="3:9" ht="14.5" x14ac:dyDescent="0.35">
      <c r="C555" s="38"/>
      <c r="D555" s="39"/>
      <c r="H555" s="38"/>
      <c r="I555" s="39"/>
    </row>
    <row r="556" spans="3:9" ht="14.5" x14ac:dyDescent="0.35">
      <c r="C556" s="38"/>
      <c r="D556" s="39"/>
      <c r="H556" s="38"/>
      <c r="I556" s="39"/>
    </row>
    <row r="557" spans="3:9" ht="14.5" x14ac:dyDescent="0.35">
      <c r="C557" s="38"/>
      <c r="D557" s="39"/>
      <c r="H557" s="38"/>
      <c r="I557" s="39"/>
    </row>
    <row r="558" spans="3:9" ht="14.5" x14ac:dyDescent="0.35">
      <c r="C558" s="38"/>
      <c r="D558" s="39"/>
      <c r="H558" s="38"/>
      <c r="I558" s="39"/>
    </row>
    <row r="559" spans="3:9" ht="14.5" x14ac:dyDescent="0.35">
      <c r="C559" s="38"/>
      <c r="D559" s="39"/>
      <c r="H559" s="38"/>
      <c r="I559" s="39"/>
    </row>
    <row r="560" spans="3:9" ht="14.5" x14ac:dyDescent="0.35">
      <c r="C560" s="38"/>
      <c r="D560" s="39"/>
      <c r="H560" s="38"/>
      <c r="I560" s="39"/>
    </row>
    <row r="561" spans="3:9" ht="14.5" x14ac:dyDescent="0.35">
      <c r="C561" s="38"/>
      <c r="D561" s="39"/>
      <c r="H561" s="38"/>
      <c r="I561" s="39"/>
    </row>
    <row r="562" spans="3:9" ht="14.5" x14ac:dyDescent="0.35">
      <c r="C562" s="38"/>
      <c r="D562" s="39"/>
      <c r="H562" s="38"/>
      <c r="I562" s="39"/>
    </row>
    <row r="563" spans="3:9" ht="14.5" x14ac:dyDescent="0.35">
      <c r="C563" s="38"/>
      <c r="D563" s="39"/>
      <c r="H563" s="38"/>
      <c r="I563" s="39"/>
    </row>
    <row r="564" spans="3:9" ht="14.5" x14ac:dyDescent="0.35">
      <c r="C564" s="38"/>
      <c r="D564" s="39"/>
      <c r="H564" s="38"/>
      <c r="I564" s="39"/>
    </row>
    <row r="565" spans="3:9" ht="14.5" x14ac:dyDescent="0.35">
      <c r="C565" s="38"/>
      <c r="D565" s="39"/>
      <c r="H565" s="38"/>
      <c r="I565" s="39"/>
    </row>
    <row r="566" spans="3:9" ht="14.5" x14ac:dyDescent="0.35">
      <c r="C566" s="38"/>
      <c r="D566" s="39"/>
      <c r="H566" s="38"/>
      <c r="I566" s="39"/>
    </row>
    <row r="567" spans="3:9" ht="14.5" x14ac:dyDescent="0.35">
      <c r="C567" s="38"/>
      <c r="D567" s="39"/>
      <c r="H567" s="38"/>
      <c r="I567" s="39"/>
    </row>
    <row r="568" spans="3:9" ht="14.5" x14ac:dyDescent="0.35">
      <c r="C568" s="38"/>
      <c r="D568" s="39"/>
      <c r="H568" s="38"/>
      <c r="I568" s="39"/>
    </row>
    <row r="569" spans="3:9" ht="14.5" x14ac:dyDescent="0.35">
      <c r="C569" s="38"/>
      <c r="D569" s="39"/>
      <c r="H569" s="38"/>
      <c r="I569" s="39"/>
    </row>
    <row r="570" spans="3:9" ht="14.5" x14ac:dyDescent="0.35">
      <c r="C570" s="38"/>
      <c r="D570" s="39"/>
      <c r="H570" s="38"/>
      <c r="I570" s="39"/>
    </row>
    <row r="571" spans="3:9" ht="14.5" x14ac:dyDescent="0.35">
      <c r="C571" s="38"/>
      <c r="D571" s="39"/>
      <c r="H571" s="38"/>
      <c r="I571" s="39"/>
    </row>
    <row r="572" spans="3:9" ht="14.5" x14ac:dyDescent="0.35">
      <c r="C572" s="38"/>
      <c r="D572" s="39"/>
      <c r="H572" s="38"/>
      <c r="I572" s="39"/>
    </row>
    <row r="573" spans="3:9" ht="14.5" x14ac:dyDescent="0.35">
      <c r="C573" s="38"/>
      <c r="D573" s="39"/>
      <c r="H573" s="38"/>
      <c r="I573" s="39"/>
    </row>
    <row r="574" spans="3:9" ht="14.5" x14ac:dyDescent="0.35">
      <c r="C574" s="38"/>
      <c r="D574" s="39"/>
      <c r="H574" s="38"/>
      <c r="I574" s="39"/>
    </row>
    <row r="575" spans="3:9" ht="14.5" x14ac:dyDescent="0.35">
      <c r="C575" s="38"/>
      <c r="D575" s="39"/>
      <c r="H575" s="38"/>
      <c r="I575" s="39"/>
    </row>
    <row r="576" spans="3:9" ht="14.5" x14ac:dyDescent="0.35">
      <c r="C576" s="38"/>
      <c r="D576" s="39"/>
      <c r="H576" s="38"/>
      <c r="I576" s="39"/>
    </row>
    <row r="577" spans="3:9" ht="14.5" x14ac:dyDescent="0.35">
      <c r="C577" s="38"/>
      <c r="D577" s="39"/>
      <c r="H577" s="38"/>
      <c r="I577" s="39"/>
    </row>
    <row r="578" spans="3:9" ht="14.5" x14ac:dyDescent="0.35">
      <c r="C578" s="38"/>
      <c r="D578" s="39"/>
      <c r="H578" s="38"/>
      <c r="I578" s="39"/>
    </row>
    <row r="579" spans="3:9" ht="14.5" x14ac:dyDescent="0.35">
      <c r="C579" s="38"/>
      <c r="D579" s="39"/>
      <c r="H579" s="38"/>
      <c r="I579" s="39"/>
    </row>
    <row r="580" spans="3:9" ht="14.5" x14ac:dyDescent="0.35">
      <c r="C580" s="38"/>
      <c r="D580" s="39"/>
      <c r="H580" s="38"/>
      <c r="I580" s="39"/>
    </row>
    <row r="581" spans="3:9" ht="14.5" x14ac:dyDescent="0.35">
      <c r="C581" s="38"/>
      <c r="D581" s="39"/>
      <c r="H581" s="38"/>
      <c r="I581" s="39"/>
    </row>
    <row r="582" spans="3:9" ht="14.5" x14ac:dyDescent="0.35">
      <c r="C582" s="38"/>
      <c r="D582" s="39"/>
      <c r="H582" s="38"/>
      <c r="I582" s="39"/>
    </row>
    <row r="583" spans="3:9" ht="14.5" x14ac:dyDescent="0.35">
      <c r="C583" s="38"/>
      <c r="D583" s="39"/>
      <c r="H583" s="38"/>
      <c r="I583" s="39"/>
    </row>
    <row r="584" spans="3:9" ht="14.5" x14ac:dyDescent="0.35">
      <c r="C584" s="38"/>
      <c r="D584" s="39"/>
      <c r="H584" s="38"/>
      <c r="I584" s="39"/>
    </row>
    <row r="585" spans="3:9" ht="14.5" x14ac:dyDescent="0.35">
      <c r="C585" s="38"/>
      <c r="D585" s="39"/>
      <c r="H585" s="38"/>
      <c r="I585" s="39"/>
    </row>
    <row r="586" spans="3:9" ht="14.5" x14ac:dyDescent="0.35">
      <c r="C586" s="38"/>
      <c r="D586" s="39"/>
      <c r="H586" s="38"/>
      <c r="I586" s="39"/>
    </row>
    <row r="587" spans="3:9" ht="14.5" x14ac:dyDescent="0.35">
      <c r="C587" s="38"/>
      <c r="D587" s="39"/>
      <c r="H587" s="38"/>
      <c r="I587" s="39"/>
    </row>
    <row r="588" spans="3:9" ht="14.5" x14ac:dyDescent="0.35">
      <c r="C588" s="38"/>
      <c r="D588" s="39"/>
      <c r="H588" s="38"/>
      <c r="I588" s="39"/>
    </row>
    <row r="589" spans="3:9" ht="14.5" x14ac:dyDescent="0.35">
      <c r="C589" s="38"/>
      <c r="D589" s="39"/>
      <c r="H589" s="38"/>
      <c r="I589" s="39"/>
    </row>
    <row r="590" spans="3:9" ht="14.5" x14ac:dyDescent="0.35">
      <c r="C590" s="38"/>
      <c r="D590" s="39"/>
      <c r="H590" s="38"/>
      <c r="I590" s="39"/>
    </row>
    <row r="591" spans="3:9" ht="14.5" x14ac:dyDescent="0.35">
      <c r="C591" s="38"/>
      <c r="D591" s="39"/>
      <c r="H591" s="38"/>
      <c r="I591" s="39"/>
    </row>
    <row r="592" spans="3:9" ht="14.5" x14ac:dyDescent="0.35">
      <c r="C592" s="38"/>
      <c r="D592" s="39"/>
      <c r="H592" s="38"/>
      <c r="I592" s="39"/>
    </row>
    <row r="593" spans="3:9" ht="14.5" x14ac:dyDescent="0.35">
      <c r="C593" s="38"/>
      <c r="D593" s="39"/>
      <c r="H593" s="38"/>
      <c r="I593" s="39"/>
    </row>
    <row r="594" spans="3:9" ht="14.5" x14ac:dyDescent="0.35">
      <c r="C594" s="38"/>
      <c r="D594" s="39"/>
      <c r="H594" s="38"/>
      <c r="I594" s="39"/>
    </row>
    <row r="595" spans="3:9" ht="14.5" x14ac:dyDescent="0.35">
      <c r="C595" s="38"/>
      <c r="D595" s="39"/>
      <c r="H595" s="38"/>
      <c r="I595" s="39"/>
    </row>
    <row r="596" spans="3:9" ht="14.5" x14ac:dyDescent="0.35">
      <c r="C596" s="38"/>
      <c r="D596" s="39"/>
      <c r="H596" s="38"/>
      <c r="I596" s="39"/>
    </row>
    <row r="597" spans="3:9" ht="14.5" x14ac:dyDescent="0.35">
      <c r="C597" s="38"/>
      <c r="D597" s="39"/>
      <c r="H597" s="38"/>
      <c r="I597" s="39"/>
    </row>
    <row r="598" spans="3:9" ht="14.5" x14ac:dyDescent="0.35">
      <c r="C598" s="38"/>
      <c r="D598" s="39"/>
      <c r="H598" s="38"/>
      <c r="I598" s="39"/>
    </row>
    <row r="599" spans="3:9" ht="14.5" x14ac:dyDescent="0.35">
      <c r="C599" s="38"/>
      <c r="D599" s="39"/>
      <c r="H599" s="38"/>
      <c r="I599" s="39"/>
    </row>
    <row r="600" spans="3:9" ht="14.5" x14ac:dyDescent="0.35">
      <c r="C600" s="38"/>
      <c r="D600" s="39"/>
      <c r="H600" s="38"/>
      <c r="I600" s="39"/>
    </row>
    <row r="601" spans="3:9" ht="14.5" x14ac:dyDescent="0.35">
      <c r="C601" s="38"/>
      <c r="D601" s="39"/>
      <c r="H601" s="38"/>
      <c r="I601" s="39"/>
    </row>
    <row r="602" spans="3:9" ht="14.5" x14ac:dyDescent="0.35">
      <c r="C602" s="38"/>
      <c r="D602" s="39"/>
      <c r="H602" s="38"/>
      <c r="I602" s="39"/>
    </row>
    <row r="603" spans="3:9" ht="14.5" x14ac:dyDescent="0.35">
      <c r="C603" s="38"/>
      <c r="D603" s="39"/>
      <c r="H603" s="38"/>
      <c r="I603" s="39"/>
    </row>
    <row r="604" spans="3:9" ht="14.5" x14ac:dyDescent="0.35">
      <c r="C604" s="38"/>
      <c r="D604" s="39"/>
      <c r="H604" s="38"/>
      <c r="I604" s="39"/>
    </row>
    <row r="605" spans="3:9" ht="14.5" x14ac:dyDescent="0.35">
      <c r="C605" s="38"/>
      <c r="D605" s="39"/>
      <c r="H605" s="38"/>
      <c r="I605" s="39"/>
    </row>
    <row r="606" spans="3:9" ht="14.5" x14ac:dyDescent="0.35">
      <c r="C606" s="38"/>
      <c r="D606" s="39"/>
      <c r="H606" s="38"/>
      <c r="I606" s="39"/>
    </row>
    <row r="607" spans="3:9" ht="14.5" x14ac:dyDescent="0.35">
      <c r="C607" s="38"/>
      <c r="D607" s="39"/>
      <c r="H607" s="38"/>
      <c r="I607" s="39"/>
    </row>
    <row r="608" spans="3:9" ht="14.5" x14ac:dyDescent="0.35">
      <c r="C608" s="38"/>
      <c r="D608" s="39"/>
      <c r="H608" s="38"/>
      <c r="I608" s="39"/>
    </row>
    <row r="609" spans="3:9" ht="14.5" x14ac:dyDescent="0.35">
      <c r="C609" s="38"/>
      <c r="D609" s="39"/>
      <c r="H609" s="38"/>
      <c r="I609" s="39"/>
    </row>
    <row r="610" spans="3:9" ht="14.5" x14ac:dyDescent="0.35">
      <c r="C610" s="38"/>
      <c r="D610" s="39"/>
      <c r="H610" s="38"/>
      <c r="I610" s="39"/>
    </row>
    <row r="611" spans="3:9" ht="14.5" x14ac:dyDescent="0.35">
      <c r="C611" s="38"/>
      <c r="D611" s="39"/>
      <c r="H611" s="38"/>
      <c r="I611" s="39"/>
    </row>
    <row r="612" spans="3:9" ht="14.5" x14ac:dyDescent="0.35">
      <c r="C612" s="38"/>
      <c r="D612" s="39"/>
      <c r="H612" s="38"/>
      <c r="I612" s="39"/>
    </row>
    <row r="613" spans="3:9" ht="14.5" x14ac:dyDescent="0.35">
      <c r="C613" s="38"/>
      <c r="D613" s="39"/>
      <c r="H613" s="38"/>
      <c r="I613" s="39"/>
    </row>
    <row r="614" spans="3:9" ht="14.5" x14ac:dyDescent="0.35">
      <c r="C614" s="38"/>
      <c r="D614" s="39"/>
      <c r="H614" s="38"/>
      <c r="I614" s="39"/>
    </row>
    <row r="615" spans="3:9" ht="14.5" x14ac:dyDescent="0.35">
      <c r="C615" s="38"/>
      <c r="D615" s="39"/>
      <c r="H615" s="38"/>
      <c r="I615" s="39"/>
    </row>
    <row r="616" spans="3:9" ht="14.5" x14ac:dyDescent="0.35">
      <c r="C616" s="38"/>
      <c r="D616" s="39"/>
      <c r="H616" s="38"/>
      <c r="I616" s="39"/>
    </row>
    <row r="617" spans="3:9" ht="14.5" x14ac:dyDescent="0.35">
      <c r="C617" s="38"/>
      <c r="D617" s="39"/>
      <c r="H617" s="38"/>
      <c r="I617" s="39"/>
    </row>
    <row r="618" spans="3:9" ht="14.5" x14ac:dyDescent="0.35">
      <c r="C618" s="38"/>
      <c r="D618" s="39"/>
      <c r="H618" s="38"/>
      <c r="I618" s="39"/>
    </row>
    <row r="619" spans="3:9" ht="14.5" x14ac:dyDescent="0.35">
      <c r="C619" s="38"/>
      <c r="D619" s="39"/>
      <c r="H619" s="38"/>
      <c r="I619" s="39"/>
    </row>
    <row r="620" spans="3:9" ht="14.5" x14ac:dyDescent="0.35">
      <c r="C620" s="38"/>
      <c r="D620" s="39"/>
      <c r="H620" s="38"/>
      <c r="I620" s="39"/>
    </row>
    <row r="621" spans="3:9" ht="14.5" x14ac:dyDescent="0.35">
      <c r="C621" s="38"/>
      <c r="D621" s="39"/>
      <c r="H621" s="38"/>
      <c r="I621" s="39"/>
    </row>
    <row r="622" spans="3:9" ht="14.5" x14ac:dyDescent="0.35">
      <c r="C622" s="38"/>
      <c r="D622" s="39"/>
      <c r="H622" s="38"/>
      <c r="I622" s="39"/>
    </row>
    <row r="623" spans="3:9" ht="14.5" x14ac:dyDescent="0.35">
      <c r="C623" s="38"/>
      <c r="D623" s="39"/>
      <c r="H623" s="38"/>
      <c r="I623" s="39"/>
    </row>
    <row r="624" spans="3:9" ht="14.5" x14ac:dyDescent="0.35">
      <c r="C624" s="38"/>
      <c r="D624" s="39"/>
      <c r="H624" s="38"/>
      <c r="I624" s="39"/>
    </row>
    <row r="625" spans="3:9" ht="14.5" x14ac:dyDescent="0.35">
      <c r="C625" s="38"/>
      <c r="D625" s="39"/>
      <c r="H625" s="38"/>
      <c r="I625" s="39"/>
    </row>
    <row r="626" spans="3:9" ht="14.5" x14ac:dyDescent="0.35">
      <c r="C626" s="38"/>
      <c r="D626" s="39"/>
      <c r="H626" s="38"/>
      <c r="I626" s="39"/>
    </row>
    <row r="627" spans="3:9" ht="14.5" x14ac:dyDescent="0.35">
      <c r="C627" s="38"/>
      <c r="D627" s="39"/>
      <c r="H627" s="38"/>
      <c r="I627" s="39"/>
    </row>
    <row r="628" spans="3:9" ht="14.5" x14ac:dyDescent="0.35">
      <c r="C628" s="38"/>
      <c r="D628" s="39"/>
      <c r="H628" s="38"/>
      <c r="I628" s="39"/>
    </row>
    <row r="629" spans="3:9" ht="14.5" x14ac:dyDescent="0.35">
      <c r="C629" s="38"/>
      <c r="D629" s="39"/>
      <c r="H629" s="38"/>
      <c r="I629" s="39"/>
    </row>
    <row r="630" spans="3:9" ht="14.5" x14ac:dyDescent="0.35">
      <c r="C630" s="38"/>
      <c r="D630" s="39"/>
      <c r="H630" s="38"/>
      <c r="I630" s="39"/>
    </row>
    <row r="631" spans="3:9" ht="14.5" x14ac:dyDescent="0.35">
      <c r="C631" s="38"/>
      <c r="D631" s="39"/>
      <c r="H631" s="38"/>
      <c r="I631" s="39"/>
    </row>
    <row r="632" spans="3:9" ht="14.5" x14ac:dyDescent="0.35">
      <c r="C632" s="38"/>
      <c r="D632" s="39"/>
      <c r="H632" s="38"/>
      <c r="I632" s="39"/>
    </row>
    <row r="633" spans="3:9" ht="14.5" x14ac:dyDescent="0.35">
      <c r="C633" s="38"/>
      <c r="D633" s="39"/>
      <c r="H633" s="38"/>
      <c r="I633" s="39"/>
    </row>
    <row r="634" spans="3:9" ht="14.5" x14ac:dyDescent="0.35">
      <c r="C634" s="38"/>
      <c r="D634" s="39"/>
      <c r="H634" s="38"/>
      <c r="I634" s="39"/>
    </row>
    <row r="635" spans="3:9" ht="14.5" x14ac:dyDescent="0.35">
      <c r="C635" s="38"/>
      <c r="D635" s="39"/>
      <c r="H635" s="38"/>
      <c r="I635" s="39"/>
    </row>
    <row r="636" spans="3:9" ht="14.5" x14ac:dyDescent="0.35">
      <c r="C636" s="38"/>
      <c r="D636" s="39"/>
      <c r="H636" s="38"/>
      <c r="I636" s="39"/>
    </row>
    <row r="637" spans="3:9" ht="14.5" x14ac:dyDescent="0.35">
      <c r="C637" s="38"/>
      <c r="D637" s="39"/>
      <c r="H637" s="38"/>
      <c r="I637" s="39"/>
    </row>
    <row r="638" spans="3:9" ht="14.5" x14ac:dyDescent="0.35">
      <c r="C638" s="38"/>
      <c r="D638" s="39"/>
      <c r="H638" s="38"/>
      <c r="I638" s="39"/>
    </row>
    <row r="639" spans="3:9" ht="14.5" x14ac:dyDescent="0.35">
      <c r="C639" s="38"/>
      <c r="D639" s="39"/>
      <c r="H639" s="38"/>
      <c r="I639" s="39"/>
    </row>
    <row r="640" spans="3:9" ht="14.5" x14ac:dyDescent="0.35">
      <c r="C640" s="38"/>
      <c r="D640" s="39"/>
      <c r="H640" s="38"/>
      <c r="I640" s="39"/>
    </row>
    <row r="641" spans="3:9" ht="14.5" x14ac:dyDescent="0.35">
      <c r="C641" s="38"/>
      <c r="D641" s="39"/>
      <c r="H641" s="38"/>
      <c r="I641" s="39"/>
    </row>
    <row r="642" spans="3:9" ht="14.5" x14ac:dyDescent="0.35">
      <c r="C642" s="38"/>
      <c r="D642" s="39"/>
      <c r="H642" s="38"/>
      <c r="I642" s="39"/>
    </row>
    <row r="643" spans="3:9" ht="14.5" x14ac:dyDescent="0.35">
      <c r="C643" s="38"/>
      <c r="D643" s="39"/>
      <c r="H643" s="38"/>
      <c r="I643" s="39"/>
    </row>
    <row r="644" spans="3:9" ht="14.5" x14ac:dyDescent="0.35">
      <c r="C644" s="38"/>
      <c r="D644" s="39"/>
      <c r="H644" s="38"/>
      <c r="I644" s="39"/>
    </row>
    <row r="645" spans="3:9" ht="14.5" x14ac:dyDescent="0.35">
      <c r="C645" s="38"/>
      <c r="D645" s="39"/>
      <c r="H645" s="38"/>
      <c r="I645" s="39"/>
    </row>
    <row r="646" spans="3:9" ht="14.5" x14ac:dyDescent="0.35">
      <c r="C646" s="38"/>
      <c r="D646" s="39"/>
      <c r="H646" s="38"/>
      <c r="I646" s="39"/>
    </row>
    <row r="647" spans="3:9" ht="14.5" x14ac:dyDescent="0.35">
      <c r="C647" s="38"/>
      <c r="D647" s="39"/>
      <c r="H647" s="38"/>
      <c r="I647" s="39"/>
    </row>
    <row r="648" spans="3:9" ht="14.5" x14ac:dyDescent="0.35">
      <c r="C648" s="38"/>
      <c r="D648" s="39"/>
      <c r="H648" s="38"/>
      <c r="I648" s="39"/>
    </row>
    <row r="649" spans="3:9" ht="14.5" x14ac:dyDescent="0.35">
      <c r="C649" s="38"/>
      <c r="D649" s="39"/>
      <c r="H649" s="38"/>
      <c r="I649" s="39"/>
    </row>
    <row r="650" spans="3:9" ht="14.5" x14ac:dyDescent="0.35">
      <c r="C650" s="38"/>
      <c r="D650" s="39"/>
      <c r="H650" s="38"/>
      <c r="I650" s="39"/>
    </row>
    <row r="651" spans="3:9" ht="14.5" x14ac:dyDescent="0.35">
      <c r="C651" s="38"/>
      <c r="D651" s="39"/>
      <c r="H651" s="38"/>
      <c r="I651" s="39"/>
    </row>
    <row r="652" spans="3:9" ht="14.5" x14ac:dyDescent="0.35">
      <c r="C652" s="38"/>
      <c r="D652" s="39"/>
      <c r="H652" s="38"/>
      <c r="I652" s="39"/>
    </row>
    <row r="653" spans="3:9" ht="14.5" x14ac:dyDescent="0.35">
      <c r="C653" s="38"/>
      <c r="D653" s="39"/>
      <c r="H653" s="38"/>
      <c r="I653" s="39"/>
    </row>
    <row r="654" spans="3:9" ht="14.5" x14ac:dyDescent="0.35">
      <c r="C654" s="38"/>
      <c r="D654" s="39"/>
      <c r="H654" s="38"/>
      <c r="I654" s="39"/>
    </row>
    <row r="655" spans="3:9" ht="14.5" x14ac:dyDescent="0.35">
      <c r="C655" s="38"/>
      <c r="D655" s="39"/>
      <c r="H655" s="38"/>
      <c r="I655" s="39"/>
    </row>
    <row r="656" spans="3:9" ht="14.5" x14ac:dyDescent="0.35">
      <c r="C656" s="38"/>
      <c r="D656" s="39"/>
      <c r="H656" s="38"/>
      <c r="I656" s="39"/>
    </row>
    <row r="657" spans="3:9" ht="14.5" x14ac:dyDescent="0.35">
      <c r="C657" s="38"/>
      <c r="D657" s="39"/>
      <c r="H657" s="38"/>
      <c r="I657" s="39"/>
    </row>
    <row r="658" spans="3:9" ht="14.5" x14ac:dyDescent="0.35">
      <c r="C658" s="38"/>
      <c r="D658" s="39"/>
      <c r="H658" s="38"/>
      <c r="I658" s="39"/>
    </row>
    <row r="659" spans="3:9" ht="14.5" x14ac:dyDescent="0.35">
      <c r="C659" s="38"/>
      <c r="D659" s="39"/>
      <c r="H659" s="38"/>
      <c r="I659" s="39"/>
    </row>
    <row r="660" spans="3:9" ht="14.5" x14ac:dyDescent="0.35">
      <c r="C660" s="38"/>
      <c r="D660" s="39"/>
      <c r="H660" s="38"/>
      <c r="I660" s="39"/>
    </row>
    <row r="661" spans="3:9" ht="14.5" x14ac:dyDescent="0.35">
      <c r="C661" s="38"/>
      <c r="D661" s="39"/>
      <c r="H661" s="38"/>
      <c r="I661" s="39"/>
    </row>
    <row r="662" spans="3:9" ht="14.5" x14ac:dyDescent="0.35">
      <c r="C662" s="38"/>
      <c r="D662" s="39"/>
      <c r="H662" s="38"/>
      <c r="I662" s="39"/>
    </row>
    <row r="663" spans="3:9" ht="14.5" x14ac:dyDescent="0.35">
      <c r="C663" s="38"/>
      <c r="D663" s="39"/>
      <c r="H663" s="38"/>
      <c r="I663" s="39"/>
    </row>
    <row r="664" spans="3:9" ht="14.5" x14ac:dyDescent="0.35">
      <c r="C664" s="38"/>
      <c r="D664" s="39"/>
      <c r="H664" s="38"/>
      <c r="I664" s="39"/>
    </row>
    <row r="665" spans="3:9" ht="14.5" x14ac:dyDescent="0.35">
      <c r="C665" s="38"/>
      <c r="D665" s="39"/>
      <c r="H665" s="38"/>
      <c r="I665" s="39"/>
    </row>
    <row r="666" spans="3:9" ht="14.5" x14ac:dyDescent="0.35">
      <c r="C666" s="38"/>
      <c r="D666" s="39"/>
      <c r="H666" s="38"/>
      <c r="I666" s="39"/>
    </row>
    <row r="667" spans="3:9" ht="14.5" x14ac:dyDescent="0.35">
      <c r="C667" s="38"/>
      <c r="D667" s="39"/>
      <c r="H667" s="38"/>
      <c r="I667" s="39"/>
    </row>
    <row r="668" spans="3:9" ht="14.5" x14ac:dyDescent="0.35">
      <c r="C668" s="38"/>
      <c r="D668" s="39"/>
      <c r="H668" s="38"/>
      <c r="I668" s="39"/>
    </row>
    <row r="669" spans="3:9" ht="14.5" x14ac:dyDescent="0.35">
      <c r="C669" s="38"/>
      <c r="D669" s="39"/>
      <c r="H669" s="38"/>
      <c r="I669" s="39"/>
    </row>
    <row r="670" spans="3:9" ht="14.5" x14ac:dyDescent="0.35">
      <c r="C670" s="38"/>
      <c r="D670" s="39"/>
      <c r="H670" s="38"/>
      <c r="I670" s="39"/>
    </row>
    <row r="671" spans="3:9" ht="14.5" x14ac:dyDescent="0.35">
      <c r="C671" s="38"/>
      <c r="D671" s="39"/>
      <c r="H671" s="38"/>
      <c r="I671" s="39"/>
    </row>
    <row r="672" spans="3:9" ht="14.5" x14ac:dyDescent="0.35">
      <c r="C672" s="38"/>
      <c r="D672" s="39"/>
      <c r="H672" s="38"/>
      <c r="I672" s="39"/>
    </row>
    <row r="673" spans="3:9" ht="14.5" x14ac:dyDescent="0.35">
      <c r="C673" s="38"/>
      <c r="D673" s="39"/>
      <c r="H673" s="38"/>
      <c r="I673" s="39"/>
    </row>
    <row r="674" spans="3:9" ht="14.5" x14ac:dyDescent="0.35">
      <c r="C674" s="38"/>
      <c r="D674" s="39"/>
      <c r="H674" s="38"/>
      <c r="I674" s="39"/>
    </row>
    <row r="675" spans="3:9" ht="14.5" x14ac:dyDescent="0.35">
      <c r="C675" s="38"/>
      <c r="D675" s="39"/>
      <c r="H675" s="38"/>
      <c r="I675" s="39"/>
    </row>
    <row r="676" spans="3:9" ht="14.5" x14ac:dyDescent="0.35">
      <c r="C676" s="38"/>
      <c r="D676" s="39"/>
      <c r="H676" s="38"/>
      <c r="I676" s="39"/>
    </row>
    <row r="677" spans="3:9" ht="14.5" x14ac:dyDescent="0.35">
      <c r="C677" s="38"/>
      <c r="D677" s="39"/>
      <c r="H677" s="38"/>
      <c r="I677" s="39"/>
    </row>
    <row r="678" spans="3:9" ht="14.5" x14ac:dyDescent="0.35">
      <c r="C678" s="38"/>
      <c r="D678" s="39"/>
      <c r="H678" s="38"/>
      <c r="I678" s="39"/>
    </row>
    <row r="679" spans="3:9" ht="14.5" x14ac:dyDescent="0.35">
      <c r="C679" s="38"/>
      <c r="D679" s="39"/>
      <c r="H679" s="38"/>
      <c r="I679" s="39"/>
    </row>
    <row r="680" spans="3:9" ht="14.5" x14ac:dyDescent="0.35">
      <c r="C680" s="38"/>
      <c r="D680" s="39"/>
      <c r="H680" s="38"/>
      <c r="I680" s="39"/>
    </row>
    <row r="681" spans="3:9" ht="14.5" x14ac:dyDescent="0.35">
      <c r="C681" s="38"/>
      <c r="D681" s="39"/>
      <c r="H681" s="38"/>
      <c r="I681" s="39"/>
    </row>
    <row r="682" spans="3:9" ht="14.5" x14ac:dyDescent="0.35">
      <c r="C682" s="38"/>
      <c r="D682" s="39"/>
      <c r="H682" s="38"/>
      <c r="I682" s="39"/>
    </row>
    <row r="683" spans="3:9" ht="14.5" x14ac:dyDescent="0.35">
      <c r="C683" s="38"/>
      <c r="D683" s="39"/>
      <c r="H683" s="38"/>
      <c r="I683" s="39"/>
    </row>
    <row r="684" spans="3:9" ht="14.5" x14ac:dyDescent="0.35">
      <c r="C684" s="38"/>
      <c r="D684" s="39"/>
      <c r="H684" s="38"/>
      <c r="I684" s="39"/>
    </row>
    <row r="685" spans="3:9" ht="14.5" x14ac:dyDescent="0.35">
      <c r="C685" s="38"/>
      <c r="D685" s="39"/>
      <c r="H685" s="38"/>
      <c r="I685" s="39"/>
    </row>
    <row r="686" spans="3:9" ht="14.5" x14ac:dyDescent="0.35">
      <c r="C686" s="38"/>
      <c r="D686" s="39"/>
      <c r="H686" s="38"/>
      <c r="I686" s="39"/>
    </row>
    <row r="687" spans="3:9" ht="14.5" x14ac:dyDescent="0.35">
      <c r="C687" s="38"/>
      <c r="D687" s="39"/>
      <c r="H687" s="38"/>
      <c r="I687" s="39"/>
    </row>
    <row r="688" spans="3:9" ht="14.5" x14ac:dyDescent="0.35">
      <c r="C688" s="38"/>
      <c r="D688" s="39"/>
      <c r="H688" s="38"/>
      <c r="I688" s="39"/>
    </row>
    <row r="689" spans="3:9" ht="14.5" x14ac:dyDescent="0.35">
      <c r="C689" s="38"/>
      <c r="D689" s="39"/>
      <c r="H689" s="38"/>
      <c r="I689" s="39"/>
    </row>
    <row r="690" spans="3:9" ht="14.5" x14ac:dyDescent="0.35">
      <c r="C690" s="38"/>
      <c r="D690" s="39"/>
      <c r="H690" s="38"/>
      <c r="I690" s="39"/>
    </row>
    <row r="691" spans="3:9" ht="14.5" x14ac:dyDescent="0.35">
      <c r="C691" s="38"/>
      <c r="D691" s="39"/>
      <c r="H691" s="38"/>
      <c r="I691" s="39"/>
    </row>
    <row r="692" spans="3:9" ht="14.5" x14ac:dyDescent="0.35">
      <c r="C692" s="38"/>
      <c r="D692" s="39"/>
      <c r="H692" s="38"/>
      <c r="I692" s="39"/>
    </row>
    <row r="693" spans="3:9" ht="14.5" x14ac:dyDescent="0.35">
      <c r="C693" s="38"/>
      <c r="D693" s="39"/>
      <c r="H693" s="38"/>
      <c r="I693" s="39"/>
    </row>
    <row r="694" spans="3:9" ht="14.5" x14ac:dyDescent="0.35">
      <c r="C694" s="38"/>
      <c r="D694" s="39"/>
      <c r="H694" s="38"/>
      <c r="I694" s="39"/>
    </row>
    <row r="695" spans="3:9" ht="14.5" x14ac:dyDescent="0.35">
      <c r="C695" s="38"/>
      <c r="D695" s="39"/>
      <c r="H695" s="38"/>
      <c r="I695" s="39"/>
    </row>
    <row r="696" spans="3:9" ht="14.5" x14ac:dyDescent="0.35">
      <c r="C696" s="38"/>
      <c r="D696" s="39"/>
      <c r="H696" s="38"/>
      <c r="I696" s="39"/>
    </row>
    <row r="697" spans="3:9" ht="14.5" x14ac:dyDescent="0.35">
      <c r="C697" s="38"/>
      <c r="D697" s="39"/>
      <c r="H697" s="38"/>
      <c r="I697" s="39"/>
    </row>
    <row r="698" spans="3:9" ht="14.5" x14ac:dyDescent="0.35">
      <c r="C698" s="38"/>
      <c r="D698" s="39"/>
      <c r="H698" s="38"/>
      <c r="I698" s="39"/>
    </row>
    <row r="699" spans="3:9" ht="14.5" x14ac:dyDescent="0.35">
      <c r="C699" s="38"/>
      <c r="D699" s="39"/>
      <c r="H699" s="38"/>
      <c r="I699" s="39"/>
    </row>
    <row r="700" spans="3:9" ht="14.5" x14ac:dyDescent="0.35">
      <c r="C700" s="38"/>
      <c r="D700" s="39"/>
      <c r="H700" s="38"/>
      <c r="I700" s="39"/>
    </row>
    <row r="701" spans="3:9" ht="14.5" x14ac:dyDescent="0.35">
      <c r="C701" s="38"/>
      <c r="D701" s="39"/>
      <c r="H701" s="38"/>
      <c r="I701" s="39"/>
    </row>
    <row r="702" spans="3:9" ht="14.5" x14ac:dyDescent="0.35">
      <c r="C702" s="38"/>
      <c r="D702" s="39"/>
      <c r="H702" s="38"/>
      <c r="I702" s="39"/>
    </row>
    <row r="703" spans="3:9" ht="14.5" x14ac:dyDescent="0.35">
      <c r="C703" s="38"/>
      <c r="D703" s="39"/>
      <c r="H703" s="38"/>
      <c r="I703" s="39"/>
    </row>
    <row r="704" spans="3:9" ht="14.5" x14ac:dyDescent="0.35">
      <c r="C704" s="38"/>
      <c r="D704" s="39"/>
      <c r="H704" s="38"/>
      <c r="I704" s="39"/>
    </row>
    <row r="705" spans="3:9" ht="14.5" x14ac:dyDescent="0.35">
      <c r="C705" s="38"/>
      <c r="D705" s="39"/>
      <c r="H705" s="38"/>
      <c r="I705" s="39"/>
    </row>
    <row r="706" spans="3:9" ht="14.5" x14ac:dyDescent="0.35">
      <c r="C706" s="38"/>
      <c r="D706" s="39"/>
      <c r="H706" s="38"/>
      <c r="I706" s="39"/>
    </row>
    <row r="707" spans="3:9" ht="14.5" x14ac:dyDescent="0.35">
      <c r="C707" s="38"/>
      <c r="D707" s="39"/>
      <c r="H707" s="38"/>
      <c r="I707" s="39"/>
    </row>
    <row r="708" spans="3:9" ht="14.5" x14ac:dyDescent="0.35">
      <c r="C708" s="38"/>
      <c r="D708" s="39"/>
      <c r="H708" s="38"/>
      <c r="I708" s="39"/>
    </row>
    <row r="709" spans="3:9" ht="14.5" x14ac:dyDescent="0.35">
      <c r="C709" s="38"/>
      <c r="D709" s="39"/>
      <c r="H709" s="38"/>
      <c r="I709" s="39"/>
    </row>
    <row r="710" spans="3:9" ht="14.5" x14ac:dyDescent="0.35">
      <c r="C710" s="38"/>
      <c r="D710" s="39"/>
      <c r="H710" s="38"/>
      <c r="I710" s="39"/>
    </row>
    <row r="711" spans="3:9" ht="14.5" x14ac:dyDescent="0.35">
      <c r="C711" s="38"/>
      <c r="D711" s="39"/>
      <c r="H711" s="38"/>
      <c r="I711" s="39"/>
    </row>
    <row r="712" spans="3:9" ht="14.5" x14ac:dyDescent="0.35">
      <c r="C712" s="38"/>
      <c r="D712" s="39"/>
      <c r="H712" s="38"/>
      <c r="I712" s="39"/>
    </row>
    <row r="713" spans="3:9" ht="14.5" x14ac:dyDescent="0.35">
      <c r="C713" s="38"/>
      <c r="D713" s="39"/>
      <c r="H713" s="38"/>
      <c r="I713" s="39"/>
    </row>
    <row r="714" spans="3:9" ht="14.5" x14ac:dyDescent="0.35">
      <c r="C714" s="38"/>
      <c r="D714" s="39"/>
      <c r="H714" s="38"/>
      <c r="I714" s="39"/>
    </row>
    <row r="715" spans="3:9" ht="14.5" x14ac:dyDescent="0.35">
      <c r="C715" s="38"/>
      <c r="D715" s="39"/>
      <c r="H715" s="38"/>
      <c r="I715" s="39"/>
    </row>
    <row r="716" spans="3:9" ht="14.5" x14ac:dyDescent="0.35">
      <c r="C716" s="38"/>
      <c r="D716" s="39"/>
      <c r="H716" s="38"/>
      <c r="I716" s="39"/>
    </row>
    <row r="717" spans="3:9" ht="14.5" x14ac:dyDescent="0.35">
      <c r="C717" s="38"/>
      <c r="D717" s="39"/>
      <c r="H717" s="38"/>
      <c r="I717" s="39"/>
    </row>
    <row r="718" spans="3:9" ht="14.5" x14ac:dyDescent="0.35">
      <c r="C718" s="38"/>
      <c r="D718" s="39"/>
      <c r="H718" s="38"/>
      <c r="I718" s="39"/>
    </row>
    <row r="719" spans="3:9" ht="14.5" x14ac:dyDescent="0.35">
      <c r="C719" s="38"/>
      <c r="D719" s="39"/>
      <c r="H719" s="38"/>
      <c r="I719" s="39"/>
    </row>
    <row r="720" spans="3:9" ht="14.5" x14ac:dyDescent="0.35">
      <c r="C720" s="38"/>
      <c r="D720" s="39"/>
      <c r="H720" s="38"/>
      <c r="I720" s="39"/>
    </row>
    <row r="721" spans="3:9" ht="14.5" x14ac:dyDescent="0.35">
      <c r="C721" s="38"/>
      <c r="D721" s="39"/>
      <c r="H721" s="38"/>
      <c r="I721" s="39"/>
    </row>
    <row r="722" spans="3:9" ht="14.5" x14ac:dyDescent="0.35">
      <c r="C722" s="38"/>
      <c r="D722" s="39"/>
      <c r="H722" s="38"/>
      <c r="I722" s="39"/>
    </row>
    <row r="723" spans="3:9" ht="14.5" x14ac:dyDescent="0.35">
      <c r="C723" s="38"/>
      <c r="D723" s="39"/>
      <c r="H723" s="38"/>
      <c r="I723" s="39"/>
    </row>
    <row r="724" spans="3:9" ht="14.5" x14ac:dyDescent="0.35">
      <c r="C724" s="38"/>
      <c r="D724" s="39"/>
      <c r="H724" s="38"/>
      <c r="I724" s="39"/>
    </row>
    <row r="725" spans="3:9" ht="14.5" x14ac:dyDescent="0.35">
      <c r="C725" s="38"/>
      <c r="D725" s="39"/>
      <c r="H725" s="38"/>
      <c r="I725" s="39"/>
    </row>
    <row r="726" spans="3:9" ht="14.5" x14ac:dyDescent="0.35">
      <c r="C726" s="38"/>
      <c r="D726" s="39"/>
      <c r="H726" s="38"/>
      <c r="I726" s="39"/>
    </row>
    <row r="727" spans="3:9" ht="14.5" x14ac:dyDescent="0.35">
      <c r="C727" s="38"/>
      <c r="D727" s="39"/>
      <c r="H727" s="38"/>
      <c r="I727" s="39"/>
    </row>
    <row r="728" spans="3:9" ht="14.5" x14ac:dyDescent="0.35">
      <c r="C728" s="38"/>
      <c r="D728" s="39"/>
      <c r="H728" s="38"/>
      <c r="I728" s="39"/>
    </row>
    <row r="729" spans="3:9" ht="14.5" x14ac:dyDescent="0.35">
      <c r="C729" s="38"/>
      <c r="D729" s="39"/>
      <c r="H729" s="38"/>
      <c r="I729" s="39"/>
    </row>
    <row r="730" spans="3:9" ht="14.5" x14ac:dyDescent="0.35">
      <c r="C730" s="38"/>
      <c r="D730" s="39"/>
      <c r="H730" s="38"/>
      <c r="I730" s="39"/>
    </row>
    <row r="731" spans="3:9" ht="14.5" x14ac:dyDescent="0.35">
      <c r="C731" s="38"/>
      <c r="D731" s="39"/>
      <c r="H731" s="38"/>
      <c r="I731" s="39"/>
    </row>
    <row r="732" spans="3:9" ht="14.5" x14ac:dyDescent="0.35">
      <c r="C732" s="38"/>
      <c r="D732" s="39"/>
      <c r="H732" s="38"/>
      <c r="I732" s="39"/>
    </row>
    <row r="733" spans="3:9" ht="14.5" x14ac:dyDescent="0.35">
      <c r="C733" s="38"/>
      <c r="D733" s="39"/>
      <c r="H733" s="38"/>
      <c r="I733" s="39"/>
    </row>
    <row r="734" spans="3:9" ht="14.5" x14ac:dyDescent="0.35">
      <c r="C734" s="38"/>
      <c r="D734" s="39"/>
      <c r="H734" s="38"/>
      <c r="I734" s="39"/>
    </row>
    <row r="735" spans="3:9" ht="14.5" x14ac:dyDescent="0.35">
      <c r="C735" s="38"/>
      <c r="D735" s="39"/>
      <c r="H735" s="38"/>
      <c r="I735" s="39"/>
    </row>
    <row r="736" spans="3:9" ht="14.5" x14ac:dyDescent="0.35">
      <c r="C736" s="38"/>
      <c r="D736" s="39"/>
      <c r="H736" s="38"/>
      <c r="I736" s="39"/>
    </row>
    <row r="737" spans="3:9" ht="14.5" x14ac:dyDescent="0.35">
      <c r="C737" s="38"/>
      <c r="D737" s="39"/>
      <c r="H737" s="38"/>
      <c r="I737" s="39"/>
    </row>
    <row r="738" spans="3:9" ht="14.5" x14ac:dyDescent="0.35">
      <c r="C738" s="38"/>
      <c r="D738" s="39"/>
      <c r="H738" s="38"/>
      <c r="I738" s="39"/>
    </row>
    <row r="739" spans="3:9" ht="14.5" x14ac:dyDescent="0.35">
      <c r="C739" s="38"/>
      <c r="D739" s="39"/>
      <c r="H739" s="38"/>
      <c r="I739" s="39"/>
    </row>
    <row r="740" spans="3:9" ht="14.5" x14ac:dyDescent="0.35">
      <c r="C740" s="38"/>
      <c r="D740" s="39"/>
      <c r="H740" s="38"/>
      <c r="I740" s="39"/>
    </row>
    <row r="741" spans="3:9" ht="14.5" x14ac:dyDescent="0.35">
      <c r="C741" s="38"/>
      <c r="D741" s="39"/>
      <c r="H741" s="38"/>
      <c r="I741" s="39"/>
    </row>
    <row r="742" spans="3:9" ht="14.5" x14ac:dyDescent="0.35">
      <c r="C742" s="38"/>
      <c r="D742" s="39"/>
      <c r="H742" s="38"/>
      <c r="I742" s="39"/>
    </row>
    <row r="743" spans="3:9" ht="14.5" x14ac:dyDescent="0.35">
      <c r="C743" s="38"/>
      <c r="D743" s="39"/>
      <c r="H743" s="38"/>
      <c r="I743" s="39"/>
    </row>
    <row r="744" spans="3:9" ht="14.5" x14ac:dyDescent="0.35">
      <c r="C744" s="38"/>
      <c r="D744" s="39"/>
      <c r="H744" s="38"/>
      <c r="I744" s="39"/>
    </row>
    <row r="745" spans="3:9" ht="14.5" x14ac:dyDescent="0.35">
      <c r="C745" s="38"/>
      <c r="D745" s="39"/>
      <c r="H745" s="38"/>
      <c r="I745" s="39"/>
    </row>
    <row r="746" spans="3:9" ht="14.5" x14ac:dyDescent="0.35">
      <c r="C746" s="38"/>
      <c r="D746" s="39"/>
      <c r="H746" s="38"/>
      <c r="I746" s="39"/>
    </row>
    <row r="747" spans="3:9" ht="14.5" x14ac:dyDescent="0.35">
      <c r="C747" s="38"/>
      <c r="D747" s="39"/>
      <c r="H747" s="38"/>
      <c r="I747" s="39"/>
    </row>
    <row r="748" spans="3:9" ht="14.5" x14ac:dyDescent="0.35">
      <c r="C748" s="38"/>
      <c r="D748" s="39"/>
      <c r="H748" s="38"/>
      <c r="I748" s="39"/>
    </row>
    <row r="749" spans="3:9" ht="14.5" x14ac:dyDescent="0.35">
      <c r="C749" s="38"/>
      <c r="D749" s="39"/>
      <c r="H749" s="38"/>
      <c r="I749" s="39"/>
    </row>
    <row r="750" spans="3:9" ht="14.5" x14ac:dyDescent="0.35">
      <c r="C750" s="38"/>
      <c r="D750" s="39"/>
      <c r="H750" s="38"/>
      <c r="I750" s="39"/>
    </row>
    <row r="751" spans="3:9" ht="14.5" x14ac:dyDescent="0.35">
      <c r="C751" s="38"/>
      <c r="D751" s="39"/>
      <c r="H751" s="38"/>
      <c r="I751" s="39"/>
    </row>
    <row r="752" spans="3:9" ht="14.5" x14ac:dyDescent="0.35">
      <c r="C752" s="38"/>
      <c r="D752" s="39"/>
      <c r="H752" s="38"/>
      <c r="I752" s="39"/>
    </row>
    <row r="753" spans="3:9" ht="14.5" x14ac:dyDescent="0.35">
      <c r="C753" s="38"/>
      <c r="D753" s="39"/>
      <c r="H753" s="38"/>
      <c r="I753" s="39"/>
    </row>
    <row r="754" spans="3:9" ht="14.5" x14ac:dyDescent="0.35">
      <c r="C754" s="38"/>
      <c r="D754" s="39"/>
      <c r="H754" s="38"/>
      <c r="I754" s="39"/>
    </row>
    <row r="755" spans="3:9" ht="14.5" x14ac:dyDescent="0.35">
      <c r="C755" s="38"/>
      <c r="D755" s="39"/>
      <c r="H755" s="38"/>
      <c r="I755" s="39"/>
    </row>
    <row r="756" spans="3:9" ht="14.5" x14ac:dyDescent="0.35">
      <c r="C756" s="38"/>
      <c r="D756" s="39"/>
      <c r="H756" s="38"/>
      <c r="I756" s="39"/>
    </row>
    <row r="757" spans="3:9" ht="14.5" x14ac:dyDescent="0.35">
      <c r="C757" s="38"/>
      <c r="D757" s="39"/>
      <c r="H757" s="38"/>
      <c r="I757" s="39"/>
    </row>
    <row r="758" spans="3:9" ht="14.5" x14ac:dyDescent="0.35">
      <c r="C758" s="38"/>
      <c r="D758" s="39"/>
      <c r="H758" s="38"/>
      <c r="I758" s="39"/>
    </row>
    <row r="759" spans="3:9" ht="14.5" x14ac:dyDescent="0.35">
      <c r="C759" s="38"/>
      <c r="D759" s="39"/>
      <c r="H759" s="38"/>
      <c r="I759" s="39"/>
    </row>
    <row r="760" spans="3:9" ht="14.5" x14ac:dyDescent="0.35">
      <c r="C760" s="38"/>
      <c r="D760" s="39"/>
      <c r="H760" s="38"/>
      <c r="I760" s="39"/>
    </row>
    <row r="761" spans="3:9" ht="14.5" x14ac:dyDescent="0.35">
      <c r="C761" s="38"/>
      <c r="D761" s="39"/>
      <c r="H761" s="38"/>
      <c r="I761" s="39"/>
    </row>
    <row r="762" spans="3:9" ht="14.5" x14ac:dyDescent="0.35">
      <c r="C762" s="38"/>
      <c r="D762" s="39"/>
      <c r="H762" s="38"/>
      <c r="I762" s="39"/>
    </row>
    <row r="763" spans="3:9" ht="14.5" x14ac:dyDescent="0.35">
      <c r="C763" s="38"/>
      <c r="D763" s="39"/>
      <c r="H763" s="38"/>
      <c r="I763" s="39"/>
    </row>
    <row r="764" spans="3:9" ht="14.5" x14ac:dyDescent="0.35">
      <c r="C764" s="38"/>
      <c r="D764" s="39"/>
      <c r="H764" s="38"/>
      <c r="I764" s="39"/>
    </row>
    <row r="765" spans="3:9" ht="14.5" x14ac:dyDescent="0.35">
      <c r="C765" s="38"/>
      <c r="D765" s="39"/>
      <c r="H765" s="38"/>
      <c r="I765" s="39"/>
    </row>
    <row r="766" spans="3:9" ht="14.5" x14ac:dyDescent="0.35">
      <c r="C766" s="38"/>
      <c r="D766" s="39"/>
      <c r="H766" s="38"/>
      <c r="I766" s="39"/>
    </row>
    <row r="767" spans="3:9" ht="14.5" x14ac:dyDescent="0.35">
      <c r="C767" s="38"/>
      <c r="D767" s="39"/>
      <c r="H767" s="38"/>
      <c r="I767" s="39"/>
    </row>
    <row r="768" spans="3:9" ht="14.5" x14ac:dyDescent="0.35">
      <c r="C768" s="38"/>
      <c r="D768" s="39"/>
      <c r="H768" s="38"/>
      <c r="I768" s="39"/>
    </row>
    <row r="769" spans="3:9" ht="14.5" x14ac:dyDescent="0.35">
      <c r="C769" s="38"/>
      <c r="D769" s="39"/>
      <c r="H769" s="38"/>
      <c r="I769" s="39"/>
    </row>
    <row r="770" spans="3:9" ht="14.5" x14ac:dyDescent="0.35">
      <c r="C770" s="38"/>
      <c r="D770" s="39"/>
      <c r="H770" s="38"/>
      <c r="I770" s="39"/>
    </row>
    <row r="771" spans="3:9" ht="14.5" x14ac:dyDescent="0.35">
      <c r="C771" s="38"/>
      <c r="D771" s="39"/>
      <c r="H771" s="38"/>
      <c r="I771" s="39"/>
    </row>
    <row r="772" spans="3:9" ht="14.5" x14ac:dyDescent="0.35">
      <c r="C772" s="38"/>
      <c r="D772" s="39"/>
      <c r="H772" s="38"/>
      <c r="I772" s="39"/>
    </row>
    <row r="773" spans="3:9" ht="14.5" x14ac:dyDescent="0.35">
      <c r="C773" s="38"/>
      <c r="D773" s="39"/>
      <c r="H773" s="38"/>
      <c r="I773" s="39"/>
    </row>
    <row r="774" spans="3:9" ht="14.5" x14ac:dyDescent="0.35">
      <c r="C774" s="38"/>
      <c r="D774" s="39"/>
      <c r="H774" s="38"/>
      <c r="I774" s="39"/>
    </row>
    <row r="775" spans="3:9" ht="14.5" x14ac:dyDescent="0.35">
      <c r="C775" s="38"/>
      <c r="D775" s="39"/>
      <c r="H775" s="38"/>
      <c r="I775" s="39"/>
    </row>
    <row r="776" spans="3:9" ht="14.5" x14ac:dyDescent="0.35">
      <c r="C776" s="38"/>
      <c r="D776" s="39"/>
      <c r="H776" s="38"/>
      <c r="I776" s="39"/>
    </row>
    <row r="777" spans="3:9" ht="14.5" x14ac:dyDescent="0.35">
      <c r="C777" s="38"/>
      <c r="D777" s="39"/>
      <c r="H777" s="38"/>
      <c r="I777" s="39"/>
    </row>
    <row r="778" spans="3:9" ht="14.5" x14ac:dyDescent="0.35">
      <c r="C778" s="38"/>
      <c r="D778" s="39"/>
      <c r="H778" s="38"/>
      <c r="I778" s="39"/>
    </row>
    <row r="779" spans="3:9" ht="14.5" x14ac:dyDescent="0.35">
      <c r="C779" s="38"/>
      <c r="D779" s="39"/>
      <c r="H779" s="38"/>
      <c r="I779" s="39"/>
    </row>
    <row r="780" spans="3:9" ht="14.5" x14ac:dyDescent="0.35">
      <c r="C780" s="38"/>
      <c r="D780" s="39"/>
      <c r="H780" s="38"/>
      <c r="I780" s="39"/>
    </row>
    <row r="781" spans="3:9" ht="14.5" x14ac:dyDescent="0.35">
      <c r="C781" s="38"/>
      <c r="D781" s="39"/>
      <c r="H781" s="38"/>
      <c r="I781" s="39"/>
    </row>
    <row r="782" spans="3:9" ht="14.5" x14ac:dyDescent="0.35">
      <c r="C782" s="38"/>
      <c r="D782" s="39"/>
      <c r="H782" s="38"/>
      <c r="I782" s="39"/>
    </row>
    <row r="783" spans="3:9" ht="14.5" x14ac:dyDescent="0.35">
      <c r="C783" s="38"/>
      <c r="D783" s="39"/>
      <c r="H783" s="38"/>
      <c r="I783" s="39"/>
    </row>
    <row r="784" spans="3:9" ht="14.5" x14ac:dyDescent="0.35">
      <c r="C784" s="38"/>
      <c r="D784" s="39"/>
      <c r="H784" s="38"/>
      <c r="I784" s="39"/>
    </row>
    <row r="785" spans="3:9" ht="14.5" x14ac:dyDescent="0.35">
      <c r="C785" s="38"/>
      <c r="D785" s="39"/>
      <c r="H785" s="38"/>
      <c r="I785" s="39"/>
    </row>
    <row r="786" spans="3:9" ht="14.5" x14ac:dyDescent="0.35">
      <c r="C786" s="38"/>
      <c r="D786" s="39"/>
      <c r="H786" s="38"/>
      <c r="I786" s="39"/>
    </row>
    <row r="787" spans="3:9" ht="14.5" x14ac:dyDescent="0.35">
      <c r="C787" s="38"/>
      <c r="D787" s="39"/>
      <c r="H787" s="38"/>
      <c r="I787" s="39"/>
    </row>
    <row r="788" spans="3:9" ht="14.5" x14ac:dyDescent="0.35">
      <c r="C788" s="38"/>
      <c r="D788" s="39"/>
      <c r="H788" s="38"/>
      <c r="I788" s="39"/>
    </row>
    <row r="789" spans="3:9" ht="14.5" x14ac:dyDescent="0.35">
      <c r="C789" s="38"/>
      <c r="D789" s="39"/>
      <c r="H789" s="38"/>
      <c r="I789" s="39"/>
    </row>
    <row r="790" spans="3:9" ht="14.5" x14ac:dyDescent="0.35">
      <c r="C790" s="38"/>
      <c r="D790" s="39"/>
      <c r="H790" s="38"/>
      <c r="I790" s="39"/>
    </row>
    <row r="791" spans="3:9" ht="14.5" x14ac:dyDescent="0.35">
      <c r="C791" s="38"/>
      <c r="D791" s="39"/>
      <c r="H791" s="38"/>
      <c r="I791" s="39"/>
    </row>
    <row r="792" spans="3:9" ht="14.5" x14ac:dyDescent="0.35">
      <c r="C792" s="38"/>
      <c r="D792" s="39"/>
      <c r="H792" s="38"/>
      <c r="I792" s="39"/>
    </row>
    <row r="793" spans="3:9" ht="14.5" x14ac:dyDescent="0.35">
      <c r="C793" s="38"/>
      <c r="D793" s="39"/>
      <c r="H793" s="38"/>
      <c r="I793" s="39"/>
    </row>
    <row r="794" spans="3:9" ht="14.5" x14ac:dyDescent="0.35">
      <c r="C794" s="38"/>
      <c r="D794" s="39"/>
      <c r="H794" s="38"/>
      <c r="I794" s="39"/>
    </row>
    <row r="795" spans="3:9" ht="14.5" x14ac:dyDescent="0.35">
      <c r="C795" s="38"/>
      <c r="D795" s="39"/>
      <c r="H795" s="38"/>
      <c r="I795" s="39"/>
    </row>
    <row r="796" spans="3:9" ht="14.5" x14ac:dyDescent="0.35">
      <c r="C796" s="38"/>
      <c r="D796" s="39"/>
      <c r="H796" s="38"/>
      <c r="I796" s="39"/>
    </row>
    <row r="797" spans="3:9" ht="14.5" x14ac:dyDescent="0.35">
      <c r="C797" s="38"/>
      <c r="D797" s="39"/>
      <c r="H797" s="38"/>
      <c r="I797" s="39"/>
    </row>
    <row r="798" spans="3:9" ht="14.5" x14ac:dyDescent="0.35">
      <c r="C798" s="38"/>
      <c r="D798" s="39"/>
      <c r="H798" s="38"/>
      <c r="I798" s="39"/>
    </row>
    <row r="799" spans="3:9" ht="14.5" x14ac:dyDescent="0.35">
      <c r="C799" s="38"/>
      <c r="D799" s="39"/>
      <c r="H799" s="38"/>
      <c r="I799" s="39"/>
    </row>
    <row r="800" spans="3:9" ht="14.5" x14ac:dyDescent="0.35">
      <c r="C800" s="38"/>
      <c r="D800" s="39"/>
      <c r="H800" s="38"/>
      <c r="I800" s="39"/>
    </row>
    <row r="801" spans="3:9" ht="14.5" x14ac:dyDescent="0.35">
      <c r="C801" s="38"/>
      <c r="D801" s="39"/>
      <c r="H801" s="38"/>
      <c r="I801" s="39"/>
    </row>
    <row r="802" spans="3:9" ht="14.5" x14ac:dyDescent="0.35">
      <c r="C802" s="38"/>
      <c r="D802" s="39"/>
      <c r="H802" s="38"/>
      <c r="I802" s="39"/>
    </row>
    <row r="803" spans="3:9" ht="14.5" x14ac:dyDescent="0.35">
      <c r="C803" s="38"/>
      <c r="D803" s="39"/>
      <c r="H803" s="38"/>
      <c r="I803" s="39"/>
    </row>
    <row r="804" spans="3:9" ht="14.5" x14ac:dyDescent="0.35">
      <c r="C804" s="38"/>
      <c r="D804" s="39"/>
      <c r="H804" s="38"/>
      <c r="I804" s="39"/>
    </row>
    <row r="805" spans="3:9" ht="14.5" x14ac:dyDescent="0.35">
      <c r="C805" s="38"/>
      <c r="D805" s="39"/>
      <c r="H805" s="38"/>
      <c r="I805" s="39"/>
    </row>
    <row r="806" spans="3:9" ht="14.5" x14ac:dyDescent="0.35">
      <c r="C806" s="38"/>
      <c r="D806" s="39"/>
      <c r="H806" s="38"/>
      <c r="I806" s="39"/>
    </row>
    <row r="807" spans="3:9" ht="14.5" x14ac:dyDescent="0.35">
      <c r="C807" s="38"/>
      <c r="D807" s="39"/>
      <c r="H807" s="38"/>
      <c r="I807" s="39"/>
    </row>
    <row r="808" spans="3:9" ht="14.5" x14ac:dyDescent="0.35">
      <c r="C808" s="38"/>
      <c r="D808" s="39"/>
      <c r="H808" s="38"/>
      <c r="I808" s="39"/>
    </row>
    <row r="809" spans="3:9" ht="14.5" x14ac:dyDescent="0.35">
      <c r="C809" s="38"/>
      <c r="D809" s="39"/>
      <c r="H809" s="38"/>
      <c r="I809" s="39"/>
    </row>
    <row r="810" spans="3:9" ht="14.5" x14ac:dyDescent="0.35">
      <c r="C810" s="38"/>
      <c r="D810" s="39"/>
      <c r="H810" s="38"/>
      <c r="I810" s="39"/>
    </row>
    <row r="811" spans="3:9" ht="14.5" x14ac:dyDescent="0.35">
      <c r="C811" s="38"/>
      <c r="D811" s="39"/>
      <c r="H811" s="38"/>
      <c r="I811" s="39"/>
    </row>
    <row r="812" spans="3:9" ht="14.5" x14ac:dyDescent="0.35">
      <c r="C812" s="38"/>
      <c r="D812" s="39"/>
      <c r="H812" s="38"/>
      <c r="I812" s="39"/>
    </row>
    <row r="813" spans="3:9" ht="14.5" x14ac:dyDescent="0.35">
      <c r="C813" s="38"/>
      <c r="D813" s="39"/>
      <c r="H813" s="38"/>
      <c r="I813" s="39"/>
    </row>
    <row r="814" spans="3:9" ht="14.5" x14ac:dyDescent="0.35">
      <c r="C814" s="38"/>
      <c r="D814" s="39"/>
      <c r="H814" s="38"/>
      <c r="I814" s="39"/>
    </row>
    <row r="815" spans="3:9" ht="14.5" x14ac:dyDescent="0.35">
      <c r="C815" s="38"/>
      <c r="D815" s="39"/>
      <c r="H815" s="38"/>
      <c r="I815" s="39"/>
    </row>
    <row r="816" spans="3:9" ht="14.5" x14ac:dyDescent="0.35">
      <c r="C816" s="38"/>
      <c r="D816" s="39"/>
      <c r="H816" s="38"/>
      <c r="I816" s="39"/>
    </row>
    <row r="817" spans="3:9" ht="14.5" x14ac:dyDescent="0.35">
      <c r="C817" s="38"/>
      <c r="D817" s="39"/>
      <c r="H817" s="38"/>
      <c r="I817" s="39"/>
    </row>
    <row r="818" spans="3:9" ht="14.5" x14ac:dyDescent="0.35">
      <c r="C818" s="38"/>
      <c r="D818" s="39"/>
      <c r="H818" s="38"/>
      <c r="I818" s="39"/>
    </row>
    <row r="819" spans="3:9" ht="14.5" x14ac:dyDescent="0.35">
      <c r="C819" s="38"/>
      <c r="D819" s="39"/>
      <c r="H819" s="38"/>
      <c r="I819" s="39"/>
    </row>
    <row r="820" spans="3:9" ht="14.5" x14ac:dyDescent="0.35">
      <c r="C820" s="38"/>
      <c r="D820" s="39"/>
      <c r="H820" s="38"/>
      <c r="I820" s="39"/>
    </row>
    <row r="821" spans="3:9" ht="14.5" x14ac:dyDescent="0.35">
      <c r="C821" s="38"/>
      <c r="D821" s="39"/>
      <c r="H821" s="38"/>
      <c r="I821" s="39"/>
    </row>
    <row r="822" spans="3:9" ht="14.5" x14ac:dyDescent="0.35">
      <c r="C822" s="38"/>
      <c r="D822" s="39"/>
      <c r="H822" s="38"/>
      <c r="I822" s="39"/>
    </row>
    <row r="823" spans="3:9" ht="14.5" x14ac:dyDescent="0.35">
      <c r="C823" s="38"/>
      <c r="D823" s="39"/>
      <c r="H823" s="38"/>
      <c r="I823" s="39"/>
    </row>
    <row r="824" spans="3:9" ht="14.5" x14ac:dyDescent="0.35">
      <c r="C824" s="38"/>
      <c r="D824" s="39"/>
      <c r="H824" s="38"/>
      <c r="I824" s="39"/>
    </row>
    <row r="825" spans="3:9" ht="14.5" x14ac:dyDescent="0.35">
      <c r="C825" s="38"/>
      <c r="D825" s="39"/>
      <c r="H825" s="38"/>
      <c r="I825" s="39"/>
    </row>
    <row r="826" spans="3:9" ht="14.5" x14ac:dyDescent="0.35">
      <c r="C826" s="38"/>
      <c r="D826" s="39"/>
      <c r="H826" s="38"/>
      <c r="I826" s="39"/>
    </row>
    <row r="827" spans="3:9" ht="14.5" x14ac:dyDescent="0.35">
      <c r="C827" s="38"/>
      <c r="D827" s="39"/>
      <c r="H827" s="38"/>
      <c r="I827" s="39"/>
    </row>
    <row r="828" spans="3:9" ht="14.5" x14ac:dyDescent="0.35">
      <c r="C828" s="38"/>
      <c r="D828" s="39"/>
      <c r="H828" s="38"/>
      <c r="I828" s="39"/>
    </row>
    <row r="829" spans="3:9" ht="14.5" x14ac:dyDescent="0.35">
      <c r="C829" s="38"/>
      <c r="D829" s="39"/>
      <c r="H829" s="38"/>
      <c r="I829" s="39"/>
    </row>
    <row r="830" spans="3:9" ht="14.5" x14ac:dyDescent="0.35">
      <c r="C830" s="38"/>
      <c r="D830" s="39"/>
      <c r="H830" s="38"/>
      <c r="I830" s="39"/>
    </row>
    <row r="831" spans="3:9" ht="14.5" x14ac:dyDescent="0.35">
      <c r="C831" s="38"/>
      <c r="D831" s="39"/>
      <c r="H831" s="38"/>
      <c r="I831" s="39"/>
    </row>
    <row r="832" spans="3:9" ht="14.5" x14ac:dyDescent="0.35">
      <c r="C832" s="38"/>
      <c r="D832" s="39"/>
      <c r="H832" s="38"/>
      <c r="I832" s="39"/>
    </row>
    <row r="833" spans="3:9" ht="14.5" x14ac:dyDescent="0.35">
      <c r="C833" s="38"/>
      <c r="D833" s="39"/>
      <c r="H833" s="38"/>
      <c r="I833" s="39"/>
    </row>
    <row r="834" spans="3:9" ht="14.5" x14ac:dyDescent="0.35">
      <c r="C834" s="38"/>
      <c r="D834" s="39"/>
      <c r="H834" s="38"/>
      <c r="I834" s="39"/>
    </row>
    <row r="835" spans="3:9" ht="14.5" x14ac:dyDescent="0.35">
      <c r="C835" s="38"/>
      <c r="D835" s="39"/>
      <c r="H835" s="38"/>
      <c r="I835" s="39"/>
    </row>
    <row r="836" spans="3:9" ht="14.5" x14ac:dyDescent="0.35">
      <c r="C836" s="38"/>
      <c r="D836" s="39"/>
      <c r="H836" s="38"/>
      <c r="I836" s="39"/>
    </row>
    <row r="837" spans="3:9" ht="14.5" x14ac:dyDescent="0.35">
      <c r="C837" s="38"/>
      <c r="D837" s="39"/>
      <c r="H837" s="38"/>
      <c r="I837" s="39"/>
    </row>
    <row r="838" spans="3:9" ht="14.5" x14ac:dyDescent="0.35">
      <c r="C838" s="38"/>
      <c r="D838" s="39"/>
      <c r="H838" s="38"/>
      <c r="I838" s="39"/>
    </row>
    <row r="839" spans="3:9" ht="14.5" x14ac:dyDescent="0.35">
      <c r="C839" s="38"/>
      <c r="D839" s="39"/>
      <c r="H839" s="38"/>
      <c r="I839" s="39"/>
    </row>
    <row r="840" spans="3:9" ht="14.5" x14ac:dyDescent="0.35">
      <c r="C840" s="38"/>
      <c r="D840" s="39"/>
      <c r="H840" s="38"/>
      <c r="I840" s="39"/>
    </row>
    <row r="841" spans="3:9" ht="14.5" x14ac:dyDescent="0.35">
      <c r="C841" s="38"/>
      <c r="D841" s="39"/>
      <c r="H841" s="38"/>
      <c r="I841" s="39"/>
    </row>
    <row r="842" spans="3:9" ht="14.5" x14ac:dyDescent="0.35">
      <c r="C842" s="38"/>
      <c r="D842" s="39"/>
      <c r="H842" s="38"/>
      <c r="I842" s="39"/>
    </row>
    <row r="843" spans="3:9" ht="14.5" x14ac:dyDescent="0.35">
      <c r="C843" s="38"/>
      <c r="D843" s="39"/>
      <c r="H843" s="38"/>
      <c r="I843" s="39"/>
    </row>
    <row r="844" spans="3:9" ht="14.5" x14ac:dyDescent="0.35">
      <c r="C844" s="38"/>
      <c r="D844" s="39"/>
      <c r="H844" s="38"/>
      <c r="I844" s="39"/>
    </row>
    <row r="845" spans="3:9" ht="14.5" x14ac:dyDescent="0.35">
      <c r="C845" s="38"/>
      <c r="D845" s="39"/>
      <c r="H845" s="38"/>
      <c r="I845" s="39"/>
    </row>
    <row r="846" spans="3:9" ht="14.5" x14ac:dyDescent="0.35">
      <c r="C846" s="38"/>
      <c r="D846" s="39"/>
      <c r="H846" s="38"/>
      <c r="I846" s="39"/>
    </row>
    <row r="847" spans="3:9" ht="14.5" x14ac:dyDescent="0.35">
      <c r="C847" s="38"/>
      <c r="D847" s="39"/>
      <c r="H847" s="38"/>
      <c r="I847" s="39"/>
    </row>
    <row r="848" spans="3:9" ht="14.5" x14ac:dyDescent="0.35">
      <c r="C848" s="38"/>
      <c r="D848" s="39"/>
      <c r="H848" s="38"/>
      <c r="I848" s="39"/>
    </row>
    <row r="849" spans="3:9" ht="14.5" x14ac:dyDescent="0.35">
      <c r="C849" s="38"/>
      <c r="D849" s="39"/>
      <c r="H849" s="38"/>
      <c r="I849" s="39"/>
    </row>
    <row r="850" spans="3:9" ht="14.5" x14ac:dyDescent="0.35">
      <c r="C850" s="38"/>
      <c r="D850" s="39"/>
      <c r="H850" s="38"/>
      <c r="I850" s="39"/>
    </row>
    <row r="851" spans="3:9" ht="14.5" x14ac:dyDescent="0.35">
      <c r="C851" s="38"/>
      <c r="D851" s="39"/>
      <c r="H851" s="38"/>
      <c r="I851" s="39"/>
    </row>
    <row r="852" spans="3:9" ht="14.5" x14ac:dyDescent="0.35">
      <c r="C852" s="38"/>
      <c r="D852" s="39"/>
      <c r="H852" s="38"/>
      <c r="I852" s="39"/>
    </row>
    <row r="853" spans="3:9" ht="14.5" x14ac:dyDescent="0.35">
      <c r="C853" s="38"/>
      <c r="D853" s="39"/>
      <c r="H853" s="38"/>
      <c r="I853" s="39"/>
    </row>
    <row r="854" spans="3:9" ht="14.5" x14ac:dyDescent="0.35">
      <c r="C854" s="38"/>
      <c r="D854" s="39"/>
      <c r="H854" s="38"/>
      <c r="I854" s="39"/>
    </row>
    <row r="855" spans="3:9" ht="14.5" x14ac:dyDescent="0.35">
      <c r="C855" s="38"/>
      <c r="D855" s="39"/>
      <c r="H855" s="38"/>
      <c r="I855" s="39"/>
    </row>
    <row r="856" spans="3:9" ht="14.5" x14ac:dyDescent="0.35">
      <c r="C856" s="38"/>
      <c r="D856" s="39"/>
      <c r="H856" s="38"/>
      <c r="I856" s="39"/>
    </row>
    <row r="857" spans="3:9" ht="14.5" x14ac:dyDescent="0.35">
      <c r="C857" s="38"/>
      <c r="D857" s="39"/>
      <c r="H857" s="38"/>
      <c r="I857" s="39"/>
    </row>
    <row r="858" spans="3:9" ht="14.5" x14ac:dyDescent="0.35">
      <c r="C858" s="38"/>
      <c r="D858" s="39"/>
      <c r="H858" s="38"/>
      <c r="I858" s="39"/>
    </row>
    <row r="859" spans="3:9" ht="14.5" x14ac:dyDescent="0.35">
      <c r="C859" s="38"/>
      <c r="D859" s="39"/>
      <c r="H859" s="38"/>
      <c r="I859" s="39"/>
    </row>
    <row r="860" spans="3:9" ht="14.5" x14ac:dyDescent="0.35">
      <c r="C860" s="38"/>
      <c r="D860" s="39"/>
      <c r="H860" s="38"/>
      <c r="I860" s="39"/>
    </row>
    <row r="861" spans="3:9" ht="14.5" x14ac:dyDescent="0.35">
      <c r="C861" s="38"/>
      <c r="D861" s="39"/>
      <c r="H861" s="38"/>
      <c r="I861" s="39"/>
    </row>
    <row r="862" spans="3:9" ht="14.5" x14ac:dyDescent="0.35">
      <c r="C862" s="38"/>
      <c r="D862" s="39"/>
      <c r="H862" s="38"/>
      <c r="I862" s="39"/>
    </row>
    <row r="863" spans="3:9" ht="14.5" x14ac:dyDescent="0.35">
      <c r="C863" s="38"/>
      <c r="D863" s="39"/>
      <c r="H863" s="38"/>
      <c r="I863" s="39"/>
    </row>
    <row r="864" spans="3:9" ht="14.5" x14ac:dyDescent="0.35">
      <c r="C864" s="38"/>
      <c r="D864" s="39"/>
      <c r="H864" s="38"/>
      <c r="I864" s="39"/>
    </row>
    <row r="865" spans="3:9" ht="14.5" x14ac:dyDescent="0.35">
      <c r="C865" s="38"/>
      <c r="D865" s="39"/>
      <c r="H865" s="38"/>
      <c r="I865" s="39"/>
    </row>
    <row r="866" spans="3:9" ht="14.5" x14ac:dyDescent="0.35">
      <c r="C866" s="38"/>
      <c r="D866" s="39"/>
      <c r="H866" s="38"/>
      <c r="I866" s="39"/>
    </row>
    <row r="867" spans="3:9" ht="14.5" x14ac:dyDescent="0.35">
      <c r="C867" s="38"/>
      <c r="D867" s="39"/>
      <c r="H867" s="38"/>
      <c r="I867" s="39"/>
    </row>
    <row r="868" spans="3:9" ht="14.5" x14ac:dyDescent="0.35">
      <c r="C868" s="38"/>
      <c r="D868" s="39"/>
      <c r="H868" s="38"/>
      <c r="I868" s="39"/>
    </row>
    <row r="869" spans="3:9" ht="14.5" x14ac:dyDescent="0.35">
      <c r="C869" s="38"/>
      <c r="D869" s="39"/>
      <c r="H869" s="38"/>
      <c r="I869" s="39"/>
    </row>
    <row r="870" spans="3:9" ht="14.5" x14ac:dyDescent="0.35">
      <c r="C870" s="38"/>
      <c r="D870" s="39"/>
      <c r="H870" s="38"/>
      <c r="I870" s="39"/>
    </row>
    <row r="871" spans="3:9" ht="14.5" x14ac:dyDescent="0.35">
      <c r="C871" s="38"/>
      <c r="D871" s="39"/>
      <c r="H871" s="38"/>
      <c r="I871" s="39"/>
    </row>
    <row r="872" spans="3:9" ht="14.5" x14ac:dyDescent="0.35">
      <c r="C872" s="38"/>
      <c r="D872" s="39"/>
      <c r="H872" s="38"/>
      <c r="I872" s="39"/>
    </row>
    <row r="873" spans="3:9" ht="14.5" x14ac:dyDescent="0.35">
      <c r="C873" s="38"/>
      <c r="D873" s="39"/>
      <c r="H873" s="38"/>
      <c r="I873" s="39"/>
    </row>
    <row r="874" spans="3:9" ht="14.5" x14ac:dyDescent="0.35">
      <c r="C874" s="38"/>
      <c r="D874" s="39"/>
      <c r="H874" s="38"/>
      <c r="I874" s="39"/>
    </row>
    <row r="875" spans="3:9" ht="14.5" x14ac:dyDescent="0.35">
      <c r="C875" s="38"/>
      <c r="D875" s="39"/>
      <c r="H875" s="38"/>
      <c r="I875" s="39"/>
    </row>
    <row r="876" spans="3:9" ht="14.5" x14ac:dyDescent="0.35">
      <c r="C876" s="38"/>
      <c r="D876" s="39"/>
      <c r="H876" s="38"/>
      <c r="I876" s="39"/>
    </row>
    <row r="877" spans="3:9" ht="14.5" x14ac:dyDescent="0.35">
      <c r="C877" s="38"/>
      <c r="D877" s="39"/>
      <c r="H877" s="38"/>
      <c r="I877" s="39"/>
    </row>
    <row r="878" spans="3:9" ht="14.5" x14ac:dyDescent="0.35">
      <c r="C878" s="38"/>
      <c r="D878" s="39"/>
      <c r="H878" s="38"/>
      <c r="I878" s="39"/>
    </row>
    <row r="879" spans="3:9" ht="14.5" x14ac:dyDescent="0.35">
      <c r="C879" s="38"/>
      <c r="D879" s="39"/>
      <c r="H879" s="38"/>
      <c r="I879" s="39"/>
    </row>
    <row r="880" spans="3:9" ht="14.5" x14ac:dyDescent="0.35">
      <c r="C880" s="38"/>
      <c r="D880" s="39"/>
      <c r="H880" s="38"/>
      <c r="I880" s="39"/>
    </row>
    <row r="881" spans="3:9" ht="14.5" x14ac:dyDescent="0.35">
      <c r="C881" s="38"/>
      <c r="D881" s="39"/>
      <c r="H881" s="38"/>
      <c r="I881" s="39"/>
    </row>
    <row r="882" spans="3:9" ht="14.5" x14ac:dyDescent="0.35">
      <c r="C882" s="38"/>
      <c r="D882" s="39"/>
      <c r="H882" s="38"/>
      <c r="I882" s="39"/>
    </row>
    <row r="883" spans="3:9" ht="14.5" x14ac:dyDescent="0.35">
      <c r="C883" s="38"/>
      <c r="D883" s="39"/>
      <c r="H883" s="38"/>
      <c r="I883" s="39"/>
    </row>
    <row r="884" spans="3:9" ht="14.5" x14ac:dyDescent="0.35">
      <c r="C884" s="38"/>
      <c r="D884" s="39"/>
      <c r="H884" s="38"/>
      <c r="I884" s="39"/>
    </row>
    <row r="885" spans="3:9" ht="14.5" x14ac:dyDescent="0.35">
      <c r="C885" s="38"/>
      <c r="D885" s="39"/>
      <c r="H885" s="38"/>
      <c r="I885" s="39"/>
    </row>
    <row r="886" spans="3:9" ht="14.5" x14ac:dyDescent="0.35">
      <c r="C886" s="38"/>
      <c r="D886" s="39"/>
      <c r="H886" s="38"/>
      <c r="I886" s="39"/>
    </row>
    <row r="887" spans="3:9" ht="14.5" x14ac:dyDescent="0.35">
      <c r="C887" s="38"/>
      <c r="D887" s="39"/>
      <c r="H887" s="38"/>
      <c r="I887" s="39"/>
    </row>
    <row r="888" spans="3:9" ht="14.5" x14ac:dyDescent="0.35">
      <c r="C888" s="38"/>
      <c r="D888" s="39"/>
      <c r="H888" s="38"/>
      <c r="I888" s="39"/>
    </row>
    <row r="889" spans="3:9" ht="14.5" x14ac:dyDescent="0.35">
      <c r="C889" s="38"/>
      <c r="D889" s="39"/>
      <c r="H889" s="38"/>
      <c r="I889" s="39"/>
    </row>
    <row r="890" spans="3:9" ht="14.5" x14ac:dyDescent="0.35">
      <c r="C890" s="38"/>
      <c r="D890" s="39"/>
      <c r="H890" s="38"/>
      <c r="I890" s="39"/>
    </row>
    <row r="891" spans="3:9" ht="14.5" x14ac:dyDescent="0.35">
      <c r="C891" s="38"/>
      <c r="D891" s="39"/>
      <c r="H891" s="38"/>
      <c r="I891" s="39"/>
    </row>
    <row r="892" spans="3:9" ht="14.5" x14ac:dyDescent="0.35">
      <c r="C892" s="38"/>
      <c r="D892" s="39"/>
      <c r="H892" s="38"/>
      <c r="I892" s="39"/>
    </row>
    <row r="893" spans="3:9" ht="14.5" x14ac:dyDescent="0.35">
      <c r="C893" s="38"/>
      <c r="D893" s="39"/>
      <c r="H893" s="38"/>
      <c r="I893" s="39"/>
    </row>
    <row r="894" spans="3:9" ht="14.5" x14ac:dyDescent="0.35">
      <c r="C894" s="38"/>
      <c r="D894" s="39"/>
      <c r="H894" s="38"/>
      <c r="I894" s="39"/>
    </row>
    <row r="895" spans="3:9" ht="14.5" x14ac:dyDescent="0.35">
      <c r="C895" s="38"/>
      <c r="D895" s="39"/>
      <c r="H895" s="38"/>
      <c r="I895" s="39"/>
    </row>
    <row r="896" spans="3:9" ht="14.5" x14ac:dyDescent="0.35">
      <c r="C896" s="38"/>
      <c r="D896" s="39"/>
      <c r="H896" s="38"/>
      <c r="I896" s="39"/>
    </row>
    <row r="897" spans="3:9" ht="14.5" x14ac:dyDescent="0.35">
      <c r="C897" s="38"/>
      <c r="D897" s="39"/>
      <c r="H897" s="38"/>
      <c r="I897" s="39"/>
    </row>
    <row r="898" spans="3:9" ht="14.5" x14ac:dyDescent="0.35">
      <c r="C898" s="38"/>
      <c r="D898" s="39"/>
      <c r="H898" s="38"/>
      <c r="I898" s="39"/>
    </row>
    <row r="899" spans="3:9" ht="14.5" x14ac:dyDescent="0.35">
      <c r="C899" s="38"/>
      <c r="D899" s="39"/>
      <c r="H899" s="38"/>
      <c r="I899" s="39"/>
    </row>
    <row r="900" spans="3:9" ht="14.5" x14ac:dyDescent="0.35">
      <c r="C900" s="38"/>
      <c r="D900" s="39"/>
      <c r="H900" s="38"/>
      <c r="I900" s="39"/>
    </row>
    <row r="901" spans="3:9" ht="14.5" x14ac:dyDescent="0.35">
      <c r="C901" s="38"/>
      <c r="D901" s="39"/>
      <c r="H901" s="38"/>
      <c r="I901" s="39"/>
    </row>
    <row r="902" spans="3:9" ht="14.5" x14ac:dyDescent="0.35">
      <c r="C902" s="38"/>
      <c r="D902" s="39"/>
      <c r="H902" s="38"/>
      <c r="I902" s="39"/>
    </row>
    <row r="903" spans="3:9" ht="14.5" x14ac:dyDescent="0.35">
      <c r="C903" s="38"/>
      <c r="D903" s="39"/>
      <c r="H903" s="38"/>
      <c r="I903" s="39"/>
    </row>
    <row r="904" spans="3:9" ht="14.5" x14ac:dyDescent="0.35">
      <c r="C904" s="38"/>
      <c r="D904" s="39"/>
      <c r="H904" s="38"/>
      <c r="I904" s="39"/>
    </row>
    <row r="905" spans="3:9" ht="14.5" x14ac:dyDescent="0.35">
      <c r="C905" s="38"/>
      <c r="D905" s="39"/>
      <c r="H905" s="38"/>
      <c r="I905" s="39"/>
    </row>
    <row r="906" spans="3:9" ht="14.5" x14ac:dyDescent="0.35">
      <c r="C906" s="38"/>
      <c r="D906" s="39"/>
      <c r="H906" s="38"/>
      <c r="I906" s="39"/>
    </row>
    <row r="907" spans="3:9" ht="14.5" x14ac:dyDescent="0.35">
      <c r="C907" s="38"/>
      <c r="D907" s="39"/>
      <c r="H907" s="38"/>
      <c r="I907" s="39"/>
    </row>
    <row r="908" spans="3:9" ht="14.5" x14ac:dyDescent="0.35">
      <c r="C908" s="38"/>
      <c r="D908" s="39"/>
      <c r="H908" s="38"/>
      <c r="I908" s="39"/>
    </row>
    <row r="909" spans="3:9" ht="14.5" x14ac:dyDescent="0.35">
      <c r="C909" s="38"/>
      <c r="D909" s="39"/>
      <c r="H909" s="38"/>
      <c r="I909" s="39"/>
    </row>
    <row r="910" spans="3:9" ht="14.5" x14ac:dyDescent="0.35">
      <c r="C910" s="38"/>
      <c r="D910" s="39"/>
      <c r="H910" s="38"/>
      <c r="I910" s="39"/>
    </row>
    <row r="911" spans="3:9" ht="14.5" x14ac:dyDescent="0.35">
      <c r="C911" s="38"/>
      <c r="D911" s="39"/>
      <c r="H911" s="38"/>
      <c r="I911" s="39"/>
    </row>
    <row r="912" spans="3:9" ht="14.5" x14ac:dyDescent="0.35">
      <c r="C912" s="38"/>
      <c r="D912" s="39"/>
      <c r="H912" s="38"/>
      <c r="I912" s="39"/>
    </row>
    <row r="913" spans="3:9" ht="14.5" x14ac:dyDescent="0.35">
      <c r="C913" s="38"/>
      <c r="D913" s="39"/>
      <c r="H913" s="38"/>
      <c r="I913" s="39"/>
    </row>
    <row r="914" spans="3:9" ht="14.5" x14ac:dyDescent="0.35">
      <c r="C914" s="38"/>
      <c r="D914" s="39"/>
      <c r="H914" s="38"/>
      <c r="I914" s="39"/>
    </row>
    <row r="915" spans="3:9" ht="14.5" x14ac:dyDescent="0.35">
      <c r="C915" s="38"/>
      <c r="D915" s="39"/>
      <c r="H915" s="38"/>
      <c r="I915" s="39"/>
    </row>
    <row r="916" spans="3:9" ht="14.5" x14ac:dyDescent="0.35">
      <c r="C916" s="38"/>
      <c r="D916" s="39"/>
      <c r="H916" s="38"/>
      <c r="I916" s="39"/>
    </row>
    <row r="917" spans="3:9" ht="14.5" x14ac:dyDescent="0.35">
      <c r="C917" s="38"/>
      <c r="D917" s="39"/>
      <c r="H917" s="38"/>
      <c r="I917" s="39"/>
    </row>
    <row r="918" spans="3:9" ht="14.5" x14ac:dyDescent="0.35">
      <c r="C918" s="38"/>
      <c r="D918" s="39"/>
      <c r="H918" s="38"/>
      <c r="I918" s="39"/>
    </row>
    <row r="919" spans="3:9" ht="14.5" x14ac:dyDescent="0.35">
      <c r="C919" s="38"/>
      <c r="D919" s="39"/>
      <c r="H919" s="38"/>
      <c r="I919" s="39"/>
    </row>
    <row r="920" spans="3:9" ht="14.5" x14ac:dyDescent="0.35">
      <c r="C920" s="38"/>
      <c r="D920" s="39"/>
      <c r="H920" s="38"/>
      <c r="I920" s="39"/>
    </row>
    <row r="921" spans="3:9" ht="14.5" x14ac:dyDescent="0.35">
      <c r="C921" s="38"/>
      <c r="D921" s="39"/>
      <c r="H921" s="38"/>
      <c r="I921" s="39"/>
    </row>
    <row r="922" spans="3:9" ht="14.5" x14ac:dyDescent="0.35">
      <c r="C922" s="38"/>
      <c r="D922" s="39"/>
      <c r="H922" s="38"/>
      <c r="I922" s="39"/>
    </row>
    <row r="923" spans="3:9" ht="14.5" x14ac:dyDescent="0.35">
      <c r="C923" s="38"/>
      <c r="D923" s="39"/>
      <c r="H923" s="38"/>
      <c r="I923" s="39"/>
    </row>
    <row r="924" spans="3:9" ht="14.5" x14ac:dyDescent="0.35">
      <c r="C924" s="38"/>
      <c r="D924" s="39"/>
      <c r="H924" s="38"/>
      <c r="I924" s="39"/>
    </row>
    <row r="925" spans="3:9" ht="14.5" x14ac:dyDescent="0.35">
      <c r="C925" s="38"/>
      <c r="D925" s="39"/>
      <c r="H925" s="38"/>
      <c r="I925" s="39"/>
    </row>
    <row r="926" spans="3:9" ht="14.5" x14ac:dyDescent="0.35">
      <c r="C926" s="38"/>
      <c r="D926" s="39"/>
      <c r="H926" s="38"/>
      <c r="I926" s="39"/>
    </row>
    <row r="927" spans="3:9" ht="14.5" x14ac:dyDescent="0.35">
      <c r="C927" s="38"/>
      <c r="D927" s="39"/>
      <c r="H927" s="38"/>
      <c r="I927" s="39"/>
    </row>
    <row r="928" spans="3:9" ht="14.5" x14ac:dyDescent="0.35">
      <c r="C928" s="38"/>
      <c r="D928" s="39"/>
      <c r="H928" s="38"/>
      <c r="I928" s="39"/>
    </row>
    <row r="929" spans="3:9" ht="14.5" x14ac:dyDescent="0.35">
      <c r="C929" s="38"/>
      <c r="D929" s="39"/>
      <c r="H929" s="38"/>
      <c r="I929" s="39"/>
    </row>
    <row r="930" spans="3:9" ht="14.5" x14ac:dyDescent="0.35">
      <c r="C930" s="38"/>
      <c r="D930" s="39"/>
      <c r="H930" s="38"/>
      <c r="I930" s="39"/>
    </row>
    <row r="931" spans="3:9" ht="14.5" x14ac:dyDescent="0.35">
      <c r="C931" s="38"/>
      <c r="D931" s="39"/>
      <c r="H931" s="38"/>
      <c r="I931" s="39"/>
    </row>
    <row r="932" spans="3:9" ht="14.5" x14ac:dyDescent="0.35">
      <c r="C932" s="38"/>
      <c r="D932" s="39"/>
      <c r="H932" s="38"/>
      <c r="I932" s="39"/>
    </row>
    <row r="933" spans="3:9" ht="14.5" x14ac:dyDescent="0.35">
      <c r="C933" s="38"/>
      <c r="D933" s="39"/>
      <c r="H933" s="38"/>
      <c r="I933" s="39"/>
    </row>
    <row r="934" spans="3:9" ht="14.5" x14ac:dyDescent="0.35">
      <c r="C934" s="38"/>
      <c r="D934" s="39"/>
      <c r="H934" s="38"/>
      <c r="I934" s="39"/>
    </row>
    <row r="935" spans="3:9" ht="14.5" x14ac:dyDescent="0.35">
      <c r="C935" s="38"/>
      <c r="D935" s="39"/>
      <c r="H935" s="38"/>
      <c r="I935" s="39"/>
    </row>
    <row r="936" spans="3:9" ht="14.5" x14ac:dyDescent="0.35">
      <c r="C936" s="38"/>
      <c r="D936" s="39"/>
      <c r="H936" s="38"/>
      <c r="I936" s="39"/>
    </row>
    <row r="937" spans="3:9" ht="14.5" x14ac:dyDescent="0.35">
      <c r="C937" s="38"/>
      <c r="D937" s="39"/>
      <c r="H937" s="38"/>
      <c r="I937" s="39"/>
    </row>
    <row r="938" spans="3:9" ht="14.5" x14ac:dyDescent="0.35">
      <c r="C938" s="38"/>
      <c r="D938" s="39"/>
      <c r="H938" s="38"/>
      <c r="I938" s="39"/>
    </row>
    <row r="939" spans="3:9" ht="14.5" x14ac:dyDescent="0.35">
      <c r="C939" s="38"/>
      <c r="D939" s="39"/>
      <c r="H939" s="38"/>
      <c r="I939" s="39"/>
    </row>
    <row r="940" spans="3:9" ht="14.5" x14ac:dyDescent="0.35">
      <c r="C940" s="38"/>
      <c r="D940" s="39"/>
      <c r="H940" s="38"/>
      <c r="I940" s="39"/>
    </row>
    <row r="941" spans="3:9" ht="14.5" x14ac:dyDescent="0.35">
      <c r="C941" s="38"/>
      <c r="D941" s="39"/>
      <c r="H941" s="38"/>
      <c r="I941" s="39"/>
    </row>
    <row r="942" spans="3:9" ht="14.5" x14ac:dyDescent="0.35">
      <c r="C942" s="38"/>
      <c r="D942" s="39"/>
      <c r="H942" s="38"/>
      <c r="I942" s="39"/>
    </row>
    <row r="943" spans="3:9" ht="14.5" x14ac:dyDescent="0.35">
      <c r="C943" s="38"/>
      <c r="D943" s="39"/>
      <c r="H943" s="38"/>
      <c r="I943" s="39"/>
    </row>
    <row r="944" spans="3:9" ht="14.5" x14ac:dyDescent="0.35">
      <c r="C944" s="38"/>
      <c r="D944" s="39"/>
      <c r="H944" s="38"/>
      <c r="I944" s="39"/>
    </row>
    <row r="945" spans="3:9" ht="14.5" x14ac:dyDescent="0.35">
      <c r="C945" s="38"/>
      <c r="D945" s="39"/>
      <c r="H945" s="38"/>
      <c r="I945" s="39"/>
    </row>
    <row r="946" spans="3:9" ht="14.5" x14ac:dyDescent="0.35">
      <c r="C946" s="38"/>
      <c r="D946" s="39"/>
      <c r="H946" s="38"/>
      <c r="I946" s="39"/>
    </row>
    <row r="947" spans="3:9" ht="14.5" x14ac:dyDescent="0.35">
      <c r="C947" s="38"/>
      <c r="D947" s="39"/>
      <c r="H947" s="38"/>
      <c r="I947" s="39"/>
    </row>
    <row r="948" spans="3:9" ht="14.5" x14ac:dyDescent="0.35">
      <c r="C948" s="38"/>
      <c r="D948" s="39"/>
      <c r="H948" s="38"/>
      <c r="I948" s="39"/>
    </row>
    <row r="949" spans="3:9" ht="14.5" x14ac:dyDescent="0.35">
      <c r="C949" s="38"/>
      <c r="D949" s="39"/>
      <c r="H949" s="38"/>
      <c r="I949" s="39"/>
    </row>
    <row r="950" spans="3:9" ht="14.5" x14ac:dyDescent="0.35">
      <c r="C950" s="38"/>
      <c r="D950" s="39"/>
      <c r="H950" s="38"/>
      <c r="I950" s="39"/>
    </row>
    <row r="951" spans="3:9" ht="14.5" x14ac:dyDescent="0.35">
      <c r="C951" s="38"/>
      <c r="D951" s="39"/>
      <c r="H951" s="38"/>
      <c r="I951" s="39"/>
    </row>
    <row r="952" spans="3:9" ht="14.5" x14ac:dyDescent="0.35">
      <c r="C952" s="38"/>
      <c r="D952" s="39"/>
      <c r="H952" s="38"/>
      <c r="I952" s="39"/>
    </row>
    <row r="953" spans="3:9" ht="14.5" x14ac:dyDescent="0.35">
      <c r="C953" s="38"/>
      <c r="D953" s="39"/>
      <c r="H953" s="38"/>
      <c r="I953" s="39"/>
    </row>
    <row r="954" spans="3:9" ht="14.5" x14ac:dyDescent="0.35">
      <c r="C954" s="38"/>
      <c r="D954" s="39"/>
      <c r="H954" s="38"/>
      <c r="I954" s="39"/>
    </row>
    <row r="955" spans="3:9" ht="14.5" x14ac:dyDescent="0.35">
      <c r="C955" s="38"/>
      <c r="D955" s="39"/>
      <c r="H955" s="38"/>
      <c r="I955" s="39"/>
    </row>
    <row r="956" spans="3:9" ht="14.5" x14ac:dyDescent="0.35">
      <c r="C956" s="38"/>
      <c r="D956" s="39"/>
      <c r="H956" s="38"/>
      <c r="I956" s="39"/>
    </row>
    <row r="957" spans="3:9" ht="14.5" x14ac:dyDescent="0.35">
      <c r="C957" s="38"/>
      <c r="D957" s="39"/>
      <c r="H957" s="38"/>
      <c r="I957" s="39"/>
    </row>
    <row r="958" spans="3:9" ht="14.5" x14ac:dyDescent="0.35">
      <c r="C958" s="38"/>
      <c r="D958" s="39"/>
      <c r="H958" s="38"/>
      <c r="I958" s="39"/>
    </row>
    <row r="959" spans="3:9" ht="14.5" x14ac:dyDescent="0.35">
      <c r="C959" s="38"/>
      <c r="D959" s="39"/>
      <c r="H959" s="38"/>
      <c r="I959" s="39"/>
    </row>
    <row r="960" spans="3:9" ht="14.5" x14ac:dyDescent="0.35">
      <c r="C960" s="38"/>
      <c r="D960" s="39"/>
      <c r="H960" s="38"/>
      <c r="I960" s="39"/>
    </row>
    <row r="961" spans="3:9" ht="14.5" x14ac:dyDescent="0.35">
      <c r="C961" s="38"/>
      <c r="D961" s="39"/>
      <c r="H961" s="38"/>
      <c r="I961" s="39"/>
    </row>
    <row r="962" spans="3:9" ht="14.5" x14ac:dyDescent="0.35">
      <c r="C962" s="38"/>
      <c r="D962" s="39"/>
      <c r="H962" s="38"/>
      <c r="I962" s="39"/>
    </row>
    <row r="963" spans="3:9" ht="14.5" x14ac:dyDescent="0.35">
      <c r="C963" s="38"/>
      <c r="D963" s="39"/>
      <c r="H963" s="38"/>
      <c r="I963" s="39"/>
    </row>
    <row r="964" spans="3:9" ht="14.5" x14ac:dyDescent="0.35">
      <c r="C964" s="38"/>
      <c r="D964" s="39"/>
      <c r="H964" s="38"/>
      <c r="I964" s="39"/>
    </row>
    <row r="965" spans="3:9" ht="14.5" x14ac:dyDescent="0.35">
      <c r="C965" s="38"/>
      <c r="D965" s="39"/>
      <c r="H965" s="38"/>
      <c r="I965" s="39"/>
    </row>
    <row r="966" spans="3:9" ht="14.5" x14ac:dyDescent="0.35">
      <c r="C966" s="38"/>
      <c r="D966" s="39"/>
      <c r="H966" s="38"/>
      <c r="I966" s="39"/>
    </row>
    <row r="967" spans="3:9" ht="14.5" x14ac:dyDescent="0.35">
      <c r="C967" s="38"/>
      <c r="D967" s="39"/>
      <c r="H967" s="38"/>
      <c r="I967" s="39"/>
    </row>
    <row r="968" spans="3:9" ht="14.5" x14ac:dyDescent="0.35">
      <c r="C968" s="38"/>
      <c r="D968" s="39"/>
      <c r="H968" s="38"/>
      <c r="I968" s="39"/>
    </row>
    <row r="969" spans="3:9" ht="14.5" x14ac:dyDescent="0.35">
      <c r="C969" s="38"/>
      <c r="D969" s="39"/>
      <c r="H969" s="38"/>
      <c r="I969" s="39"/>
    </row>
    <row r="970" spans="3:9" ht="14.5" x14ac:dyDescent="0.35">
      <c r="C970" s="38"/>
      <c r="D970" s="39"/>
      <c r="H970" s="38"/>
      <c r="I970" s="39"/>
    </row>
    <row r="971" spans="3:9" ht="14.5" x14ac:dyDescent="0.35">
      <c r="C971" s="38"/>
      <c r="D971" s="39"/>
      <c r="H971" s="38"/>
      <c r="I971" s="39"/>
    </row>
    <row r="972" spans="3:9" ht="14.5" x14ac:dyDescent="0.35">
      <c r="C972" s="38"/>
      <c r="D972" s="39"/>
      <c r="H972" s="38"/>
      <c r="I972" s="39"/>
    </row>
    <row r="973" spans="3:9" ht="14.5" x14ac:dyDescent="0.35">
      <c r="C973" s="38"/>
      <c r="D973" s="39"/>
      <c r="H973" s="38"/>
      <c r="I973" s="39"/>
    </row>
    <row r="974" spans="3:9" ht="14.5" x14ac:dyDescent="0.35">
      <c r="C974" s="38"/>
      <c r="D974" s="39"/>
      <c r="H974" s="38"/>
      <c r="I974" s="39"/>
    </row>
    <row r="975" spans="3:9" ht="14.5" x14ac:dyDescent="0.35">
      <c r="C975" s="38"/>
      <c r="D975" s="39"/>
      <c r="H975" s="38"/>
      <c r="I975" s="39"/>
    </row>
    <row r="976" spans="3:9" ht="14.5" x14ac:dyDescent="0.35">
      <c r="C976" s="38"/>
      <c r="D976" s="39"/>
      <c r="H976" s="38"/>
      <c r="I976" s="39"/>
    </row>
    <row r="977" spans="3:9" ht="14.5" x14ac:dyDescent="0.35">
      <c r="C977" s="38"/>
      <c r="D977" s="39"/>
      <c r="H977" s="38"/>
      <c r="I977" s="39"/>
    </row>
    <row r="978" spans="3:9" ht="14.5" x14ac:dyDescent="0.35">
      <c r="C978" s="38"/>
      <c r="D978" s="39"/>
      <c r="H978" s="38"/>
      <c r="I978" s="39"/>
    </row>
    <row r="979" spans="3:9" ht="14.5" x14ac:dyDescent="0.35">
      <c r="C979" s="38"/>
      <c r="D979" s="39"/>
      <c r="H979" s="38"/>
      <c r="I979" s="39"/>
    </row>
    <row r="980" spans="3:9" ht="14.5" x14ac:dyDescent="0.35">
      <c r="C980" s="38"/>
      <c r="D980" s="39"/>
      <c r="H980" s="38"/>
      <c r="I980" s="39"/>
    </row>
    <row r="981" spans="3:9" ht="14.5" x14ac:dyDescent="0.35">
      <c r="C981" s="38"/>
      <c r="D981" s="39"/>
      <c r="H981" s="38"/>
      <c r="I981" s="39"/>
    </row>
    <row r="982" spans="3:9" ht="14.5" x14ac:dyDescent="0.35">
      <c r="C982" s="38"/>
      <c r="D982" s="39"/>
      <c r="H982" s="38"/>
      <c r="I982" s="39"/>
    </row>
    <row r="983" spans="3:9" ht="14.5" x14ac:dyDescent="0.35">
      <c r="C983" s="38"/>
      <c r="D983" s="39"/>
      <c r="H983" s="38"/>
      <c r="I983" s="39"/>
    </row>
    <row r="984" spans="3:9" ht="14.5" x14ac:dyDescent="0.35">
      <c r="C984" s="38"/>
      <c r="D984" s="39"/>
      <c r="H984" s="38"/>
      <c r="I984" s="39"/>
    </row>
    <row r="985" spans="3:9" ht="14.5" x14ac:dyDescent="0.35">
      <c r="C985" s="38"/>
      <c r="D985" s="39"/>
      <c r="H985" s="38"/>
      <c r="I985" s="39"/>
    </row>
    <row r="986" spans="3:9" ht="14.5" x14ac:dyDescent="0.35">
      <c r="C986" s="38"/>
      <c r="D986" s="39"/>
      <c r="H986" s="38"/>
      <c r="I986" s="39"/>
    </row>
    <row r="987" spans="3:9" ht="14.5" x14ac:dyDescent="0.35">
      <c r="C987" s="38"/>
      <c r="D987" s="39"/>
      <c r="H987" s="38"/>
      <c r="I987" s="39"/>
    </row>
    <row r="988" spans="3:9" ht="14.5" x14ac:dyDescent="0.35">
      <c r="C988" s="38"/>
      <c r="D988" s="39"/>
      <c r="H988" s="38"/>
      <c r="I988" s="39"/>
    </row>
    <row r="989" spans="3:9" ht="14.5" x14ac:dyDescent="0.35">
      <c r="C989" s="38"/>
      <c r="D989" s="39"/>
      <c r="H989" s="38"/>
      <c r="I989" s="39"/>
    </row>
    <row r="990" spans="3:9" ht="14.5" x14ac:dyDescent="0.35">
      <c r="C990" s="38"/>
      <c r="D990" s="39"/>
      <c r="H990" s="38"/>
      <c r="I990" s="39"/>
    </row>
    <row r="991" spans="3:9" ht="14.5" x14ac:dyDescent="0.35">
      <c r="C991" s="38"/>
      <c r="D991" s="39"/>
      <c r="H991" s="38"/>
      <c r="I991" s="39"/>
    </row>
    <row r="992" spans="3:9" ht="14.5" x14ac:dyDescent="0.35">
      <c r="C992" s="38"/>
      <c r="D992" s="39"/>
      <c r="H992" s="38"/>
      <c r="I992" s="39"/>
    </row>
    <row r="993" spans="3:9" ht="14.5" x14ac:dyDescent="0.35">
      <c r="C993" s="38"/>
      <c r="D993" s="39"/>
      <c r="H993" s="38"/>
      <c r="I993" s="39"/>
    </row>
    <row r="994" spans="3:9" ht="14.5" x14ac:dyDescent="0.35">
      <c r="C994" s="38"/>
      <c r="D994" s="39"/>
      <c r="H994" s="38"/>
      <c r="I994" s="39"/>
    </row>
    <row r="995" spans="3:9" ht="14.5" x14ac:dyDescent="0.35">
      <c r="C995" s="38"/>
      <c r="D995" s="39"/>
      <c r="H995" s="38"/>
      <c r="I995" s="39"/>
    </row>
    <row r="996" spans="3:9" ht="14.5" x14ac:dyDescent="0.35">
      <c r="C996" s="38"/>
      <c r="D996" s="39"/>
      <c r="H996" s="38"/>
      <c r="I996" s="39"/>
    </row>
    <row r="997" spans="3:9" ht="14.5" x14ac:dyDescent="0.35">
      <c r="C997" s="38"/>
      <c r="D997" s="39"/>
      <c r="H997" s="38"/>
      <c r="I997" s="39"/>
    </row>
    <row r="998" spans="3:9" ht="14.5" x14ac:dyDescent="0.35">
      <c r="C998" s="38"/>
      <c r="D998" s="39"/>
      <c r="H998" s="38"/>
      <c r="I998" s="39"/>
    </row>
    <row r="999" spans="3:9" ht="14.5" x14ac:dyDescent="0.35">
      <c r="C999" s="38"/>
      <c r="D999" s="39"/>
      <c r="H999" s="38"/>
      <c r="I999" s="39"/>
    </row>
    <row r="1000" spans="3:9" ht="14.5" x14ac:dyDescent="0.35">
      <c r="C1000" s="38"/>
      <c r="D1000" s="39"/>
      <c r="H1000" s="38"/>
      <c r="I1000" s="39"/>
    </row>
  </sheetData>
  <conditionalFormatting sqref="G2:G20">
    <cfRule type="expression" dxfId="3" priority="1">
      <formula>G2&gt;F2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DB3E2"/>
  </sheetPr>
  <dimension ref="A1:Z1000"/>
  <sheetViews>
    <sheetView workbookViewId="0"/>
  </sheetViews>
  <sheetFormatPr defaultColWidth="14.453125" defaultRowHeight="15" customHeight="1" x14ac:dyDescent="0.35"/>
  <cols>
    <col min="1" max="1" width="26.453125" customWidth="1"/>
    <col min="2" max="6" width="11.08984375" customWidth="1"/>
    <col min="7" max="7" width="23.08984375" customWidth="1"/>
    <col min="8" max="26" width="9" customWidth="1"/>
  </cols>
  <sheetData>
    <row r="1" spans="1:26" ht="13.5" customHeight="1" x14ac:dyDescent="0.65">
      <c r="A1" s="245" t="s">
        <v>35</v>
      </c>
      <c r="B1" s="246"/>
      <c r="C1" s="246"/>
      <c r="D1" s="246"/>
      <c r="E1" s="246"/>
      <c r="F1" s="246"/>
      <c r="G1" s="247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3.5" customHeight="1" x14ac:dyDescent="0.45">
      <c r="A2" s="248" t="s">
        <v>1</v>
      </c>
      <c r="B2" s="249"/>
      <c r="C2" s="249"/>
      <c r="D2" s="249"/>
      <c r="E2" s="249"/>
      <c r="F2" s="249"/>
      <c r="G2" s="249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3.5" customHeight="1" x14ac:dyDescent="0.35">
      <c r="A4" s="4" t="s">
        <v>2</v>
      </c>
      <c r="B4" s="5">
        <v>8500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35">
      <c r="A5" s="3"/>
      <c r="B5" s="250"/>
      <c r="C5" s="251"/>
      <c r="D5" s="251"/>
      <c r="E5" s="2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35">
      <c r="A6" s="7" t="s">
        <v>3</v>
      </c>
      <c r="B6" s="8" t="s">
        <v>4</v>
      </c>
      <c r="C6" s="8" t="s">
        <v>5</v>
      </c>
      <c r="D6" s="8" t="s">
        <v>6</v>
      </c>
      <c r="E6" s="8" t="s">
        <v>7</v>
      </c>
      <c r="F6" s="7" t="s">
        <v>8</v>
      </c>
      <c r="G6" s="8" t="s">
        <v>9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35">
      <c r="A7" s="10" t="s">
        <v>11</v>
      </c>
      <c r="B7" s="11">
        <v>2500</v>
      </c>
      <c r="C7" s="12">
        <v>2750</v>
      </c>
      <c r="D7" s="11">
        <v>3500</v>
      </c>
      <c r="E7" s="12">
        <v>3700</v>
      </c>
      <c r="F7" s="11">
        <v>13000</v>
      </c>
      <c r="G7" s="1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35">
      <c r="A8" s="16" t="s">
        <v>12</v>
      </c>
      <c r="B8" s="17">
        <v>3560</v>
      </c>
      <c r="C8" s="18">
        <v>3000</v>
      </c>
      <c r="D8" s="17">
        <v>1700</v>
      </c>
      <c r="E8" s="18">
        <v>2000</v>
      </c>
      <c r="F8" s="17">
        <f t="shared" ref="F8:F21" si="0">SUM(B8:E8)</f>
        <v>10260</v>
      </c>
      <c r="G8" s="19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3.5" customHeight="1" x14ac:dyDescent="0.35">
      <c r="A9" s="16" t="s">
        <v>13</v>
      </c>
      <c r="B9" s="17">
        <v>4500</v>
      </c>
      <c r="C9" s="18">
        <v>4000</v>
      </c>
      <c r="D9" s="17">
        <v>3500</v>
      </c>
      <c r="E9" s="18">
        <v>3700</v>
      </c>
      <c r="F9" s="17">
        <f t="shared" si="0"/>
        <v>15700</v>
      </c>
      <c r="G9" s="19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35">
      <c r="A10" s="16" t="s">
        <v>14</v>
      </c>
      <c r="B10" s="17">
        <v>3250</v>
      </c>
      <c r="C10" s="18">
        <v>2725</v>
      </c>
      <c r="D10" s="17">
        <v>3000</v>
      </c>
      <c r="E10" s="18">
        <v>3250</v>
      </c>
      <c r="F10" s="17">
        <f t="shared" si="0"/>
        <v>12225</v>
      </c>
      <c r="G10" s="19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3.5" customHeight="1" x14ac:dyDescent="0.35">
      <c r="A11" s="16" t="s">
        <v>15</v>
      </c>
      <c r="B11" s="17">
        <v>2520</v>
      </c>
      <c r="C11" s="18">
        <v>2000</v>
      </c>
      <c r="D11" s="17">
        <v>2500</v>
      </c>
      <c r="E11" s="18">
        <v>2700</v>
      </c>
      <c r="F11" s="17">
        <f t="shared" si="0"/>
        <v>9720</v>
      </c>
      <c r="G11" s="19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35">
      <c r="A12" s="16" t="s">
        <v>16</v>
      </c>
      <c r="B12" s="17">
        <v>1500</v>
      </c>
      <c r="C12" s="18">
        <v>1700</v>
      </c>
      <c r="D12" s="17">
        <v>1800</v>
      </c>
      <c r="E12" s="18">
        <v>2000</v>
      </c>
      <c r="F12" s="17">
        <f t="shared" si="0"/>
        <v>7000</v>
      </c>
      <c r="G12" s="19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3.5" customHeight="1" x14ac:dyDescent="0.35">
      <c r="A13" s="16" t="s">
        <v>17</v>
      </c>
      <c r="B13" s="17">
        <v>4590</v>
      </c>
      <c r="C13" s="18">
        <v>4050</v>
      </c>
      <c r="D13" s="17">
        <v>4500</v>
      </c>
      <c r="E13" s="18">
        <v>3700</v>
      </c>
      <c r="F13" s="17">
        <f t="shared" si="0"/>
        <v>16840</v>
      </c>
      <c r="G13" s="1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3.5" customHeight="1" x14ac:dyDescent="0.35">
      <c r="A14" s="16" t="s">
        <v>18</v>
      </c>
      <c r="B14" s="17">
        <v>3660</v>
      </c>
      <c r="C14" s="18">
        <v>3200</v>
      </c>
      <c r="D14" s="17">
        <v>3000</v>
      </c>
      <c r="E14" s="18">
        <v>2250</v>
      </c>
      <c r="F14" s="17">
        <f t="shared" si="0"/>
        <v>12110</v>
      </c>
      <c r="G14" s="19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3.5" customHeight="1" x14ac:dyDescent="0.35">
      <c r="A15" s="16" t="s">
        <v>19</v>
      </c>
      <c r="B15" s="17">
        <v>1790</v>
      </c>
      <c r="C15" s="18">
        <v>1800</v>
      </c>
      <c r="D15" s="17">
        <v>2000</v>
      </c>
      <c r="E15" s="18">
        <v>2200</v>
      </c>
      <c r="F15" s="17">
        <f t="shared" si="0"/>
        <v>7790</v>
      </c>
      <c r="G15" s="19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3.5" customHeight="1" x14ac:dyDescent="0.35">
      <c r="A16" s="16" t="s">
        <v>20</v>
      </c>
      <c r="B16" s="17">
        <v>1700</v>
      </c>
      <c r="C16" s="18">
        <v>1950</v>
      </c>
      <c r="D16" s="17">
        <v>2500</v>
      </c>
      <c r="E16" s="18">
        <v>2750</v>
      </c>
      <c r="F16" s="17">
        <f t="shared" si="0"/>
        <v>8900</v>
      </c>
      <c r="G16" s="1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3.5" customHeight="1" x14ac:dyDescent="0.35">
      <c r="A17" s="16" t="s">
        <v>21</v>
      </c>
      <c r="B17" s="17">
        <v>1650</v>
      </c>
      <c r="C17" s="18">
        <v>2000</v>
      </c>
      <c r="D17" s="17">
        <v>1500</v>
      </c>
      <c r="E17" s="18">
        <v>1750</v>
      </c>
      <c r="F17" s="17">
        <f t="shared" si="0"/>
        <v>6900</v>
      </c>
      <c r="G17" s="1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3.5" customHeight="1" x14ac:dyDescent="0.35">
      <c r="A18" s="16" t="s">
        <v>22</v>
      </c>
      <c r="B18" s="17">
        <v>2050</v>
      </c>
      <c r="C18" s="18">
        <v>2500</v>
      </c>
      <c r="D18" s="17">
        <v>2800</v>
      </c>
      <c r="E18" s="18">
        <v>3200</v>
      </c>
      <c r="F18" s="17">
        <f t="shared" si="0"/>
        <v>10550</v>
      </c>
      <c r="G18" s="1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3.5" customHeight="1" x14ac:dyDescent="0.35">
      <c r="A19" s="16" t="s">
        <v>23</v>
      </c>
      <c r="B19" s="17">
        <v>3425</v>
      </c>
      <c r="C19" s="18">
        <v>3750</v>
      </c>
      <c r="D19" s="17">
        <v>4000</v>
      </c>
      <c r="E19" s="18">
        <v>3120</v>
      </c>
      <c r="F19" s="17">
        <f t="shared" si="0"/>
        <v>14295</v>
      </c>
      <c r="G19" s="1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 x14ac:dyDescent="0.35">
      <c r="A20" s="16" t="s">
        <v>24</v>
      </c>
      <c r="B20" s="17">
        <v>4540</v>
      </c>
      <c r="C20" s="18">
        <v>2700</v>
      </c>
      <c r="D20" s="17">
        <v>3000</v>
      </c>
      <c r="E20" s="18">
        <v>3200</v>
      </c>
      <c r="F20" s="17">
        <f t="shared" si="0"/>
        <v>13440</v>
      </c>
      <c r="G20" s="19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3.5" customHeight="1" x14ac:dyDescent="0.35">
      <c r="A21" s="21" t="s">
        <v>25</v>
      </c>
      <c r="B21" s="22">
        <v>1200</v>
      </c>
      <c r="C21" s="23">
        <v>1700</v>
      </c>
      <c r="D21" s="22">
        <v>1800</v>
      </c>
      <c r="E21" s="23">
        <v>2000</v>
      </c>
      <c r="F21" s="22">
        <f t="shared" si="0"/>
        <v>6700</v>
      </c>
      <c r="G21" s="24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3.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3.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3.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3.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3.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3.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3.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3.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3.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3.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3.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3.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3.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3.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3.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3.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3.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3.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3.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3.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3.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3.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3.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3.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3.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3.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3.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3.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3.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3.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3.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3.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3.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3.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3.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3.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3.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3.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3.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3.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3.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3.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3.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3.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3.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3.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3.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3.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3.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3.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3.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3.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3.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3.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3.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3.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3.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3.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3.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3.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3.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3.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3.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3.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3.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3.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3.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3.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3.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3.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3.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3.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3.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3.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3.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3.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3.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3.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3.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3.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3.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3.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3.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3.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3.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3.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3.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3.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3.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3.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3.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3.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3.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3.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3.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3.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3.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3.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3.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3.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3.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3.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3.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3.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3.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3.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3.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3.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3.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3.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3.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3.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3.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3.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3.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3.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3.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3.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3.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3.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3.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3.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3.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3.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3.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3.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3.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3.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3.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3.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3.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3.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3.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3.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3.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3.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3.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3.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3.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3.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3.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3.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3.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3.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3.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3.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3.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3.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3.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3.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3.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3.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3.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3.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3.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3.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3.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3.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3.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3.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3.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3.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3.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3.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3.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3.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3.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3.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3.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3.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3.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3.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3.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3.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3.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3.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3.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3.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3.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3.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3.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3.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3.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3.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3.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3.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3.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3.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3.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3.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3.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3.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3.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3.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3.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3.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3.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3.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3.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3.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3.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3.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3.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3.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3.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3.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3.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3.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3.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3.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3.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3.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3.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3.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3.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3.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3.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3.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3.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3.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3.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3.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3.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3.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3.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3.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3.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3.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3.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3.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3.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3.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3.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3.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3.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3.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3.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3.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3.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3.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3.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3.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3.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3.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3.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3.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3.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3.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3.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3.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3.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3.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3.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3.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3.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3.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3.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3.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3.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3.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3.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3.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3.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3.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3.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3.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3.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3.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3.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3.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3.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3.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3.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3.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3.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3.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3.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3.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3.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3.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3.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3.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3.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3.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3.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3.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3.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3.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3.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3.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3.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3.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3.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3.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3.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3.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3.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3.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3.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3.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3.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3.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3.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3.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3.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3.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3.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3.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3.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3.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3.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3.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3.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3.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3.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3.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3.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3.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3.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3.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3.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3.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3.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3.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3.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3.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3.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3.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3.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3.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3.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3.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3.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3.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3.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3.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3.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3.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3.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3.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3.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3.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3.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3.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3.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3.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3.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3.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3.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3.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3.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3.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3.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3.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3.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3.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3.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3.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3.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3.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3.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3.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3.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3.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3.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3.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3.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3.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3.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3.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3.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3.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3.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3.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3.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3.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3.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3.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3.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3.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3.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3.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3.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3.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3.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3.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3.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3.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3.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3.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3.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3.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3.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3.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3.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3.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3.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3.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3.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3.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3.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3.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3.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3.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3.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3.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3.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3.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3.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3.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3.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3.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3.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3.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3.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3.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3.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3.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3.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3.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3.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3.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3.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3.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3.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3.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3.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3.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3.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3.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3.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3.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3.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3.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3.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3.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3.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3.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3.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3.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3.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3.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3.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3.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3.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3.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3.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3.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3.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3.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3.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3.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3.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3.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3.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3.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3.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3.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3.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3.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3.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3.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3.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3.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3.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3.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3.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3.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3.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3.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3.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3.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3.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3.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3.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3.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3.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3.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3.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3.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3.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3.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3.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3.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3.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3.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3.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3.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3.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3.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3.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3.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3.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3.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3.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3.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3.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3.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3.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3.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3.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3.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3.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3.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3.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3.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3.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3.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3.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3.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3.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3.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3.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3.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3.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3.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3.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3.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3.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3.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3.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3.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3.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3.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3.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3.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3.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3.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3.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3.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3.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3.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3.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3.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3.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3.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3.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3.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3.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3.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3.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3.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3.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3.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3.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3.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3.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3.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3.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3.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3.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3.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3.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3.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3.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3.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3.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3.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3.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3.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3.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3.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3.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3.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3.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3.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3.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3.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3.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3.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3.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3.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3.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3.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3.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3.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3.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3.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3.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3.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3.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3.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3.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3.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3.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3.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3.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3.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3.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3.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3.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3.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3.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3.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3.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3.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3.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3.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3.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3.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3.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3.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3.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3.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3.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3.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3.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3.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3.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3.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3.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3.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3.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3.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3.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3.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3.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3.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3.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3.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3.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3.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3.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3.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3.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3.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3.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3.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3.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3.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3.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3.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3.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3.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3.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3.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3.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3.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3.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3.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3.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3.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3.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3.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3.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3.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3.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3.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3.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3.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3.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3.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3.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3.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3.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3.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3.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3.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3.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3.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3.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3.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3.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3.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3.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3.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3.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3.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3.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3.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3.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3.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3.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3.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3.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3.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3.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3.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3.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3.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3.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3.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3.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3.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3.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3.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3.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3.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3.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3.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3.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3.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3.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3.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3.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3.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3.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3.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3.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3.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3.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3.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3.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3.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3.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3.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3.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3.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3.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3.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3.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3.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3.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3.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3.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3.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3.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3.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3.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3.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3.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3.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3.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3.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3.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3.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3.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3.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3.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3.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3.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3.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3.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3.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3.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3.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3.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3.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3.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3.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3.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3.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3.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3.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3.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3.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3.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3.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3.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3.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3.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3.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3.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3.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3.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3.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3.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3.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3.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3.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3.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3.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3.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3.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3.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3.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3.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3.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3.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3.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3.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3.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3.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3.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3.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3.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3.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3.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3.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3.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3.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3.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3.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3.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3.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3.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3.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3.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3.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3.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3.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3.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3.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3.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3.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3.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3.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3.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3.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3.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3.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3.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3.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3.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3.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3.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3.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3.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3.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3.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3.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3.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3.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3.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3.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3.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3.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3.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3.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3.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3.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3.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3.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3.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3.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3.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3.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3.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3.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3.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3.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3.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3.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3.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3.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3.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3.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3.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3.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3.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3.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3.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3.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3.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3.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3.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3.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3.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3.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3.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3.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3.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3.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3.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3.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3.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3.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3.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3.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3.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3.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3.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3.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3.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3.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3.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3.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3.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3.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3.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3.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3.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3.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3.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3.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3.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3.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3.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3.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3.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3.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3.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3.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3.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3.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3.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3.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3.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3.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3.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3.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3.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3.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3.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3.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3.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3.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3.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3.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3.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3.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3.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3.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3.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3.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3.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3.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3.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3.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3.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3.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3.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3.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3.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3.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3.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3.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3.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3.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3.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3.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3.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3.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3.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3.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3.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3.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3.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3.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3.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3.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3.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3.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3.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3.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3.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3.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3.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3.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3.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3.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3.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3.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3.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3.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3.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3.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">
    <mergeCell ref="A1:G1"/>
    <mergeCell ref="A2:G2"/>
    <mergeCell ref="B5:E5"/>
  </mergeCells>
  <pageMargins left="0.75" right="0.75" top="1" bottom="1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B6DDE8"/>
  </sheetPr>
  <dimension ref="A1:Z1000"/>
  <sheetViews>
    <sheetView zoomScale="120" zoomScaleNormal="120" workbookViewId="0">
      <selection activeCell="H15" sqref="H15"/>
    </sheetView>
  </sheetViews>
  <sheetFormatPr defaultColWidth="14.453125" defaultRowHeight="15" customHeight="1" x14ac:dyDescent="0.35"/>
  <cols>
    <col min="1" max="1" width="15.54296875" customWidth="1"/>
    <col min="2" max="2" width="19.81640625" customWidth="1"/>
    <col min="3" max="3" width="14.54296875" customWidth="1"/>
    <col min="4" max="4" width="16.54296875" customWidth="1"/>
    <col min="5" max="5" width="16.81640625" customWidth="1"/>
    <col min="6" max="6" width="3.453125" customWidth="1"/>
    <col min="7" max="7" width="22" customWidth="1"/>
    <col min="8" max="8" width="13.81640625" customWidth="1"/>
    <col min="9" max="9" width="4.08984375" customWidth="1"/>
    <col min="10" max="10" width="20.08984375" customWidth="1"/>
    <col min="11" max="11" width="14" customWidth="1"/>
    <col min="12" max="26" width="9" customWidth="1"/>
  </cols>
  <sheetData>
    <row r="1" spans="1:26" ht="27" customHeight="1" x14ac:dyDescent="0.35">
      <c r="A1" s="256" t="s">
        <v>36</v>
      </c>
      <c r="B1" s="257"/>
      <c r="C1" s="257"/>
      <c r="D1" s="257"/>
      <c r="E1" s="258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27" customHeight="1" x14ac:dyDescent="0.35">
      <c r="A2" s="43"/>
      <c r="B2" s="259" t="s">
        <v>37</v>
      </c>
      <c r="C2" s="251"/>
      <c r="D2" s="251"/>
      <c r="E2" s="44">
        <v>15000</v>
      </c>
      <c r="F2" s="43"/>
      <c r="G2" s="9" t="s">
        <v>38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6" customHeight="1" x14ac:dyDescent="0.35">
      <c r="A3" s="260" t="s">
        <v>39</v>
      </c>
      <c r="B3" s="260" t="s">
        <v>40</v>
      </c>
      <c r="C3" s="262" t="s">
        <v>41</v>
      </c>
      <c r="D3" s="264" t="s">
        <v>42</v>
      </c>
      <c r="E3" s="265" t="s">
        <v>43</v>
      </c>
      <c r="F3" s="43"/>
      <c r="G3" s="45" t="s">
        <v>44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" customHeight="1" x14ac:dyDescent="0.35">
      <c r="A4" s="261"/>
      <c r="B4" s="261"/>
      <c r="C4" s="263"/>
      <c r="D4" s="263"/>
      <c r="E4" s="263"/>
      <c r="F4" s="6"/>
      <c r="G4" s="46">
        <f>COUNTIF(Sales_current,"&gt;15000")</f>
        <v>8</v>
      </c>
      <c r="H4" s="3" t="str">
        <f ca="1">_xlfn.FORMULATEXT(G4)</f>
        <v>=COUNTIF(Sales_current,"&gt;15000")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" customHeight="1" x14ac:dyDescent="0.35">
      <c r="A5" s="3" t="s">
        <v>45</v>
      </c>
      <c r="B5" s="9" t="s">
        <v>46</v>
      </c>
      <c r="C5" s="47">
        <v>12450</v>
      </c>
      <c r="D5" s="48">
        <v>15000</v>
      </c>
      <c r="E5" s="49">
        <f>D5-'Calc IF_1'!Sales_prior</f>
        <v>2550</v>
      </c>
      <c r="F5" s="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" customHeight="1" x14ac:dyDescent="0.35">
      <c r="A6" s="3" t="s">
        <v>47</v>
      </c>
      <c r="B6" s="9" t="s">
        <v>48</v>
      </c>
      <c r="C6" s="47">
        <v>10260</v>
      </c>
      <c r="D6" s="48">
        <v>3000</v>
      </c>
      <c r="E6" s="49">
        <f>D6-'Calc IF_1'!Sales_prior</f>
        <v>-7260</v>
      </c>
      <c r="F6" s="3"/>
      <c r="G6" s="255" t="s">
        <v>46</v>
      </c>
      <c r="H6" s="247"/>
      <c r="I6" s="3"/>
      <c r="J6" s="255" t="s">
        <v>49</v>
      </c>
      <c r="K6" s="24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" customHeight="1" x14ac:dyDescent="0.35">
      <c r="A7" s="3" t="s">
        <v>50</v>
      </c>
      <c r="B7" s="9" t="s">
        <v>51</v>
      </c>
      <c r="C7" s="47">
        <v>15700</v>
      </c>
      <c r="D7" s="48">
        <v>17800</v>
      </c>
      <c r="E7" s="49">
        <f>D7-'Calc IF_1'!Sales_prior</f>
        <v>2100</v>
      </c>
      <c r="F7" s="3"/>
      <c r="G7" s="50" t="s">
        <v>52</v>
      </c>
      <c r="H7" s="51">
        <f>SUMIF(Category,"Electronics",Sales_prior)</f>
        <v>43685</v>
      </c>
      <c r="I7" s="3"/>
      <c r="J7" s="50" t="s">
        <v>52</v>
      </c>
      <c r="K7" s="52">
        <f>SUMIF(Category,J6,Sales_prior)</f>
        <v>35465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" customHeight="1" x14ac:dyDescent="0.35">
      <c r="A8" s="3" t="s">
        <v>53</v>
      </c>
      <c r="B8" s="9" t="s">
        <v>46</v>
      </c>
      <c r="C8" s="47">
        <v>12225</v>
      </c>
      <c r="D8" s="48">
        <v>15890</v>
      </c>
      <c r="E8" s="49">
        <f>D8-'Calc IF_1'!Sales_prior</f>
        <v>3665</v>
      </c>
      <c r="F8" s="3"/>
      <c r="G8" s="50" t="s">
        <v>54</v>
      </c>
      <c r="H8" s="51"/>
      <c r="I8" s="3"/>
      <c r="J8" s="50" t="s">
        <v>54</v>
      </c>
      <c r="K8" s="52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" customHeight="1" x14ac:dyDescent="0.35">
      <c r="A9" s="3" t="s">
        <v>55</v>
      </c>
      <c r="B9" s="9" t="s">
        <v>49</v>
      </c>
      <c r="C9" s="47">
        <v>9720</v>
      </c>
      <c r="D9" s="48">
        <v>15320</v>
      </c>
      <c r="E9" s="49">
        <f>D9-'Calc IF_1'!Sales_prior</f>
        <v>5600</v>
      </c>
      <c r="F9" s="3"/>
      <c r="G9" s="50" t="s">
        <v>56</v>
      </c>
      <c r="H9" s="51"/>
      <c r="I9" s="3"/>
      <c r="J9" s="50" t="s">
        <v>56</v>
      </c>
      <c r="K9" s="5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" customHeight="1" x14ac:dyDescent="0.35">
      <c r="A10" s="3" t="s">
        <v>57</v>
      </c>
      <c r="B10" s="9" t="s">
        <v>49</v>
      </c>
      <c r="C10" s="47">
        <v>4750</v>
      </c>
      <c r="D10" s="48">
        <v>16000</v>
      </c>
      <c r="E10" s="49">
        <f>D10-'Calc IF_1'!Sales_prior</f>
        <v>11250</v>
      </c>
      <c r="F10" s="3"/>
      <c r="G10" s="50" t="s">
        <v>58</v>
      </c>
      <c r="H10" s="51"/>
      <c r="I10" s="3"/>
      <c r="J10" s="50" t="s">
        <v>58</v>
      </c>
      <c r="K10" s="52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" customHeight="1" x14ac:dyDescent="0.35">
      <c r="A11" s="3" t="s">
        <v>59</v>
      </c>
      <c r="B11" s="9" t="s">
        <v>51</v>
      </c>
      <c r="C11" s="47">
        <v>16840</v>
      </c>
      <c r="D11" s="48">
        <v>18900</v>
      </c>
      <c r="E11" s="49">
        <f>D11-'Calc IF_1'!Sales_prior</f>
        <v>2060</v>
      </c>
      <c r="F11" s="3"/>
      <c r="G11" s="50" t="s">
        <v>60</v>
      </c>
      <c r="H11" s="53"/>
      <c r="I11" s="3"/>
      <c r="J11" s="50" t="s">
        <v>60</v>
      </c>
      <c r="K11" s="54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" customHeight="1" x14ac:dyDescent="0.35">
      <c r="A12" s="3" t="s">
        <v>61</v>
      </c>
      <c r="B12" s="9" t="s">
        <v>46</v>
      </c>
      <c r="C12" s="47">
        <v>12110</v>
      </c>
      <c r="D12" s="48">
        <v>15430</v>
      </c>
      <c r="E12" s="49">
        <f>D12-'Calc IF_1'!Sales_prior</f>
        <v>3320</v>
      </c>
      <c r="F12" s="3"/>
      <c r="G12" s="50" t="s">
        <v>62</v>
      </c>
      <c r="H12" s="51"/>
      <c r="I12" s="3"/>
      <c r="J12" s="50" t="s">
        <v>62</v>
      </c>
      <c r="K12" s="52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" customHeight="1" x14ac:dyDescent="0.35">
      <c r="A13" s="3" t="s">
        <v>63</v>
      </c>
      <c r="B13" s="9" t="s">
        <v>48</v>
      </c>
      <c r="C13" s="47">
        <v>7790</v>
      </c>
      <c r="D13" s="48">
        <v>10500</v>
      </c>
      <c r="E13" s="49">
        <f>D13-'Calc IF_1'!Sales_prior</f>
        <v>2710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" customHeight="1" x14ac:dyDescent="0.35">
      <c r="A14" s="3" t="s">
        <v>64</v>
      </c>
      <c r="B14" s="9" t="s">
        <v>51</v>
      </c>
      <c r="C14" s="47">
        <v>4500</v>
      </c>
      <c r="D14" s="48">
        <v>6750</v>
      </c>
      <c r="E14" s="49">
        <f>D14-'Calc IF_1'!Sales_prior</f>
        <v>2250</v>
      </c>
      <c r="F14" s="3"/>
      <c r="G14" s="255" t="s">
        <v>51</v>
      </c>
      <c r="H14" s="247"/>
      <c r="I14" s="3"/>
      <c r="J14" s="255" t="s">
        <v>48</v>
      </c>
      <c r="K14" s="247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" customHeight="1" x14ac:dyDescent="0.35">
      <c r="A15" s="3" t="s">
        <v>65</v>
      </c>
      <c r="B15" s="9" t="s">
        <v>46</v>
      </c>
      <c r="C15" s="47">
        <v>6900</v>
      </c>
      <c r="D15" s="48">
        <v>10000</v>
      </c>
      <c r="E15" s="49">
        <f>D15-'Calc IF_1'!Sales_prior</f>
        <v>3100</v>
      </c>
      <c r="F15" s="3"/>
      <c r="G15" s="50" t="s">
        <v>52</v>
      </c>
      <c r="H15" s="52">
        <f>SUMIF(Category,G14,Sales_prior)</f>
        <v>65040</v>
      </c>
      <c r="I15" s="3"/>
      <c r="J15" s="50" t="s">
        <v>52</v>
      </c>
      <c r="K15" s="52">
        <f>SUMIF(Category,J14,Sales_prior)</f>
        <v>28600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" customHeight="1" x14ac:dyDescent="0.35">
      <c r="A16" s="3" t="s">
        <v>66</v>
      </c>
      <c r="B16" s="9" t="s">
        <v>48</v>
      </c>
      <c r="C16" s="47">
        <v>10550</v>
      </c>
      <c r="D16" s="48">
        <v>13590</v>
      </c>
      <c r="E16" s="49">
        <f>D16-'Calc IF_1'!Sales_prior</f>
        <v>3040</v>
      </c>
      <c r="F16" s="3"/>
      <c r="G16" s="50" t="s">
        <v>54</v>
      </c>
      <c r="H16" s="52"/>
      <c r="I16" s="3"/>
      <c r="J16" s="50" t="s">
        <v>54</v>
      </c>
      <c r="K16" s="52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" customHeight="1" x14ac:dyDescent="0.35">
      <c r="A17" s="3" t="s">
        <v>67</v>
      </c>
      <c r="B17" s="9" t="s">
        <v>49</v>
      </c>
      <c r="C17" s="47">
        <v>14295</v>
      </c>
      <c r="D17" s="48">
        <v>15800</v>
      </c>
      <c r="E17" s="49">
        <f>D17-'Calc IF_1'!Sales_prior</f>
        <v>1505</v>
      </c>
      <c r="F17" s="3"/>
      <c r="G17" s="50" t="s">
        <v>56</v>
      </c>
      <c r="H17" s="52"/>
      <c r="I17" s="3"/>
      <c r="J17" s="50" t="s">
        <v>56</v>
      </c>
      <c r="K17" s="52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" customHeight="1" x14ac:dyDescent="0.35">
      <c r="A18" s="3" t="s">
        <v>68</v>
      </c>
      <c r="B18" s="9" t="s">
        <v>51</v>
      </c>
      <c r="C18" s="47">
        <v>28000</v>
      </c>
      <c r="D18" s="48">
        <v>27500</v>
      </c>
      <c r="E18" s="49">
        <f>D18-'Calc IF_1'!Sales_prior</f>
        <v>-500</v>
      </c>
      <c r="F18" s="3"/>
      <c r="G18" s="50" t="s">
        <v>58</v>
      </c>
      <c r="H18" s="52"/>
      <c r="I18" s="3"/>
      <c r="J18" s="50" t="s">
        <v>58</v>
      </c>
      <c r="K18" s="52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" customHeight="1" x14ac:dyDescent="0.35">
      <c r="A19" s="3" t="s">
        <v>69</v>
      </c>
      <c r="B19" s="9" t="s">
        <v>49</v>
      </c>
      <c r="C19" s="47">
        <v>6700</v>
      </c>
      <c r="D19" s="48">
        <v>6000</v>
      </c>
      <c r="E19" s="49">
        <f>D19-'Calc IF_1'!Sales_prior</f>
        <v>-700</v>
      </c>
      <c r="F19" s="3"/>
      <c r="G19" s="50" t="s">
        <v>60</v>
      </c>
      <c r="H19" s="54"/>
      <c r="I19" s="3"/>
      <c r="J19" s="50" t="s">
        <v>60</v>
      </c>
      <c r="K19" s="54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" customHeight="1" x14ac:dyDescent="0.35">
      <c r="A20" s="55" t="s">
        <v>70</v>
      </c>
      <c r="B20" s="56" t="s">
        <v>71</v>
      </c>
      <c r="C20" s="57" t="s">
        <v>72</v>
      </c>
      <c r="D20" s="57" t="s">
        <v>73</v>
      </c>
      <c r="E20" s="58"/>
      <c r="F20" s="3"/>
      <c r="G20" s="50" t="s">
        <v>62</v>
      </c>
      <c r="H20" s="52"/>
      <c r="I20" s="3"/>
      <c r="J20" s="50" t="s">
        <v>62</v>
      </c>
      <c r="K20" s="52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" customHeight="1" x14ac:dyDescent="0.35">
      <c r="A21" s="43"/>
      <c r="B21" s="43"/>
      <c r="C21" s="43"/>
      <c r="D21" s="43"/>
      <c r="E21" s="43"/>
      <c r="F21" s="3"/>
      <c r="G21" s="4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" customHeight="1" x14ac:dyDescent="0.35">
      <c r="A22" s="43"/>
      <c r="B22" s="43"/>
      <c r="C22" s="43"/>
      <c r="D22" s="43"/>
      <c r="E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2" customHeight="1" x14ac:dyDescent="0.35">
      <c r="A23" s="43"/>
      <c r="B23" s="43"/>
      <c r="C23" s="43"/>
      <c r="D23" s="43"/>
      <c r="E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2" customHeight="1" x14ac:dyDescent="0.35">
      <c r="A24" s="43"/>
      <c r="B24" s="43"/>
      <c r="C24" s="43"/>
      <c r="D24" s="43"/>
      <c r="E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2" customHeight="1" x14ac:dyDescent="0.35">
      <c r="A25" s="43"/>
      <c r="B25" s="43"/>
      <c r="C25" s="43"/>
      <c r="D25" s="43"/>
      <c r="E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2" customHeight="1" x14ac:dyDescent="0.35">
      <c r="A26" s="43"/>
      <c r="B26" s="43"/>
      <c r="C26" s="43"/>
      <c r="D26" s="43"/>
      <c r="E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2" customHeight="1" x14ac:dyDescent="0.35">
      <c r="A27" s="43"/>
      <c r="B27" s="43"/>
      <c r="C27" s="43"/>
      <c r="D27" s="43"/>
      <c r="E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2" customHeight="1" x14ac:dyDescent="0.35">
      <c r="A28" s="59"/>
      <c r="B28" s="43"/>
      <c r="C28" s="43"/>
      <c r="D28" s="43"/>
      <c r="E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2" customHeight="1" x14ac:dyDescent="0.35">
      <c r="A29" s="43"/>
      <c r="B29" s="43"/>
      <c r="C29" s="43"/>
      <c r="D29" s="43"/>
      <c r="E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2" customHeight="1" x14ac:dyDescent="0.35">
      <c r="A30" s="43"/>
      <c r="B30" s="43"/>
      <c r="C30" s="43"/>
      <c r="D30" s="43"/>
      <c r="E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2" customHeight="1" x14ac:dyDescent="0.35">
      <c r="A31" s="43"/>
      <c r="B31" s="43"/>
      <c r="C31" s="43"/>
      <c r="D31" s="43"/>
      <c r="E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2" customHeight="1" x14ac:dyDescent="0.35">
      <c r="A32" s="43"/>
      <c r="B32" s="43"/>
      <c r="C32" s="43"/>
      <c r="D32" s="43"/>
      <c r="E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2" customHeight="1" x14ac:dyDescent="0.35">
      <c r="A33" s="43"/>
      <c r="B33" s="43"/>
      <c r="C33" s="43"/>
      <c r="D33" s="43"/>
      <c r="E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2" customHeight="1" x14ac:dyDescent="0.35">
      <c r="A34" s="43"/>
      <c r="B34" s="43"/>
      <c r="C34" s="43"/>
      <c r="D34" s="43"/>
      <c r="E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2" customHeight="1" x14ac:dyDescent="0.35">
      <c r="A35" s="43"/>
      <c r="B35" s="43"/>
      <c r="C35" s="43"/>
      <c r="D35" s="43"/>
      <c r="E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2" customHeight="1" x14ac:dyDescent="0.35">
      <c r="A36" s="59"/>
      <c r="B36" s="43"/>
      <c r="C36" s="43"/>
      <c r="D36" s="43"/>
      <c r="E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2" customHeight="1" x14ac:dyDescent="0.35">
      <c r="A37" s="43"/>
      <c r="B37" s="43"/>
      <c r="C37" s="43"/>
      <c r="D37" s="43"/>
      <c r="E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2" customHeight="1" x14ac:dyDescent="0.3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2" customHeight="1" x14ac:dyDescent="0.3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2" customHeight="1" x14ac:dyDescent="0.3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2" customHeight="1" x14ac:dyDescent="0.3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2" customHeight="1" x14ac:dyDescent="0.3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2" customHeight="1" x14ac:dyDescent="0.3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2" customHeight="1" x14ac:dyDescent="0.3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2" customHeight="1" x14ac:dyDescent="0.3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2" customHeight="1" x14ac:dyDescent="0.3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2" customHeight="1" x14ac:dyDescent="0.3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2" customHeight="1" x14ac:dyDescent="0.3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2" customHeight="1" x14ac:dyDescent="0.3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2" customHeight="1" x14ac:dyDescent="0.3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2" customHeight="1" x14ac:dyDescent="0.3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2" customHeight="1" x14ac:dyDescent="0.3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2" customHeight="1" x14ac:dyDescent="0.3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2" customHeight="1" x14ac:dyDescent="0.3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2" customHeight="1" x14ac:dyDescent="0.3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2" customHeight="1" x14ac:dyDescent="0.3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2" customHeight="1" x14ac:dyDescent="0.3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2" customHeight="1" x14ac:dyDescent="0.3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2" customHeight="1" x14ac:dyDescent="0.3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2" customHeight="1" x14ac:dyDescent="0.3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2" customHeight="1" x14ac:dyDescent="0.3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2" customHeight="1" x14ac:dyDescent="0.3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2" customHeight="1" x14ac:dyDescent="0.3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2" customHeight="1" x14ac:dyDescent="0.3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2" customHeight="1" x14ac:dyDescent="0.3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2" customHeight="1" x14ac:dyDescent="0.3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2" customHeight="1" x14ac:dyDescent="0.3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2" customHeight="1" x14ac:dyDescent="0.3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2" customHeight="1" x14ac:dyDescent="0.3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2" customHeight="1" x14ac:dyDescent="0.3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2" customHeight="1" x14ac:dyDescent="0.3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2" customHeight="1" x14ac:dyDescent="0.3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2" customHeight="1" x14ac:dyDescent="0.3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2" customHeight="1" x14ac:dyDescent="0.3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2" customHeight="1" x14ac:dyDescent="0.3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2" customHeight="1" x14ac:dyDescent="0.3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2" customHeight="1" x14ac:dyDescent="0.3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2" customHeight="1" x14ac:dyDescent="0.3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2" customHeight="1" x14ac:dyDescent="0.3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2" customHeight="1" x14ac:dyDescent="0.3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2" customHeight="1" x14ac:dyDescent="0.3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2" customHeight="1" x14ac:dyDescent="0.3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2" customHeight="1" x14ac:dyDescent="0.3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2" customHeight="1" x14ac:dyDescent="0.3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2" customHeight="1" x14ac:dyDescent="0.3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2" customHeight="1" x14ac:dyDescent="0.3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2" customHeight="1" x14ac:dyDescent="0.3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2" customHeight="1" x14ac:dyDescent="0.3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2" customHeight="1" x14ac:dyDescent="0.3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2" customHeight="1" x14ac:dyDescent="0.3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2" customHeight="1" x14ac:dyDescent="0.3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2" customHeight="1" x14ac:dyDescent="0.3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2" customHeight="1" x14ac:dyDescent="0.3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2" customHeight="1" x14ac:dyDescent="0.3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2" customHeight="1" x14ac:dyDescent="0.3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2" customHeight="1" x14ac:dyDescent="0.3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2" customHeight="1" x14ac:dyDescent="0.3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2" customHeight="1" x14ac:dyDescent="0.3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2" customHeight="1" x14ac:dyDescent="0.3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2" customHeight="1" x14ac:dyDescent="0.3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2" customHeight="1" x14ac:dyDescent="0.3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2" customHeight="1" x14ac:dyDescent="0.3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2" customHeight="1" x14ac:dyDescent="0.3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2" customHeight="1" x14ac:dyDescent="0.3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2" customHeight="1" x14ac:dyDescent="0.3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2" customHeight="1" x14ac:dyDescent="0.3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2" customHeight="1" x14ac:dyDescent="0.3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2" customHeight="1" x14ac:dyDescent="0.3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2" customHeight="1" x14ac:dyDescent="0.3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2" customHeight="1" x14ac:dyDescent="0.3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2" customHeight="1" x14ac:dyDescent="0.3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2" customHeight="1" x14ac:dyDescent="0.3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2" customHeight="1" x14ac:dyDescent="0.3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2" customHeight="1" x14ac:dyDescent="0.3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2" customHeight="1" x14ac:dyDescent="0.3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2" customHeight="1" x14ac:dyDescent="0.3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2" customHeight="1" x14ac:dyDescent="0.3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2" customHeight="1" x14ac:dyDescent="0.3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2" customHeight="1" x14ac:dyDescent="0.3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2" customHeight="1" x14ac:dyDescent="0.3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2" customHeight="1" x14ac:dyDescent="0.3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2" customHeight="1" x14ac:dyDescent="0.3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2" customHeight="1" x14ac:dyDescent="0.3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2" customHeight="1" x14ac:dyDescent="0.3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2" customHeight="1" x14ac:dyDescent="0.3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2" customHeight="1" x14ac:dyDescent="0.3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2" customHeight="1" x14ac:dyDescent="0.3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2" customHeight="1" x14ac:dyDescent="0.3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2" customHeight="1" x14ac:dyDescent="0.3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2" customHeight="1" x14ac:dyDescent="0.3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2" customHeight="1" x14ac:dyDescent="0.3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2" customHeight="1" x14ac:dyDescent="0.3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2" customHeight="1" x14ac:dyDescent="0.3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2" customHeight="1" x14ac:dyDescent="0.3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2" customHeight="1" x14ac:dyDescent="0.3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2" customHeight="1" x14ac:dyDescent="0.3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2" customHeight="1" x14ac:dyDescent="0.3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2" customHeight="1" x14ac:dyDescent="0.3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2" customHeight="1" x14ac:dyDescent="0.3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2" customHeight="1" x14ac:dyDescent="0.3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2" customHeight="1" x14ac:dyDescent="0.3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2" customHeight="1" x14ac:dyDescent="0.3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2" customHeight="1" x14ac:dyDescent="0.3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2" customHeight="1" x14ac:dyDescent="0.3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2" customHeight="1" x14ac:dyDescent="0.3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2" customHeight="1" x14ac:dyDescent="0.3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2" customHeight="1" x14ac:dyDescent="0.3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2" customHeight="1" x14ac:dyDescent="0.3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2" customHeight="1" x14ac:dyDescent="0.3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2" customHeight="1" x14ac:dyDescent="0.3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2" customHeight="1" x14ac:dyDescent="0.3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2" customHeight="1" x14ac:dyDescent="0.3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2" customHeight="1" x14ac:dyDescent="0.3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2" customHeight="1" x14ac:dyDescent="0.3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2" customHeight="1" x14ac:dyDescent="0.3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2" customHeight="1" x14ac:dyDescent="0.3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2" customHeight="1" x14ac:dyDescent="0.3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2" customHeight="1" x14ac:dyDescent="0.3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2" customHeight="1" x14ac:dyDescent="0.3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2" customHeight="1" x14ac:dyDescent="0.3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2" customHeight="1" x14ac:dyDescent="0.3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2" customHeight="1" x14ac:dyDescent="0.3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2" customHeight="1" x14ac:dyDescent="0.3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2" customHeight="1" x14ac:dyDescent="0.3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2" customHeight="1" x14ac:dyDescent="0.3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2" customHeight="1" x14ac:dyDescent="0.3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2" customHeight="1" x14ac:dyDescent="0.3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2" customHeight="1" x14ac:dyDescent="0.3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2" customHeight="1" x14ac:dyDescent="0.3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2" customHeight="1" x14ac:dyDescent="0.3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2" customHeight="1" x14ac:dyDescent="0.3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2" customHeight="1" x14ac:dyDescent="0.3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2" customHeight="1" x14ac:dyDescent="0.3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2" customHeight="1" x14ac:dyDescent="0.3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2" customHeight="1" x14ac:dyDescent="0.3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2" customHeight="1" x14ac:dyDescent="0.3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2" customHeight="1" x14ac:dyDescent="0.3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2" customHeight="1" x14ac:dyDescent="0.3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2" customHeight="1" x14ac:dyDescent="0.3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2" customHeight="1" x14ac:dyDescent="0.3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2" customHeight="1" x14ac:dyDescent="0.3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2" customHeight="1" x14ac:dyDescent="0.3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2" customHeight="1" x14ac:dyDescent="0.3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2" customHeight="1" x14ac:dyDescent="0.3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2" customHeight="1" x14ac:dyDescent="0.3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2" customHeight="1" x14ac:dyDescent="0.3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2" customHeight="1" x14ac:dyDescent="0.3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2" customHeight="1" x14ac:dyDescent="0.3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2" customHeight="1" x14ac:dyDescent="0.3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2" customHeight="1" x14ac:dyDescent="0.3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2" customHeight="1" x14ac:dyDescent="0.3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2" customHeight="1" x14ac:dyDescent="0.3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2" customHeight="1" x14ac:dyDescent="0.3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2" customHeight="1" x14ac:dyDescent="0.3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2" customHeight="1" x14ac:dyDescent="0.3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2" customHeight="1" x14ac:dyDescent="0.3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2" customHeight="1" x14ac:dyDescent="0.3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2" customHeight="1" x14ac:dyDescent="0.3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2" customHeight="1" x14ac:dyDescent="0.3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2" customHeight="1" x14ac:dyDescent="0.3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2" customHeight="1" x14ac:dyDescent="0.3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2" customHeight="1" x14ac:dyDescent="0.3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2" customHeight="1" x14ac:dyDescent="0.3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2" customHeight="1" x14ac:dyDescent="0.3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2" customHeight="1" x14ac:dyDescent="0.3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2" customHeight="1" x14ac:dyDescent="0.3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2" customHeight="1" x14ac:dyDescent="0.3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2" customHeight="1" x14ac:dyDescent="0.3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2" customHeight="1" x14ac:dyDescent="0.3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2" customHeight="1" x14ac:dyDescent="0.3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2" customHeight="1" x14ac:dyDescent="0.3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2" customHeight="1" x14ac:dyDescent="0.3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2" customHeight="1" x14ac:dyDescent="0.3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2" customHeight="1" x14ac:dyDescent="0.3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2" customHeight="1" x14ac:dyDescent="0.3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2" customHeight="1" x14ac:dyDescent="0.3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2" customHeight="1" x14ac:dyDescent="0.3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2" customHeight="1" x14ac:dyDescent="0.3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2" customHeight="1" x14ac:dyDescent="0.3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2" customHeight="1" x14ac:dyDescent="0.3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2" customHeight="1" x14ac:dyDescent="0.3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2" customHeight="1" x14ac:dyDescent="0.3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2" customHeight="1" x14ac:dyDescent="0.3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2" customHeight="1" x14ac:dyDescent="0.3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2" customHeight="1" x14ac:dyDescent="0.3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2" customHeight="1" x14ac:dyDescent="0.3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2" customHeight="1" x14ac:dyDescent="0.3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2" customHeight="1" x14ac:dyDescent="0.3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ht="12" customHeight="1" x14ac:dyDescent="0.3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ht="12" customHeight="1" x14ac:dyDescent="0.3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ht="12" customHeight="1" x14ac:dyDescent="0.3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ht="12" customHeight="1" x14ac:dyDescent="0.3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ht="12" customHeight="1" x14ac:dyDescent="0.3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ht="12" customHeight="1" x14ac:dyDescent="0.3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ht="12" customHeight="1" x14ac:dyDescent="0.3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ht="12" customHeight="1" x14ac:dyDescent="0.3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ht="12" customHeight="1" x14ac:dyDescent="0.3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ht="12" customHeight="1" x14ac:dyDescent="0.3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ht="12" customHeight="1" x14ac:dyDescent="0.3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ht="12" customHeight="1" x14ac:dyDescent="0.3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ht="12" customHeight="1" x14ac:dyDescent="0.3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ht="12" customHeight="1" x14ac:dyDescent="0.3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ht="12" customHeight="1" x14ac:dyDescent="0.3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ht="12" customHeight="1" x14ac:dyDescent="0.3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ht="12" customHeight="1" x14ac:dyDescent="0.3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ht="12" customHeight="1" x14ac:dyDescent="0.3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ht="12" customHeight="1" x14ac:dyDescent="0.3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ht="12" customHeight="1" x14ac:dyDescent="0.3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ht="12" customHeight="1" x14ac:dyDescent="0.3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ht="12" customHeight="1" x14ac:dyDescent="0.3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ht="12" customHeight="1" x14ac:dyDescent="0.3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ht="12" customHeight="1" x14ac:dyDescent="0.3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ht="12" customHeight="1" x14ac:dyDescent="0.3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ht="12" customHeight="1" x14ac:dyDescent="0.3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ht="12" customHeight="1" x14ac:dyDescent="0.3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ht="12" customHeight="1" x14ac:dyDescent="0.3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ht="12" customHeight="1" x14ac:dyDescent="0.3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ht="12" customHeight="1" x14ac:dyDescent="0.3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ht="12" customHeight="1" x14ac:dyDescent="0.3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ht="12" customHeight="1" x14ac:dyDescent="0.3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ht="12" customHeight="1" x14ac:dyDescent="0.3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ht="12" customHeight="1" x14ac:dyDescent="0.3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ht="12" customHeight="1" x14ac:dyDescent="0.3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ht="12" customHeight="1" x14ac:dyDescent="0.3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ht="12" customHeight="1" x14ac:dyDescent="0.3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ht="12" customHeight="1" x14ac:dyDescent="0.3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ht="12" customHeight="1" x14ac:dyDescent="0.3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ht="12" customHeight="1" x14ac:dyDescent="0.3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ht="12" customHeight="1" x14ac:dyDescent="0.3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ht="12" customHeight="1" x14ac:dyDescent="0.3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ht="12" customHeight="1" x14ac:dyDescent="0.3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ht="12" customHeight="1" x14ac:dyDescent="0.3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ht="12" customHeight="1" x14ac:dyDescent="0.3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ht="12" customHeight="1" x14ac:dyDescent="0.3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ht="12" customHeight="1" x14ac:dyDescent="0.3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ht="12" customHeight="1" x14ac:dyDescent="0.3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ht="12" customHeight="1" x14ac:dyDescent="0.3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ht="12" customHeight="1" x14ac:dyDescent="0.3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ht="12" customHeight="1" x14ac:dyDescent="0.3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ht="12" customHeight="1" x14ac:dyDescent="0.3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ht="12" customHeight="1" x14ac:dyDescent="0.3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ht="12" customHeight="1" x14ac:dyDescent="0.3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ht="12" customHeight="1" x14ac:dyDescent="0.3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ht="12" customHeight="1" x14ac:dyDescent="0.3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ht="12" customHeight="1" x14ac:dyDescent="0.3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ht="12" customHeight="1" x14ac:dyDescent="0.3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ht="12" customHeight="1" x14ac:dyDescent="0.3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ht="12" customHeight="1" x14ac:dyDescent="0.3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ht="12" customHeight="1" x14ac:dyDescent="0.3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ht="12" customHeight="1" x14ac:dyDescent="0.3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ht="12" customHeight="1" x14ac:dyDescent="0.3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ht="12" customHeight="1" x14ac:dyDescent="0.3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ht="12" customHeight="1" x14ac:dyDescent="0.3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ht="12" customHeight="1" x14ac:dyDescent="0.3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ht="12" customHeight="1" x14ac:dyDescent="0.3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ht="12" customHeight="1" x14ac:dyDescent="0.3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ht="12" customHeight="1" x14ac:dyDescent="0.3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ht="12" customHeight="1" x14ac:dyDescent="0.3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ht="12" customHeight="1" x14ac:dyDescent="0.3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ht="12" customHeight="1" x14ac:dyDescent="0.3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ht="12" customHeight="1" x14ac:dyDescent="0.3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ht="12" customHeight="1" x14ac:dyDescent="0.3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ht="12" customHeight="1" x14ac:dyDescent="0.3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ht="12" customHeight="1" x14ac:dyDescent="0.3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ht="12" customHeight="1" x14ac:dyDescent="0.3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ht="12" customHeight="1" x14ac:dyDescent="0.3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ht="12" customHeight="1" x14ac:dyDescent="0.3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ht="12" customHeight="1" x14ac:dyDescent="0.3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ht="12" customHeight="1" x14ac:dyDescent="0.3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ht="12" customHeight="1" x14ac:dyDescent="0.3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ht="12" customHeight="1" x14ac:dyDescent="0.3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ht="12" customHeight="1" x14ac:dyDescent="0.3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ht="12" customHeight="1" x14ac:dyDescent="0.3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ht="12" customHeight="1" x14ac:dyDescent="0.3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ht="12" customHeight="1" x14ac:dyDescent="0.3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ht="12" customHeight="1" x14ac:dyDescent="0.3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ht="12" customHeight="1" x14ac:dyDescent="0.3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ht="12" customHeight="1" x14ac:dyDescent="0.3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ht="12" customHeight="1" x14ac:dyDescent="0.3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ht="12" customHeight="1" x14ac:dyDescent="0.3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ht="12" customHeight="1" x14ac:dyDescent="0.3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ht="12" customHeight="1" x14ac:dyDescent="0.3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ht="12" customHeight="1" x14ac:dyDescent="0.3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ht="12" customHeight="1" x14ac:dyDescent="0.3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ht="12" customHeight="1" x14ac:dyDescent="0.3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ht="12" customHeight="1" x14ac:dyDescent="0.3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2" customHeight="1" x14ac:dyDescent="0.3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2" customHeight="1" x14ac:dyDescent="0.3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2" customHeight="1" x14ac:dyDescent="0.3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2" customHeight="1" x14ac:dyDescent="0.3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2" customHeight="1" x14ac:dyDescent="0.3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2" customHeight="1" x14ac:dyDescent="0.3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2" customHeight="1" x14ac:dyDescent="0.3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2" customHeight="1" x14ac:dyDescent="0.3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2" customHeight="1" x14ac:dyDescent="0.3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2" customHeight="1" x14ac:dyDescent="0.3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2" customHeight="1" x14ac:dyDescent="0.3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2" customHeight="1" x14ac:dyDescent="0.3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2" customHeight="1" x14ac:dyDescent="0.3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2" customHeight="1" x14ac:dyDescent="0.3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2" customHeight="1" x14ac:dyDescent="0.3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2" customHeight="1" x14ac:dyDescent="0.3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2" customHeight="1" x14ac:dyDescent="0.3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2" customHeight="1" x14ac:dyDescent="0.3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2" customHeight="1" x14ac:dyDescent="0.3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2" customHeight="1" x14ac:dyDescent="0.3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2" customHeight="1" x14ac:dyDescent="0.3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2" customHeight="1" x14ac:dyDescent="0.3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2" customHeight="1" x14ac:dyDescent="0.3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2" customHeight="1" x14ac:dyDescent="0.3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2" customHeight="1" x14ac:dyDescent="0.3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2" customHeight="1" x14ac:dyDescent="0.3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2" customHeight="1" x14ac:dyDescent="0.3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2" customHeight="1" x14ac:dyDescent="0.3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2" customHeight="1" x14ac:dyDescent="0.3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2" customHeight="1" x14ac:dyDescent="0.3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2" customHeight="1" x14ac:dyDescent="0.3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2" customHeight="1" x14ac:dyDescent="0.3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2" customHeight="1" x14ac:dyDescent="0.3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2" customHeight="1" x14ac:dyDescent="0.3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2" customHeight="1" x14ac:dyDescent="0.3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2" customHeight="1" x14ac:dyDescent="0.3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2" customHeight="1" x14ac:dyDescent="0.3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2" customHeight="1" x14ac:dyDescent="0.3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2" customHeight="1" x14ac:dyDescent="0.3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2" customHeight="1" x14ac:dyDescent="0.3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2" customHeight="1" x14ac:dyDescent="0.3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2" customHeight="1" x14ac:dyDescent="0.3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2" customHeight="1" x14ac:dyDescent="0.3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2" customHeight="1" x14ac:dyDescent="0.3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2" customHeight="1" x14ac:dyDescent="0.3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2" customHeight="1" x14ac:dyDescent="0.3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2" customHeight="1" x14ac:dyDescent="0.3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2" customHeight="1" x14ac:dyDescent="0.3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2" customHeight="1" x14ac:dyDescent="0.3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2" customHeight="1" x14ac:dyDescent="0.3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2" customHeight="1" x14ac:dyDescent="0.3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2" customHeight="1" x14ac:dyDescent="0.3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2" customHeight="1" x14ac:dyDescent="0.3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2" customHeight="1" x14ac:dyDescent="0.3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2" customHeight="1" x14ac:dyDescent="0.3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2" customHeight="1" x14ac:dyDescent="0.3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2" customHeight="1" x14ac:dyDescent="0.3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2" customHeight="1" x14ac:dyDescent="0.3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2" customHeight="1" x14ac:dyDescent="0.3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2" customHeight="1" x14ac:dyDescent="0.3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2" customHeight="1" x14ac:dyDescent="0.3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2" customHeight="1" x14ac:dyDescent="0.3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2" customHeight="1" x14ac:dyDescent="0.3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2" customHeight="1" x14ac:dyDescent="0.3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2" customHeight="1" x14ac:dyDescent="0.3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2" customHeight="1" x14ac:dyDescent="0.3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2" customHeight="1" x14ac:dyDescent="0.3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2" customHeight="1" x14ac:dyDescent="0.3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2" customHeight="1" x14ac:dyDescent="0.3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2" customHeight="1" x14ac:dyDescent="0.3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2" customHeight="1" x14ac:dyDescent="0.3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2" customHeight="1" x14ac:dyDescent="0.3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2" customHeight="1" x14ac:dyDescent="0.3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2" customHeight="1" x14ac:dyDescent="0.3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2" customHeight="1" x14ac:dyDescent="0.3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2" customHeight="1" x14ac:dyDescent="0.3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2" customHeight="1" x14ac:dyDescent="0.3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2" customHeight="1" x14ac:dyDescent="0.3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2" customHeight="1" x14ac:dyDescent="0.3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2" customHeight="1" x14ac:dyDescent="0.3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2" customHeight="1" x14ac:dyDescent="0.3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2" customHeight="1" x14ac:dyDescent="0.3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2" customHeight="1" x14ac:dyDescent="0.3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2" customHeight="1" x14ac:dyDescent="0.3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2" customHeight="1" x14ac:dyDescent="0.3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2" customHeight="1" x14ac:dyDescent="0.3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2" customHeight="1" x14ac:dyDescent="0.3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2" customHeight="1" x14ac:dyDescent="0.3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2" customHeight="1" x14ac:dyDescent="0.3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2" customHeight="1" x14ac:dyDescent="0.3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2" customHeight="1" x14ac:dyDescent="0.3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2" customHeight="1" x14ac:dyDescent="0.3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2" customHeight="1" x14ac:dyDescent="0.3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2" customHeight="1" x14ac:dyDescent="0.3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2" customHeight="1" x14ac:dyDescent="0.3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2" customHeight="1" x14ac:dyDescent="0.3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2" customHeight="1" x14ac:dyDescent="0.3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2" customHeight="1" x14ac:dyDescent="0.3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2" customHeight="1" x14ac:dyDescent="0.3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2" customHeight="1" x14ac:dyDescent="0.3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2" customHeight="1" x14ac:dyDescent="0.3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2" customHeight="1" x14ac:dyDescent="0.3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2" customHeight="1" x14ac:dyDescent="0.3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2" customHeight="1" x14ac:dyDescent="0.3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2" customHeight="1" x14ac:dyDescent="0.3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2" customHeight="1" x14ac:dyDescent="0.3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2" customHeight="1" x14ac:dyDescent="0.3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2" customHeight="1" x14ac:dyDescent="0.3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2" customHeight="1" x14ac:dyDescent="0.3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2" customHeight="1" x14ac:dyDescent="0.3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2" customHeight="1" x14ac:dyDescent="0.3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2" customHeight="1" x14ac:dyDescent="0.3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2" customHeight="1" x14ac:dyDescent="0.3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2" customHeight="1" x14ac:dyDescent="0.3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2" customHeight="1" x14ac:dyDescent="0.3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2" customHeight="1" x14ac:dyDescent="0.3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2" customHeight="1" x14ac:dyDescent="0.3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2" customHeight="1" x14ac:dyDescent="0.3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2" customHeight="1" x14ac:dyDescent="0.3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2" customHeight="1" x14ac:dyDescent="0.3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2" customHeight="1" x14ac:dyDescent="0.3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2" customHeight="1" x14ac:dyDescent="0.3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2" customHeight="1" x14ac:dyDescent="0.3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2" customHeight="1" x14ac:dyDescent="0.3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2" customHeight="1" x14ac:dyDescent="0.3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2" customHeight="1" x14ac:dyDescent="0.3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2" customHeight="1" x14ac:dyDescent="0.3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2" customHeight="1" x14ac:dyDescent="0.3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2" customHeight="1" x14ac:dyDescent="0.3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2" customHeight="1" x14ac:dyDescent="0.3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2" customHeight="1" x14ac:dyDescent="0.3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2" customHeight="1" x14ac:dyDescent="0.3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2" customHeight="1" x14ac:dyDescent="0.3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2" customHeight="1" x14ac:dyDescent="0.3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2" customHeight="1" x14ac:dyDescent="0.3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2" customHeight="1" x14ac:dyDescent="0.3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2" customHeight="1" x14ac:dyDescent="0.3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2" customHeight="1" x14ac:dyDescent="0.3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2" customHeight="1" x14ac:dyDescent="0.3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2" customHeight="1" x14ac:dyDescent="0.3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2" customHeight="1" x14ac:dyDescent="0.3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2" customHeight="1" x14ac:dyDescent="0.3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2" customHeight="1" x14ac:dyDescent="0.3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2" customHeight="1" x14ac:dyDescent="0.3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2" customHeight="1" x14ac:dyDescent="0.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2" customHeight="1" x14ac:dyDescent="0.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2" customHeight="1" x14ac:dyDescent="0.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2" customHeight="1" x14ac:dyDescent="0.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2" customHeight="1" x14ac:dyDescent="0.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2" customHeight="1" x14ac:dyDescent="0.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2" customHeight="1" x14ac:dyDescent="0.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2" customHeight="1" x14ac:dyDescent="0.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2" customHeight="1" x14ac:dyDescent="0.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2" customHeight="1" x14ac:dyDescent="0.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2" customHeight="1" x14ac:dyDescent="0.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2" customHeight="1" x14ac:dyDescent="0.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2" customHeight="1" x14ac:dyDescent="0.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2" customHeight="1" x14ac:dyDescent="0.3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2" customHeight="1" x14ac:dyDescent="0.3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2" customHeight="1" x14ac:dyDescent="0.3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2" customHeight="1" x14ac:dyDescent="0.3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2" customHeight="1" x14ac:dyDescent="0.3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2" customHeight="1" x14ac:dyDescent="0.3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2" customHeight="1" x14ac:dyDescent="0.3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2" customHeight="1" x14ac:dyDescent="0.3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2" customHeight="1" x14ac:dyDescent="0.3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2" customHeight="1" x14ac:dyDescent="0.3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2" customHeight="1" x14ac:dyDescent="0.3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2" customHeight="1" x14ac:dyDescent="0.3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2" customHeight="1" x14ac:dyDescent="0.3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2" customHeight="1" x14ac:dyDescent="0.3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2" customHeight="1" x14ac:dyDescent="0.3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2" customHeight="1" x14ac:dyDescent="0.3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2" customHeight="1" x14ac:dyDescent="0.3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2" customHeight="1" x14ac:dyDescent="0.3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2" customHeight="1" x14ac:dyDescent="0.3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2" customHeight="1" x14ac:dyDescent="0.3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2" customHeight="1" x14ac:dyDescent="0.3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2" customHeight="1" x14ac:dyDescent="0.3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2" customHeight="1" x14ac:dyDescent="0.3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2" customHeight="1" x14ac:dyDescent="0.3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2" customHeight="1" x14ac:dyDescent="0.3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2" customHeight="1" x14ac:dyDescent="0.3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2" customHeight="1" x14ac:dyDescent="0.3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2" customHeight="1" x14ac:dyDescent="0.3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2" customHeight="1" x14ac:dyDescent="0.3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2" customHeight="1" x14ac:dyDescent="0.3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2" customHeight="1" x14ac:dyDescent="0.3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2" customHeight="1" x14ac:dyDescent="0.3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2" customHeight="1" x14ac:dyDescent="0.3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2" customHeight="1" x14ac:dyDescent="0.3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2" customHeight="1" x14ac:dyDescent="0.3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2" customHeight="1" x14ac:dyDescent="0.3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2" customHeight="1" x14ac:dyDescent="0.3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2" customHeight="1" x14ac:dyDescent="0.3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2" customHeight="1" x14ac:dyDescent="0.3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2" customHeight="1" x14ac:dyDescent="0.3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2" customHeight="1" x14ac:dyDescent="0.3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2" customHeight="1" x14ac:dyDescent="0.3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2" customHeight="1" x14ac:dyDescent="0.3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2" customHeight="1" x14ac:dyDescent="0.3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2" customHeight="1" x14ac:dyDescent="0.3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2" customHeight="1" x14ac:dyDescent="0.3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2" customHeight="1" x14ac:dyDescent="0.3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2" customHeight="1" x14ac:dyDescent="0.3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2" customHeight="1" x14ac:dyDescent="0.3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2" customHeight="1" x14ac:dyDescent="0.3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2" customHeight="1" x14ac:dyDescent="0.3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2" customHeight="1" x14ac:dyDescent="0.3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2" customHeight="1" x14ac:dyDescent="0.3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2" customHeight="1" x14ac:dyDescent="0.3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2" customHeight="1" x14ac:dyDescent="0.3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2" customHeight="1" x14ac:dyDescent="0.3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2" customHeight="1" x14ac:dyDescent="0.3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2" customHeight="1" x14ac:dyDescent="0.3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2" customHeight="1" x14ac:dyDescent="0.3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2" customHeight="1" x14ac:dyDescent="0.3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2" customHeight="1" x14ac:dyDescent="0.3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2" customHeight="1" x14ac:dyDescent="0.3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2" customHeight="1" x14ac:dyDescent="0.3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2" customHeight="1" x14ac:dyDescent="0.3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2" customHeight="1" x14ac:dyDescent="0.3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2" customHeight="1" x14ac:dyDescent="0.3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2" customHeight="1" x14ac:dyDescent="0.3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2" customHeight="1" x14ac:dyDescent="0.3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2" customHeight="1" x14ac:dyDescent="0.3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2" customHeight="1" x14ac:dyDescent="0.3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2" customHeight="1" x14ac:dyDescent="0.3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2" customHeight="1" x14ac:dyDescent="0.3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2" customHeight="1" x14ac:dyDescent="0.3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2" customHeight="1" x14ac:dyDescent="0.3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2" customHeight="1" x14ac:dyDescent="0.3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2" customHeight="1" x14ac:dyDescent="0.3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2" customHeight="1" x14ac:dyDescent="0.3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2" customHeight="1" x14ac:dyDescent="0.3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2" customHeight="1" x14ac:dyDescent="0.3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2" customHeight="1" x14ac:dyDescent="0.3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2" customHeight="1" x14ac:dyDescent="0.3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2" customHeight="1" x14ac:dyDescent="0.3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2" customHeight="1" x14ac:dyDescent="0.3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2" customHeight="1" x14ac:dyDescent="0.3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2" customHeight="1" x14ac:dyDescent="0.3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2" customHeight="1" x14ac:dyDescent="0.3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2" customHeight="1" x14ac:dyDescent="0.3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2" customHeight="1" x14ac:dyDescent="0.3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2" customHeight="1" x14ac:dyDescent="0.3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2" customHeight="1" x14ac:dyDescent="0.3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2" customHeight="1" x14ac:dyDescent="0.3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2" customHeight="1" x14ac:dyDescent="0.3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2" customHeight="1" x14ac:dyDescent="0.3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2" customHeight="1" x14ac:dyDescent="0.3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2" customHeight="1" x14ac:dyDescent="0.3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2" customHeight="1" x14ac:dyDescent="0.3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2" customHeight="1" x14ac:dyDescent="0.3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2" customHeight="1" x14ac:dyDescent="0.3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2" customHeight="1" x14ac:dyDescent="0.3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2" customHeight="1" x14ac:dyDescent="0.3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2" customHeight="1" x14ac:dyDescent="0.3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2" customHeight="1" x14ac:dyDescent="0.3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2" customHeight="1" x14ac:dyDescent="0.3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2" customHeight="1" x14ac:dyDescent="0.3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2" customHeight="1" x14ac:dyDescent="0.3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2" customHeight="1" x14ac:dyDescent="0.3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2" customHeight="1" x14ac:dyDescent="0.3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2" customHeight="1" x14ac:dyDescent="0.3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2" customHeight="1" x14ac:dyDescent="0.3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2" customHeight="1" x14ac:dyDescent="0.3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2" customHeight="1" x14ac:dyDescent="0.3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2" customHeight="1" x14ac:dyDescent="0.3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2" customHeight="1" x14ac:dyDescent="0.3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2" customHeight="1" x14ac:dyDescent="0.3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2" customHeight="1" x14ac:dyDescent="0.3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2" customHeight="1" x14ac:dyDescent="0.3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2" customHeight="1" x14ac:dyDescent="0.3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2" customHeight="1" x14ac:dyDescent="0.3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2" customHeight="1" x14ac:dyDescent="0.3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2" customHeight="1" x14ac:dyDescent="0.3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2" customHeight="1" x14ac:dyDescent="0.3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2" customHeight="1" x14ac:dyDescent="0.3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2" customHeight="1" x14ac:dyDescent="0.3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2" customHeight="1" x14ac:dyDescent="0.3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2" customHeight="1" x14ac:dyDescent="0.3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2" customHeight="1" x14ac:dyDescent="0.3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2" customHeight="1" x14ac:dyDescent="0.3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2" customHeight="1" x14ac:dyDescent="0.3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2" customHeight="1" x14ac:dyDescent="0.3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2" customHeight="1" x14ac:dyDescent="0.3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2" customHeight="1" x14ac:dyDescent="0.3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2" customHeight="1" x14ac:dyDescent="0.3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2" customHeight="1" x14ac:dyDescent="0.3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2" customHeight="1" x14ac:dyDescent="0.3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2" customHeight="1" x14ac:dyDescent="0.3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2" customHeight="1" x14ac:dyDescent="0.3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2" customHeight="1" x14ac:dyDescent="0.3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2" customHeight="1" x14ac:dyDescent="0.3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2" customHeight="1" x14ac:dyDescent="0.3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2" customHeight="1" x14ac:dyDescent="0.3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2" customHeight="1" x14ac:dyDescent="0.3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2" customHeight="1" x14ac:dyDescent="0.3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2" customHeight="1" x14ac:dyDescent="0.3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2" customHeight="1" x14ac:dyDescent="0.3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2" customHeight="1" x14ac:dyDescent="0.3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2" customHeight="1" x14ac:dyDescent="0.3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2" customHeight="1" x14ac:dyDescent="0.3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2" customHeight="1" x14ac:dyDescent="0.3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2" customHeight="1" x14ac:dyDescent="0.3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2" customHeight="1" x14ac:dyDescent="0.3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2" customHeight="1" x14ac:dyDescent="0.3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2" customHeight="1" x14ac:dyDescent="0.3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2" customHeight="1" x14ac:dyDescent="0.3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2" customHeight="1" x14ac:dyDescent="0.3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2" customHeight="1" x14ac:dyDescent="0.3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2" customHeight="1" x14ac:dyDescent="0.3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2" customHeight="1" x14ac:dyDescent="0.3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2" customHeight="1" x14ac:dyDescent="0.3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2" customHeight="1" x14ac:dyDescent="0.3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2" customHeight="1" x14ac:dyDescent="0.3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2" customHeight="1" x14ac:dyDescent="0.3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2" customHeight="1" x14ac:dyDescent="0.3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2" customHeight="1" x14ac:dyDescent="0.3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2" customHeight="1" x14ac:dyDescent="0.3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2" customHeight="1" x14ac:dyDescent="0.3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2" customHeight="1" x14ac:dyDescent="0.3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2" customHeight="1" x14ac:dyDescent="0.3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2" customHeight="1" x14ac:dyDescent="0.3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2" customHeight="1" x14ac:dyDescent="0.3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2" customHeight="1" x14ac:dyDescent="0.3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2" customHeight="1" x14ac:dyDescent="0.3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2" customHeight="1" x14ac:dyDescent="0.3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2" customHeight="1" x14ac:dyDescent="0.3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2" customHeight="1" x14ac:dyDescent="0.3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2" customHeight="1" x14ac:dyDescent="0.3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2" customHeight="1" x14ac:dyDescent="0.3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2" customHeight="1" x14ac:dyDescent="0.3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2" customHeight="1" x14ac:dyDescent="0.3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2" customHeight="1" x14ac:dyDescent="0.3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2" customHeight="1" x14ac:dyDescent="0.3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2" customHeight="1" x14ac:dyDescent="0.3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2" customHeight="1" x14ac:dyDescent="0.3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2" customHeight="1" x14ac:dyDescent="0.3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2" customHeight="1" x14ac:dyDescent="0.3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2" customHeight="1" x14ac:dyDescent="0.3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2" customHeight="1" x14ac:dyDescent="0.3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2" customHeight="1" x14ac:dyDescent="0.3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2" customHeight="1" x14ac:dyDescent="0.3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2" customHeight="1" x14ac:dyDescent="0.3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2" customHeight="1" x14ac:dyDescent="0.3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2" customHeight="1" x14ac:dyDescent="0.3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2" customHeight="1" x14ac:dyDescent="0.3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2" customHeight="1" x14ac:dyDescent="0.3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2" customHeight="1" x14ac:dyDescent="0.3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2" customHeight="1" x14ac:dyDescent="0.3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2" customHeight="1" x14ac:dyDescent="0.3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2" customHeight="1" x14ac:dyDescent="0.3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2" customHeight="1" x14ac:dyDescent="0.3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2" customHeight="1" x14ac:dyDescent="0.3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2" customHeight="1" x14ac:dyDescent="0.3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2" customHeight="1" x14ac:dyDescent="0.3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2" customHeight="1" x14ac:dyDescent="0.3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2" customHeight="1" x14ac:dyDescent="0.3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2" customHeight="1" x14ac:dyDescent="0.3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2" customHeight="1" x14ac:dyDescent="0.3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2" customHeight="1" x14ac:dyDescent="0.3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2" customHeight="1" x14ac:dyDescent="0.3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2" customHeight="1" x14ac:dyDescent="0.3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2" customHeight="1" x14ac:dyDescent="0.3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2" customHeight="1" x14ac:dyDescent="0.3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2" customHeight="1" x14ac:dyDescent="0.3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2" customHeight="1" x14ac:dyDescent="0.3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2" customHeight="1" x14ac:dyDescent="0.3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2" customHeight="1" x14ac:dyDescent="0.3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2" customHeight="1" x14ac:dyDescent="0.3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2" customHeight="1" x14ac:dyDescent="0.3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2" customHeight="1" x14ac:dyDescent="0.3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2" customHeight="1" x14ac:dyDescent="0.3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2" customHeight="1" x14ac:dyDescent="0.3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2" customHeight="1" x14ac:dyDescent="0.3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2" customHeight="1" x14ac:dyDescent="0.3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2" customHeight="1" x14ac:dyDescent="0.3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2" customHeight="1" x14ac:dyDescent="0.3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2" customHeight="1" x14ac:dyDescent="0.3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2" customHeight="1" x14ac:dyDescent="0.3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2" customHeight="1" x14ac:dyDescent="0.3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2" customHeight="1" x14ac:dyDescent="0.3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2" customHeight="1" x14ac:dyDescent="0.3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2" customHeight="1" x14ac:dyDescent="0.3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2" customHeight="1" x14ac:dyDescent="0.3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2" customHeight="1" x14ac:dyDescent="0.3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2" customHeight="1" x14ac:dyDescent="0.3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2" customHeight="1" x14ac:dyDescent="0.3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2" customHeight="1" x14ac:dyDescent="0.3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2" customHeight="1" x14ac:dyDescent="0.3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2" customHeight="1" x14ac:dyDescent="0.3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2" customHeight="1" x14ac:dyDescent="0.3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2" customHeight="1" x14ac:dyDescent="0.3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2" customHeight="1" x14ac:dyDescent="0.3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2" customHeight="1" x14ac:dyDescent="0.3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2" customHeight="1" x14ac:dyDescent="0.3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2" customHeight="1" x14ac:dyDescent="0.3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2" customHeight="1" x14ac:dyDescent="0.3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2" customHeight="1" x14ac:dyDescent="0.3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2" customHeight="1" x14ac:dyDescent="0.3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2" customHeight="1" x14ac:dyDescent="0.3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2" customHeight="1" x14ac:dyDescent="0.3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2" customHeight="1" x14ac:dyDescent="0.3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2" customHeight="1" x14ac:dyDescent="0.3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2" customHeight="1" x14ac:dyDescent="0.3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2" customHeight="1" x14ac:dyDescent="0.3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2" customHeight="1" x14ac:dyDescent="0.3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2" customHeight="1" x14ac:dyDescent="0.3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2" customHeight="1" x14ac:dyDescent="0.3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2" customHeight="1" x14ac:dyDescent="0.3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2" customHeight="1" x14ac:dyDescent="0.3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2" customHeight="1" x14ac:dyDescent="0.3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2" customHeight="1" x14ac:dyDescent="0.3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2" customHeight="1" x14ac:dyDescent="0.3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2" customHeight="1" x14ac:dyDescent="0.3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2" customHeight="1" x14ac:dyDescent="0.3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2" customHeight="1" x14ac:dyDescent="0.3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2" customHeight="1" x14ac:dyDescent="0.3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2" customHeight="1" x14ac:dyDescent="0.3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2" customHeight="1" x14ac:dyDescent="0.3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2" customHeight="1" x14ac:dyDescent="0.3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2" customHeight="1" x14ac:dyDescent="0.3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2" customHeight="1" x14ac:dyDescent="0.3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2" customHeight="1" x14ac:dyDescent="0.3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2" customHeight="1" x14ac:dyDescent="0.3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2" customHeight="1" x14ac:dyDescent="0.3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2" customHeight="1" x14ac:dyDescent="0.3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2" customHeight="1" x14ac:dyDescent="0.3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2" customHeight="1" x14ac:dyDescent="0.3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2" customHeight="1" x14ac:dyDescent="0.3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2" customHeight="1" x14ac:dyDescent="0.3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2" customHeight="1" x14ac:dyDescent="0.3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2" customHeight="1" x14ac:dyDescent="0.3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2" customHeight="1" x14ac:dyDescent="0.3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2" customHeight="1" x14ac:dyDescent="0.3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2" customHeight="1" x14ac:dyDescent="0.3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2" customHeight="1" x14ac:dyDescent="0.3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2" customHeight="1" x14ac:dyDescent="0.3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2" customHeight="1" x14ac:dyDescent="0.3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2" customHeight="1" x14ac:dyDescent="0.3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2" customHeight="1" x14ac:dyDescent="0.3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2" customHeight="1" x14ac:dyDescent="0.3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2" customHeight="1" x14ac:dyDescent="0.3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2" customHeight="1" x14ac:dyDescent="0.3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2" customHeight="1" x14ac:dyDescent="0.3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2" customHeight="1" x14ac:dyDescent="0.3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2" customHeight="1" x14ac:dyDescent="0.3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2" customHeight="1" x14ac:dyDescent="0.3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2" customHeight="1" x14ac:dyDescent="0.3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2" customHeight="1" x14ac:dyDescent="0.3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2" customHeight="1" x14ac:dyDescent="0.3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2" customHeight="1" x14ac:dyDescent="0.3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2" customHeight="1" x14ac:dyDescent="0.3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2" customHeight="1" x14ac:dyDescent="0.3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2" customHeight="1" x14ac:dyDescent="0.3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2" customHeight="1" x14ac:dyDescent="0.3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2" customHeight="1" x14ac:dyDescent="0.3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2" customHeight="1" x14ac:dyDescent="0.3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2" customHeight="1" x14ac:dyDescent="0.3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2" customHeight="1" x14ac:dyDescent="0.3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2" customHeight="1" x14ac:dyDescent="0.3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2" customHeight="1" x14ac:dyDescent="0.3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2" customHeight="1" x14ac:dyDescent="0.3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2" customHeight="1" x14ac:dyDescent="0.3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2" customHeight="1" x14ac:dyDescent="0.3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2" customHeight="1" x14ac:dyDescent="0.3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2" customHeight="1" x14ac:dyDescent="0.3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2" customHeight="1" x14ac:dyDescent="0.3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2" customHeight="1" x14ac:dyDescent="0.3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2" customHeight="1" x14ac:dyDescent="0.3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2" customHeight="1" x14ac:dyDescent="0.3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2" customHeight="1" x14ac:dyDescent="0.3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2" customHeight="1" x14ac:dyDescent="0.3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2" customHeight="1" x14ac:dyDescent="0.3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2" customHeight="1" x14ac:dyDescent="0.3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2" customHeight="1" x14ac:dyDescent="0.3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2" customHeight="1" x14ac:dyDescent="0.3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2" customHeight="1" x14ac:dyDescent="0.3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2" customHeight="1" x14ac:dyDescent="0.3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2" customHeight="1" x14ac:dyDescent="0.3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2" customHeight="1" x14ac:dyDescent="0.3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2" customHeight="1" x14ac:dyDescent="0.3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2" customHeight="1" x14ac:dyDescent="0.3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2" customHeight="1" x14ac:dyDescent="0.3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2" customHeight="1" x14ac:dyDescent="0.3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2" customHeight="1" x14ac:dyDescent="0.3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2" customHeight="1" x14ac:dyDescent="0.3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2" customHeight="1" x14ac:dyDescent="0.3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2" customHeight="1" x14ac:dyDescent="0.3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2" customHeight="1" x14ac:dyDescent="0.3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2" customHeight="1" x14ac:dyDescent="0.3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2" customHeight="1" x14ac:dyDescent="0.3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2" customHeight="1" x14ac:dyDescent="0.3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2" customHeight="1" x14ac:dyDescent="0.3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2" customHeight="1" x14ac:dyDescent="0.3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2" customHeight="1" x14ac:dyDescent="0.3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2" customHeight="1" x14ac:dyDescent="0.3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2" customHeight="1" x14ac:dyDescent="0.3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2" customHeight="1" x14ac:dyDescent="0.3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2" customHeight="1" x14ac:dyDescent="0.3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2" customHeight="1" x14ac:dyDescent="0.3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2" customHeight="1" x14ac:dyDescent="0.3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2" customHeight="1" x14ac:dyDescent="0.3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2" customHeight="1" x14ac:dyDescent="0.3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2" customHeight="1" x14ac:dyDescent="0.3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2" customHeight="1" x14ac:dyDescent="0.3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2" customHeight="1" x14ac:dyDescent="0.3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2" customHeight="1" x14ac:dyDescent="0.3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2" customHeight="1" x14ac:dyDescent="0.3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2" customHeight="1" x14ac:dyDescent="0.3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2" customHeight="1" x14ac:dyDescent="0.3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2" customHeight="1" x14ac:dyDescent="0.3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2" customHeight="1" x14ac:dyDescent="0.3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2" customHeight="1" x14ac:dyDescent="0.3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2" customHeight="1" x14ac:dyDescent="0.3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2" customHeight="1" x14ac:dyDescent="0.3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2" customHeight="1" x14ac:dyDescent="0.3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2" customHeight="1" x14ac:dyDescent="0.3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2" customHeight="1" x14ac:dyDescent="0.3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2" customHeight="1" x14ac:dyDescent="0.3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2" customHeight="1" x14ac:dyDescent="0.3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2" customHeight="1" x14ac:dyDescent="0.3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2" customHeight="1" x14ac:dyDescent="0.3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2" customHeight="1" x14ac:dyDescent="0.3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2" customHeight="1" x14ac:dyDescent="0.3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2" customHeight="1" x14ac:dyDescent="0.3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2" customHeight="1" x14ac:dyDescent="0.3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2" customHeight="1" x14ac:dyDescent="0.3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2" customHeight="1" x14ac:dyDescent="0.3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2" customHeight="1" x14ac:dyDescent="0.3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2" customHeight="1" x14ac:dyDescent="0.3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2" customHeight="1" x14ac:dyDescent="0.3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2" customHeight="1" x14ac:dyDescent="0.3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2" customHeight="1" x14ac:dyDescent="0.3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2" customHeight="1" x14ac:dyDescent="0.3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2" customHeight="1" x14ac:dyDescent="0.3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2" customHeight="1" x14ac:dyDescent="0.3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2" customHeight="1" x14ac:dyDescent="0.3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2" customHeight="1" x14ac:dyDescent="0.3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2" customHeight="1" x14ac:dyDescent="0.3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2" customHeight="1" x14ac:dyDescent="0.3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2" customHeight="1" x14ac:dyDescent="0.3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2" customHeight="1" x14ac:dyDescent="0.3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2" customHeight="1" x14ac:dyDescent="0.3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2" customHeight="1" x14ac:dyDescent="0.3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2" customHeight="1" x14ac:dyDescent="0.3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2" customHeight="1" x14ac:dyDescent="0.3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2" customHeight="1" x14ac:dyDescent="0.3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2" customHeight="1" x14ac:dyDescent="0.3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2" customHeight="1" x14ac:dyDescent="0.3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2" customHeight="1" x14ac:dyDescent="0.3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2" customHeight="1" x14ac:dyDescent="0.3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2" customHeight="1" x14ac:dyDescent="0.3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2" customHeight="1" x14ac:dyDescent="0.3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2" customHeight="1" x14ac:dyDescent="0.3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2" customHeight="1" x14ac:dyDescent="0.3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2" customHeight="1" x14ac:dyDescent="0.3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2" customHeight="1" x14ac:dyDescent="0.3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2" customHeight="1" x14ac:dyDescent="0.3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2" customHeight="1" x14ac:dyDescent="0.3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2" customHeight="1" x14ac:dyDescent="0.3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2" customHeight="1" x14ac:dyDescent="0.3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2" customHeight="1" x14ac:dyDescent="0.3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2" customHeight="1" x14ac:dyDescent="0.3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2" customHeight="1" x14ac:dyDescent="0.3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2" customHeight="1" x14ac:dyDescent="0.3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2" customHeight="1" x14ac:dyDescent="0.3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2" customHeight="1" x14ac:dyDescent="0.3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2" customHeight="1" x14ac:dyDescent="0.3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2" customHeight="1" x14ac:dyDescent="0.3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2" customHeight="1" x14ac:dyDescent="0.3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2" customHeight="1" x14ac:dyDescent="0.3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2" customHeight="1" x14ac:dyDescent="0.3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2" customHeight="1" x14ac:dyDescent="0.3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2" customHeight="1" x14ac:dyDescent="0.3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2" customHeight="1" x14ac:dyDescent="0.3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2" customHeight="1" x14ac:dyDescent="0.3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2" customHeight="1" x14ac:dyDescent="0.3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2" customHeight="1" x14ac:dyDescent="0.3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2" customHeight="1" x14ac:dyDescent="0.3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2" customHeight="1" x14ac:dyDescent="0.3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2" customHeight="1" x14ac:dyDescent="0.3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2" customHeight="1" x14ac:dyDescent="0.3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2" customHeight="1" x14ac:dyDescent="0.3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2" customHeight="1" x14ac:dyDescent="0.3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2" customHeight="1" x14ac:dyDescent="0.3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2" customHeight="1" x14ac:dyDescent="0.3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2" customHeight="1" x14ac:dyDescent="0.3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2" customHeight="1" x14ac:dyDescent="0.3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2" customHeight="1" x14ac:dyDescent="0.3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2" customHeight="1" x14ac:dyDescent="0.3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2" customHeight="1" x14ac:dyDescent="0.3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2" customHeight="1" x14ac:dyDescent="0.3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2" customHeight="1" x14ac:dyDescent="0.3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2" customHeight="1" x14ac:dyDescent="0.3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2" customHeight="1" x14ac:dyDescent="0.3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2" customHeight="1" x14ac:dyDescent="0.3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2" customHeight="1" x14ac:dyDescent="0.3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2" customHeight="1" x14ac:dyDescent="0.3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2" customHeight="1" x14ac:dyDescent="0.3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2" customHeight="1" x14ac:dyDescent="0.3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2" customHeight="1" x14ac:dyDescent="0.3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2" customHeight="1" x14ac:dyDescent="0.3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2" customHeight="1" x14ac:dyDescent="0.3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2" customHeight="1" x14ac:dyDescent="0.3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2" customHeight="1" x14ac:dyDescent="0.3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2" customHeight="1" x14ac:dyDescent="0.3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2" customHeight="1" x14ac:dyDescent="0.3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2" customHeight="1" x14ac:dyDescent="0.3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2" customHeight="1" x14ac:dyDescent="0.3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2" customHeight="1" x14ac:dyDescent="0.3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2" customHeight="1" x14ac:dyDescent="0.3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2" customHeight="1" x14ac:dyDescent="0.3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2" customHeight="1" x14ac:dyDescent="0.3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2" customHeight="1" x14ac:dyDescent="0.3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2" customHeight="1" x14ac:dyDescent="0.3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2" customHeight="1" x14ac:dyDescent="0.3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2" customHeight="1" x14ac:dyDescent="0.3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2" customHeight="1" x14ac:dyDescent="0.3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2" customHeight="1" x14ac:dyDescent="0.3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2" customHeight="1" x14ac:dyDescent="0.3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2" customHeight="1" x14ac:dyDescent="0.3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2" customHeight="1" x14ac:dyDescent="0.3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2" customHeight="1" x14ac:dyDescent="0.3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2" customHeight="1" x14ac:dyDescent="0.3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2" customHeight="1" x14ac:dyDescent="0.3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2" customHeight="1" x14ac:dyDescent="0.3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2" customHeight="1" x14ac:dyDescent="0.3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2" customHeight="1" x14ac:dyDescent="0.3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2" customHeight="1" x14ac:dyDescent="0.3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2" customHeight="1" x14ac:dyDescent="0.3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2" customHeight="1" x14ac:dyDescent="0.3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2" customHeight="1" x14ac:dyDescent="0.3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2" customHeight="1" x14ac:dyDescent="0.3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2" customHeight="1" x14ac:dyDescent="0.3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2" customHeight="1" x14ac:dyDescent="0.3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2" customHeight="1" x14ac:dyDescent="0.3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2" customHeight="1" x14ac:dyDescent="0.3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2" customHeight="1" x14ac:dyDescent="0.3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2" customHeight="1" x14ac:dyDescent="0.3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2" customHeight="1" x14ac:dyDescent="0.3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2" customHeight="1" x14ac:dyDescent="0.3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2" customHeight="1" x14ac:dyDescent="0.3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2" customHeight="1" x14ac:dyDescent="0.3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2" customHeight="1" x14ac:dyDescent="0.3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2" customHeight="1" x14ac:dyDescent="0.3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2" customHeight="1" x14ac:dyDescent="0.3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2" customHeight="1" x14ac:dyDescent="0.3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2" customHeight="1" x14ac:dyDescent="0.3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2" customHeight="1" x14ac:dyDescent="0.3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2" customHeight="1" x14ac:dyDescent="0.3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2" customHeight="1" x14ac:dyDescent="0.3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2" customHeight="1" x14ac:dyDescent="0.3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2" customHeight="1" x14ac:dyDescent="0.3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2" customHeight="1" x14ac:dyDescent="0.3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2" customHeight="1" x14ac:dyDescent="0.3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2" customHeight="1" x14ac:dyDescent="0.3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2" customHeight="1" x14ac:dyDescent="0.3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2" customHeight="1" x14ac:dyDescent="0.3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2" customHeight="1" x14ac:dyDescent="0.3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2" customHeight="1" x14ac:dyDescent="0.3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2" customHeight="1" x14ac:dyDescent="0.3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2" customHeight="1" x14ac:dyDescent="0.3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2" customHeight="1" x14ac:dyDescent="0.3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2" customHeight="1" x14ac:dyDescent="0.3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2" customHeight="1" x14ac:dyDescent="0.3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2" customHeight="1" x14ac:dyDescent="0.3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2" customHeight="1" x14ac:dyDescent="0.3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2" customHeight="1" x14ac:dyDescent="0.3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2" customHeight="1" x14ac:dyDescent="0.3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2" customHeight="1" x14ac:dyDescent="0.3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2" customHeight="1" x14ac:dyDescent="0.3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11">
    <mergeCell ref="G6:H6"/>
    <mergeCell ref="J6:K6"/>
    <mergeCell ref="G14:H14"/>
    <mergeCell ref="J14:K14"/>
    <mergeCell ref="A1:E1"/>
    <mergeCell ref="B2:D2"/>
    <mergeCell ref="A3:A4"/>
    <mergeCell ref="B3:B4"/>
    <mergeCell ref="C3:C4"/>
    <mergeCell ref="D3:D4"/>
    <mergeCell ref="E3:E4"/>
  </mergeCells>
  <pageMargins left="0.75" right="0.75" top="1" bottom="1" header="0" footer="0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</sheetPr>
  <dimension ref="A1:Z1000"/>
  <sheetViews>
    <sheetView topLeftCell="C1" zoomScale="120" zoomScaleNormal="120" workbookViewId="0"/>
  </sheetViews>
  <sheetFormatPr defaultColWidth="14.453125" defaultRowHeight="15" customHeight="1" x14ac:dyDescent="0.35"/>
  <cols>
    <col min="1" max="1" width="1.453125" customWidth="1"/>
    <col min="2" max="2" width="9.81640625" customWidth="1"/>
    <col min="3" max="3" width="19.453125" customWidth="1"/>
    <col min="4" max="4" width="13.453125" customWidth="1"/>
    <col min="5" max="5" width="11.81640625" customWidth="1"/>
    <col min="6" max="6" width="13" customWidth="1"/>
    <col min="7" max="7" width="14.08984375" customWidth="1"/>
    <col min="8" max="8" width="3.54296875" customWidth="1"/>
    <col min="9" max="9" width="27.54296875" customWidth="1"/>
    <col min="10" max="10" width="20.26953125" customWidth="1"/>
    <col min="11" max="11" width="18.453125" customWidth="1"/>
    <col min="12" max="12" width="15.08984375" customWidth="1"/>
    <col min="13" max="13" width="11.7265625" customWidth="1"/>
    <col min="14" max="26" width="9.81640625" customWidth="1"/>
  </cols>
  <sheetData>
    <row r="1" spans="1:26" ht="14.25" customHeight="1" x14ac:dyDescent="0.35">
      <c r="A1" s="60"/>
      <c r="B1" s="60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 x14ac:dyDescent="0.35">
      <c r="A2" s="60"/>
      <c r="B2" s="268" t="s">
        <v>74</v>
      </c>
      <c r="C2" s="269"/>
      <c r="D2" s="269"/>
      <c r="E2" s="269"/>
      <c r="F2" s="269"/>
      <c r="G2" s="270"/>
      <c r="H2" s="60"/>
      <c r="I2" s="60"/>
      <c r="J2" s="60"/>
      <c r="K2" s="60"/>
      <c r="L2" s="271" t="s">
        <v>75</v>
      </c>
      <c r="M2" s="27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25" customHeight="1" x14ac:dyDescent="0.35">
      <c r="A3" s="60"/>
      <c r="B3" s="60"/>
      <c r="C3" s="61"/>
      <c r="D3" s="61"/>
      <c r="E3" s="60"/>
      <c r="F3" s="60"/>
      <c r="G3" s="60"/>
      <c r="H3" s="60"/>
      <c r="I3" s="60"/>
      <c r="J3" s="60"/>
      <c r="K3" s="60"/>
      <c r="L3" s="62" t="str">
        <f ca="1">IFERROR(__xludf.DUMMYFUNCTION("UNIQUE(C5:C62)")," Technical Support ")</f>
        <v xml:space="preserve"> Technical Support </v>
      </c>
      <c r="M3" s="63" t="str">
        <f ca="1">IFERROR(__xludf.DUMMYFUNCTION("UNIQUE(B5:B62)")," East ")</f>
        <v xml:space="preserve"> East </v>
      </c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 x14ac:dyDescent="0.35">
      <c r="A4" s="60"/>
      <c r="B4" s="64" t="s">
        <v>76</v>
      </c>
      <c r="C4" s="65" t="s">
        <v>77</v>
      </c>
      <c r="D4" s="65" t="s">
        <v>78</v>
      </c>
      <c r="E4" s="65" t="s">
        <v>79</v>
      </c>
      <c r="F4" s="65" t="s">
        <v>80</v>
      </c>
      <c r="G4" s="66" t="s">
        <v>81</v>
      </c>
      <c r="H4" s="60"/>
      <c r="I4" s="60"/>
      <c r="J4" s="60"/>
      <c r="K4" s="60"/>
      <c r="L4" s="62" t="str">
        <f ca="1">IFERROR(__xludf.DUMMYFUNCTION("""COMPUTED_VALUE""")," Telephone ")</f>
        <v xml:space="preserve"> Telephone </v>
      </c>
      <c r="M4" s="67" t="str">
        <f ca="1">IFERROR(__xludf.DUMMYFUNCTION("""COMPUTED_VALUE""")," North ")</f>
        <v xml:space="preserve"> North </v>
      </c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 x14ac:dyDescent="0.35">
      <c r="A5" s="68"/>
      <c r="B5" s="69" t="s">
        <v>82</v>
      </c>
      <c r="C5" s="70" t="s">
        <v>83</v>
      </c>
      <c r="D5" s="71">
        <v>800</v>
      </c>
      <c r="E5" s="71">
        <v>650</v>
      </c>
      <c r="F5" s="71">
        <v>700</v>
      </c>
      <c r="G5" s="72">
        <f t="shared" ref="G5:G62" si="0">SUM(D5:F5)</f>
        <v>2150</v>
      </c>
      <c r="H5" s="60"/>
      <c r="I5" s="60"/>
      <c r="J5" s="60"/>
      <c r="K5" s="60"/>
      <c r="L5" s="62" t="str">
        <f ca="1">IFERROR(__xludf.DUMMYFUNCTION("""COMPUTED_VALUE""")," Copying ")</f>
        <v xml:space="preserve"> Copying </v>
      </c>
      <c r="M5" s="67" t="str">
        <f ca="1">IFERROR(__xludf.DUMMYFUNCTION("""COMPUTED_VALUE""")," South ")</f>
        <v xml:space="preserve"> South </v>
      </c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3.5" customHeight="1" x14ac:dyDescent="0.35">
      <c r="A6" s="68"/>
      <c r="B6" s="69" t="s">
        <v>82</v>
      </c>
      <c r="C6" s="70" t="s">
        <v>84</v>
      </c>
      <c r="D6" s="71">
        <v>900</v>
      </c>
      <c r="E6" s="71">
        <v>850</v>
      </c>
      <c r="F6" s="71">
        <v>850</v>
      </c>
      <c r="G6" s="72">
        <f t="shared" si="0"/>
        <v>2600</v>
      </c>
      <c r="H6" s="60"/>
      <c r="I6" s="266" t="s">
        <v>85</v>
      </c>
      <c r="J6" s="267"/>
      <c r="K6" s="60"/>
      <c r="L6" s="62" t="str">
        <f ca="1">IFERROR(__xludf.DUMMYFUNCTION("""COMPUTED_VALUE""")," Overhead ")</f>
        <v xml:space="preserve"> Overhead </v>
      </c>
      <c r="M6" s="67" t="str">
        <f ca="1">IFERROR(__xludf.DUMMYFUNCTION("""COMPUTED_VALUE""")," West ")</f>
        <v xml:space="preserve"> West 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3.5" customHeight="1" x14ac:dyDescent="0.35">
      <c r="A7" s="68"/>
      <c r="B7" s="69" t="s">
        <v>82</v>
      </c>
      <c r="C7" s="70" t="s">
        <v>86</v>
      </c>
      <c r="D7" s="71">
        <v>4850</v>
      </c>
      <c r="E7" s="71">
        <v>3200</v>
      </c>
      <c r="F7" s="71">
        <v>1155</v>
      </c>
      <c r="G7" s="72">
        <f t="shared" si="0"/>
        <v>9205</v>
      </c>
      <c r="H7" s="60"/>
      <c r="I7" s="73" t="s">
        <v>40</v>
      </c>
      <c r="J7" s="73" t="s">
        <v>87</v>
      </c>
      <c r="K7" s="60"/>
      <c r="L7" s="62" t="str">
        <f ca="1">IFERROR(__xludf.DUMMYFUNCTION("""COMPUTED_VALUE""")," Software ")</f>
        <v xml:space="preserve"> Software </v>
      </c>
      <c r="M7" s="74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3.5" customHeight="1" x14ac:dyDescent="0.35">
      <c r="A8" s="68"/>
      <c r="B8" s="69" t="s">
        <v>82</v>
      </c>
      <c r="C8" s="70" t="s">
        <v>88</v>
      </c>
      <c r="D8" s="71">
        <v>1250</v>
      </c>
      <c r="E8" s="71">
        <v>1250</v>
      </c>
      <c r="F8" s="71">
        <v>1250</v>
      </c>
      <c r="G8" s="72">
        <f t="shared" si="0"/>
        <v>3750</v>
      </c>
      <c r="H8" s="60"/>
      <c r="I8" s="75" t="s">
        <v>83</v>
      </c>
      <c r="J8" s="76"/>
      <c r="K8" s="60"/>
      <c r="L8" s="62" t="str">
        <f ca="1">IFERROR(__xludf.DUMMYFUNCTION("""COMPUTED_VALUE""")," Maintenance ")</f>
        <v xml:space="preserve"> Maintenance </v>
      </c>
      <c r="M8" s="74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3.5" customHeight="1" x14ac:dyDescent="0.35">
      <c r="A9" s="68"/>
      <c r="B9" s="69" t="s">
        <v>82</v>
      </c>
      <c r="C9" s="70" t="s">
        <v>89</v>
      </c>
      <c r="D9" s="71">
        <v>2025</v>
      </c>
      <c r="E9" s="71">
        <v>2200</v>
      </c>
      <c r="F9" s="71">
        <v>1650</v>
      </c>
      <c r="G9" s="72">
        <f t="shared" si="0"/>
        <v>5875</v>
      </c>
      <c r="H9" s="60"/>
      <c r="I9" s="60"/>
      <c r="J9" s="60"/>
      <c r="K9" s="60"/>
      <c r="L9" s="62" t="str">
        <f ca="1">IFERROR(__xludf.DUMMYFUNCTION("""COMPUTED_VALUE""")," Supplies ")</f>
        <v xml:space="preserve"> Supplies </v>
      </c>
      <c r="M9" s="74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3.5" customHeight="1" x14ac:dyDescent="0.35">
      <c r="A10" s="68"/>
      <c r="B10" s="69" t="s">
        <v>82</v>
      </c>
      <c r="C10" s="70" t="s">
        <v>90</v>
      </c>
      <c r="D10" s="71">
        <v>1350</v>
      </c>
      <c r="E10" s="71">
        <v>1500</v>
      </c>
      <c r="F10" s="71">
        <v>1700</v>
      </c>
      <c r="G10" s="72">
        <f t="shared" si="0"/>
        <v>4550</v>
      </c>
      <c r="H10" s="60"/>
      <c r="I10" s="266" t="s">
        <v>91</v>
      </c>
      <c r="J10" s="267"/>
      <c r="K10" s="77"/>
      <c r="L10" s="62" t="str">
        <f ca="1">IFERROR(__xludf.DUMMYFUNCTION("""COMPUTED_VALUE""")," Telemarketing ")</f>
        <v xml:space="preserve"> Telemarketing </v>
      </c>
      <c r="M10" s="74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 x14ac:dyDescent="0.35">
      <c r="A11" s="68"/>
      <c r="B11" s="69" t="s">
        <v>82</v>
      </c>
      <c r="C11" s="70" t="s">
        <v>92</v>
      </c>
      <c r="D11" s="71">
        <v>3300</v>
      </c>
      <c r="E11" s="71">
        <v>3500</v>
      </c>
      <c r="F11" s="71">
        <v>3700</v>
      </c>
      <c r="G11" s="72">
        <f t="shared" si="0"/>
        <v>10500</v>
      </c>
      <c r="H11" s="60"/>
      <c r="I11" s="78" t="s">
        <v>76</v>
      </c>
      <c r="J11" s="78" t="s">
        <v>40</v>
      </c>
      <c r="K11" s="79" t="s">
        <v>81</v>
      </c>
      <c r="L11" s="62" t="str">
        <f ca="1">IFERROR(__xludf.DUMMYFUNCTION("""COMPUTED_VALUE""")," Contractors ")</f>
        <v xml:space="preserve"> Contractors </v>
      </c>
      <c r="M11" s="74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 x14ac:dyDescent="0.35">
      <c r="A12" s="68"/>
      <c r="B12" s="69" t="s">
        <v>82</v>
      </c>
      <c r="C12" s="70" t="s">
        <v>93</v>
      </c>
      <c r="D12" s="71">
        <v>3825</v>
      </c>
      <c r="E12" s="71">
        <v>3725</v>
      </c>
      <c r="F12" s="71">
        <v>3750</v>
      </c>
      <c r="G12" s="72">
        <f t="shared" si="0"/>
        <v>11300</v>
      </c>
      <c r="H12" s="60"/>
      <c r="I12" s="75" t="s">
        <v>82</v>
      </c>
      <c r="J12" s="75" t="s">
        <v>89</v>
      </c>
      <c r="K12" s="80"/>
      <c r="L12" s="62" t="str">
        <f ca="1">IFERROR(__xludf.DUMMYFUNCTION("""COMPUTED_VALUE""")," Consultants ")</f>
        <v xml:space="preserve"> Consultants </v>
      </c>
      <c r="M12" s="74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 x14ac:dyDescent="0.35">
      <c r="A13" s="68"/>
      <c r="B13" s="69" t="s">
        <v>82</v>
      </c>
      <c r="C13" s="70" t="s">
        <v>94</v>
      </c>
      <c r="D13" s="71">
        <v>8900</v>
      </c>
      <c r="E13" s="71">
        <v>10315</v>
      </c>
      <c r="F13" s="71">
        <v>5250</v>
      </c>
      <c r="G13" s="72">
        <f t="shared" si="0"/>
        <v>24465</v>
      </c>
      <c r="H13" s="60"/>
      <c r="I13" s="60"/>
      <c r="J13" s="60"/>
      <c r="K13" s="60"/>
      <c r="L13" s="62" t="str">
        <f ca="1">IFERROR(__xludf.DUMMYFUNCTION("""COMPUTED_VALUE""")," Rent ")</f>
        <v xml:space="preserve"> Rent </v>
      </c>
      <c r="M13" s="74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 x14ac:dyDescent="0.35">
      <c r="A14" s="68"/>
      <c r="B14" s="69" t="s">
        <v>82</v>
      </c>
      <c r="C14" s="70" t="s">
        <v>95</v>
      </c>
      <c r="D14" s="71">
        <v>6250</v>
      </c>
      <c r="E14" s="71">
        <v>6000</v>
      </c>
      <c r="F14" s="71">
        <v>6500</v>
      </c>
      <c r="G14" s="72">
        <f t="shared" si="0"/>
        <v>18750</v>
      </c>
      <c r="H14" s="60"/>
      <c r="I14" s="266" t="s">
        <v>96</v>
      </c>
      <c r="J14" s="267"/>
      <c r="K14" s="60"/>
      <c r="L14" s="62" t="str">
        <f ca="1">IFERROR(__xludf.DUMMYFUNCTION("""COMPUTED_VALUE""")," Miscellaneous ")</f>
        <v xml:space="preserve"> Miscellaneous </v>
      </c>
      <c r="M14" s="74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 x14ac:dyDescent="0.35">
      <c r="A15" s="68"/>
      <c r="B15" s="69" t="s">
        <v>82</v>
      </c>
      <c r="C15" s="70" t="s">
        <v>97</v>
      </c>
      <c r="D15" s="71">
        <v>8000</v>
      </c>
      <c r="E15" s="71">
        <v>8000</v>
      </c>
      <c r="F15" s="71">
        <v>8000</v>
      </c>
      <c r="G15" s="72">
        <f t="shared" si="0"/>
        <v>24000</v>
      </c>
      <c r="H15" s="60"/>
      <c r="I15" s="266" t="s">
        <v>40</v>
      </c>
      <c r="J15" s="267"/>
      <c r="K15" s="60"/>
      <c r="L15" s="62" t="str">
        <f ca="1">IFERROR(__xludf.DUMMYFUNCTION("""COMPUTED_VALUE""")," Advertising ")</f>
        <v xml:space="preserve"> Advertising </v>
      </c>
      <c r="M15" s="74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 x14ac:dyDescent="0.35">
      <c r="A16" s="68"/>
      <c r="B16" s="69" t="s">
        <v>82</v>
      </c>
      <c r="C16" s="70" t="s">
        <v>98</v>
      </c>
      <c r="D16" s="71">
        <v>11500</v>
      </c>
      <c r="E16" s="71">
        <v>12500</v>
      </c>
      <c r="F16" s="71">
        <v>12500</v>
      </c>
      <c r="G16" s="72">
        <f t="shared" si="0"/>
        <v>36500</v>
      </c>
      <c r="H16" s="60"/>
      <c r="I16" s="75" t="s">
        <v>97</v>
      </c>
      <c r="J16" s="76"/>
      <c r="K16" s="60"/>
      <c r="L16" s="62" t="str">
        <f ca="1">IFERROR(__xludf.DUMMYFUNCTION("""COMPUTED_VALUE""")," Clerical Support ")</f>
        <v xml:space="preserve"> Clerical Support </v>
      </c>
      <c r="M16" s="74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 x14ac:dyDescent="0.35">
      <c r="A17" s="68"/>
      <c r="B17" s="69" t="s">
        <v>82</v>
      </c>
      <c r="C17" s="70" t="s">
        <v>99</v>
      </c>
      <c r="D17" s="71">
        <v>12250</v>
      </c>
      <c r="E17" s="71">
        <v>12250</v>
      </c>
      <c r="F17" s="71">
        <v>12750</v>
      </c>
      <c r="G17" s="72">
        <f t="shared" si="0"/>
        <v>37250</v>
      </c>
      <c r="H17" s="60"/>
      <c r="I17" s="60"/>
      <c r="J17" s="60"/>
      <c r="K17" s="60"/>
      <c r="L17" s="81" t="str">
        <f ca="1">IFERROR(__xludf.DUMMYFUNCTION("""COMPUTED_VALUE""")," Salaries ")</f>
        <v xml:space="preserve"> Salaries </v>
      </c>
      <c r="M17" s="82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 x14ac:dyDescent="0.35">
      <c r="A18" s="68"/>
      <c r="B18" s="69" t="s">
        <v>82</v>
      </c>
      <c r="C18" s="70" t="s">
        <v>100</v>
      </c>
      <c r="D18" s="71">
        <v>25000</v>
      </c>
      <c r="E18" s="71">
        <v>24000</v>
      </c>
      <c r="F18" s="71">
        <v>26390</v>
      </c>
      <c r="G18" s="72">
        <f t="shared" si="0"/>
        <v>75390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 x14ac:dyDescent="0.35">
      <c r="A19" s="68"/>
      <c r="B19" s="83" t="s">
        <v>101</v>
      </c>
      <c r="C19" s="70" t="s">
        <v>83</v>
      </c>
      <c r="D19" s="71">
        <v>800</v>
      </c>
      <c r="E19" s="71">
        <v>950</v>
      </c>
      <c r="F19" s="71">
        <v>750</v>
      </c>
      <c r="G19" s="72">
        <f t="shared" si="0"/>
        <v>2500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 x14ac:dyDescent="0.35">
      <c r="A20" s="60"/>
      <c r="B20" s="83" t="s">
        <v>101</v>
      </c>
      <c r="C20" s="70" t="s">
        <v>88</v>
      </c>
      <c r="D20" s="71">
        <v>850</v>
      </c>
      <c r="E20" s="71">
        <v>750</v>
      </c>
      <c r="F20" s="71">
        <v>800</v>
      </c>
      <c r="G20" s="72">
        <f t="shared" si="0"/>
        <v>2400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 x14ac:dyDescent="0.35">
      <c r="A21" s="60"/>
      <c r="B21" s="83" t="s">
        <v>101</v>
      </c>
      <c r="C21" s="70" t="s">
        <v>90</v>
      </c>
      <c r="D21" s="71">
        <v>940</v>
      </c>
      <c r="E21" s="71">
        <v>950</v>
      </c>
      <c r="F21" s="71">
        <v>820</v>
      </c>
      <c r="G21" s="72">
        <f t="shared" si="0"/>
        <v>2710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 x14ac:dyDescent="0.35">
      <c r="A22" s="60"/>
      <c r="B22" s="83" t="s">
        <v>101</v>
      </c>
      <c r="C22" s="70" t="s">
        <v>84</v>
      </c>
      <c r="D22" s="71">
        <v>980</v>
      </c>
      <c r="E22" s="71">
        <v>850</v>
      </c>
      <c r="F22" s="71">
        <v>950</v>
      </c>
      <c r="G22" s="72">
        <f t="shared" si="0"/>
        <v>2780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 x14ac:dyDescent="0.35">
      <c r="A23" s="60"/>
      <c r="B23" s="83" t="s">
        <v>101</v>
      </c>
      <c r="C23" s="70" t="s">
        <v>94</v>
      </c>
      <c r="D23" s="71">
        <v>1250</v>
      </c>
      <c r="E23" s="71">
        <v>1250</v>
      </c>
      <c r="F23" s="71">
        <v>1250</v>
      </c>
      <c r="G23" s="72">
        <f t="shared" si="0"/>
        <v>3750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 x14ac:dyDescent="0.35">
      <c r="A24" s="60"/>
      <c r="B24" s="83" t="s">
        <v>101</v>
      </c>
      <c r="C24" s="70" t="s">
        <v>89</v>
      </c>
      <c r="D24" s="71">
        <v>1150</v>
      </c>
      <c r="E24" s="71">
        <v>1255</v>
      </c>
      <c r="F24" s="71">
        <v>1400</v>
      </c>
      <c r="G24" s="72">
        <f t="shared" si="0"/>
        <v>3805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 x14ac:dyDescent="0.35">
      <c r="A25" s="60"/>
      <c r="B25" s="83" t="s">
        <v>101</v>
      </c>
      <c r="C25" s="70" t="s">
        <v>92</v>
      </c>
      <c r="D25" s="71">
        <v>2410</v>
      </c>
      <c r="E25" s="71">
        <v>1850</v>
      </c>
      <c r="F25" s="71">
        <v>2390</v>
      </c>
      <c r="G25" s="72">
        <f t="shared" si="0"/>
        <v>6650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 x14ac:dyDescent="0.35">
      <c r="A26" s="60"/>
      <c r="B26" s="83" t="s">
        <v>101</v>
      </c>
      <c r="C26" s="70" t="s">
        <v>93</v>
      </c>
      <c r="D26" s="71">
        <v>3200</v>
      </c>
      <c r="E26" s="71">
        <v>3760</v>
      </c>
      <c r="F26" s="71">
        <v>3750</v>
      </c>
      <c r="G26" s="72">
        <f t="shared" si="0"/>
        <v>10710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 x14ac:dyDescent="0.35">
      <c r="A27" s="60"/>
      <c r="B27" s="83" t="s">
        <v>101</v>
      </c>
      <c r="C27" s="70" t="s">
        <v>86</v>
      </c>
      <c r="D27" s="71">
        <v>5000</v>
      </c>
      <c r="E27" s="71">
        <v>4800</v>
      </c>
      <c r="F27" s="71">
        <v>4500</v>
      </c>
      <c r="G27" s="72">
        <f t="shared" si="0"/>
        <v>14300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 x14ac:dyDescent="0.35">
      <c r="A28" s="60"/>
      <c r="B28" s="83" t="s">
        <v>101</v>
      </c>
      <c r="C28" s="70" t="s">
        <v>95</v>
      </c>
      <c r="D28" s="71">
        <v>5250</v>
      </c>
      <c r="E28" s="71">
        <v>8990</v>
      </c>
      <c r="F28" s="71">
        <v>5515</v>
      </c>
      <c r="G28" s="72">
        <f t="shared" si="0"/>
        <v>19755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 x14ac:dyDescent="0.35">
      <c r="A29" s="60"/>
      <c r="B29" s="83" t="s">
        <v>101</v>
      </c>
      <c r="C29" s="70" t="s">
        <v>97</v>
      </c>
      <c r="D29" s="71">
        <v>6020</v>
      </c>
      <c r="E29" s="71">
        <v>6020</v>
      </c>
      <c r="F29" s="71">
        <v>6020</v>
      </c>
      <c r="G29" s="72">
        <f t="shared" si="0"/>
        <v>18060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 x14ac:dyDescent="0.35">
      <c r="A30" s="60"/>
      <c r="B30" s="83" t="s">
        <v>101</v>
      </c>
      <c r="C30" s="70" t="s">
        <v>98</v>
      </c>
      <c r="D30" s="71">
        <v>12940</v>
      </c>
      <c r="E30" s="71">
        <v>11300</v>
      </c>
      <c r="F30" s="71">
        <v>11500</v>
      </c>
      <c r="G30" s="72">
        <f t="shared" si="0"/>
        <v>35740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 x14ac:dyDescent="0.35">
      <c r="A31" s="60"/>
      <c r="B31" s="83" t="s">
        <v>101</v>
      </c>
      <c r="C31" s="70" t="s">
        <v>99</v>
      </c>
      <c r="D31" s="71">
        <v>14250</v>
      </c>
      <c r="E31" s="71">
        <v>15250</v>
      </c>
      <c r="F31" s="71">
        <v>12050</v>
      </c>
      <c r="G31" s="72">
        <f t="shared" si="0"/>
        <v>41550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 x14ac:dyDescent="0.35">
      <c r="A32" s="60"/>
      <c r="B32" s="83" t="s">
        <v>101</v>
      </c>
      <c r="C32" s="70" t="s">
        <v>100</v>
      </c>
      <c r="D32" s="71">
        <v>25700</v>
      </c>
      <c r="E32" s="71">
        <v>24200</v>
      </c>
      <c r="F32" s="71">
        <v>26930</v>
      </c>
      <c r="G32" s="72">
        <f t="shared" si="0"/>
        <v>76830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 x14ac:dyDescent="0.35">
      <c r="A33" s="60"/>
      <c r="B33" s="83" t="s">
        <v>102</v>
      </c>
      <c r="C33" s="70" t="s">
        <v>88</v>
      </c>
      <c r="D33" s="71">
        <v>2140</v>
      </c>
      <c r="E33" s="71">
        <v>2310</v>
      </c>
      <c r="F33" s="71">
        <v>2000</v>
      </c>
      <c r="G33" s="72">
        <f t="shared" si="0"/>
        <v>6450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 x14ac:dyDescent="0.35">
      <c r="A34" s="60"/>
      <c r="B34" s="83" t="s">
        <v>102</v>
      </c>
      <c r="C34" s="70" t="s">
        <v>83</v>
      </c>
      <c r="D34" s="71">
        <v>730</v>
      </c>
      <c r="E34" s="71">
        <v>525</v>
      </c>
      <c r="F34" s="71">
        <v>430</v>
      </c>
      <c r="G34" s="72">
        <f t="shared" si="0"/>
        <v>1685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 x14ac:dyDescent="0.35">
      <c r="A35" s="60"/>
      <c r="B35" s="83" t="s">
        <v>102</v>
      </c>
      <c r="C35" s="70" t="s">
        <v>84</v>
      </c>
      <c r="D35" s="71">
        <v>700</v>
      </c>
      <c r="E35" s="71">
        <v>750</v>
      </c>
      <c r="F35" s="71">
        <v>750</v>
      </c>
      <c r="G35" s="72">
        <f t="shared" si="0"/>
        <v>2200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 x14ac:dyDescent="0.35">
      <c r="A36" s="60"/>
      <c r="B36" s="83" t="s">
        <v>102</v>
      </c>
      <c r="C36" s="70" t="s">
        <v>90</v>
      </c>
      <c r="D36" s="71">
        <v>2000</v>
      </c>
      <c r="E36" s="71">
        <v>950</v>
      </c>
      <c r="F36" s="71">
        <v>800</v>
      </c>
      <c r="G36" s="72">
        <f t="shared" si="0"/>
        <v>3750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 x14ac:dyDescent="0.35">
      <c r="A37" s="60"/>
      <c r="B37" s="83" t="s">
        <v>102</v>
      </c>
      <c r="C37" s="70" t="s">
        <v>92</v>
      </c>
      <c r="D37" s="71">
        <v>745</v>
      </c>
      <c r="E37" s="71">
        <v>780</v>
      </c>
      <c r="F37" s="71">
        <v>900</v>
      </c>
      <c r="G37" s="72">
        <f t="shared" si="0"/>
        <v>2425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 x14ac:dyDescent="0.35">
      <c r="A38" s="60"/>
      <c r="B38" s="83" t="s">
        <v>102</v>
      </c>
      <c r="C38" s="70" t="s">
        <v>89</v>
      </c>
      <c r="D38" s="71">
        <v>1150</v>
      </c>
      <c r="E38" s="71">
        <v>1200</v>
      </c>
      <c r="F38" s="71">
        <v>1400</v>
      </c>
      <c r="G38" s="72">
        <f t="shared" si="0"/>
        <v>3750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 x14ac:dyDescent="0.35">
      <c r="A39" s="60"/>
      <c r="B39" s="83" t="s">
        <v>102</v>
      </c>
      <c r="C39" s="70" t="s">
        <v>86</v>
      </c>
      <c r="D39" s="71">
        <v>2780</v>
      </c>
      <c r="E39" s="71">
        <v>3590</v>
      </c>
      <c r="F39" s="71">
        <v>2300</v>
      </c>
      <c r="G39" s="72">
        <f t="shared" si="0"/>
        <v>8670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 x14ac:dyDescent="0.35">
      <c r="A40" s="60"/>
      <c r="B40" s="83" t="s">
        <v>102</v>
      </c>
      <c r="C40" s="70" t="s">
        <v>94</v>
      </c>
      <c r="D40" s="71">
        <v>3490</v>
      </c>
      <c r="E40" s="71">
        <v>32840</v>
      </c>
      <c r="F40" s="71">
        <v>3070</v>
      </c>
      <c r="G40" s="72">
        <f t="shared" si="0"/>
        <v>39400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 x14ac:dyDescent="0.35">
      <c r="A41" s="60"/>
      <c r="B41" s="83" t="s">
        <v>102</v>
      </c>
      <c r="C41" s="70" t="s">
        <v>97</v>
      </c>
      <c r="D41" s="71">
        <v>4700</v>
      </c>
      <c r="E41" s="71">
        <v>4700</v>
      </c>
      <c r="F41" s="71">
        <v>4700</v>
      </c>
      <c r="G41" s="72">
        <f t="shared" si="0"/>
        <v>14100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 x14ac:dyDescent="0.35">
      <c r="A42" s="60"/>
      <c r="B42" s="83" t="s">
        <v>102</v>
      </c>
      <c r="C42" s="70" t="s">
        <v>95</v>
      </c>
      <c r="D42" s="71">
        <v>5250</v>
      </c>
      <c r="E42" s="71">
        <v>5000</v>
      </c>
      <c r="F42" s="71">
        <v>5500</v>
      </c>
      <c r="G42" s="72">
        <f t="shared" si="0"/>
        <v>15750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 x14ac:dyDescent="0.35">
      <c r="A43" s="60"/>
      <c r="B43" s="83" t="s">
        <v>102</v>
      </c>
      <c r="C43" s="70" t="s">
        <v>93</v>
      </c>
      <c r="D43" s="71">
        <v>6980</v>
      </c>
      <c r="E43" s="71">
        <v>6310</v>
      </c>
      <c r="F43" s="71">
        <v>6375</v>
      </c>
      <c r="G43" s="72">
        <f t="shared" si="0"/>
        <v>19665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 x14ac:dyDescent="0.35">
      <c r="A44" s="60"/>
      <c r="B44" s="83" t="s">
        <v>102</v>
      </c>
      <c r="C44" s="70" t="s">
        <v>99</v>
      </c>
      <c r="D44" s="71">
        <v>11250</v>
      </c>
      <c r="E44" s="71">
        <v>11250</v>
      </c>
      <c r="F44" s="71">
        <v>11750</v>
      </c>
      <c r="G44" s="72">
        <f t="shared" si="0"/>
        <v>34250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 x14ac:dyDescent="0.35">
      <c r="A45" s="60"/>
      <c r="B45" s="83" t="s">
        <v>102</v>
      </c>
      <c r="C45" s="70" t="s">
        <v>98</v>
      </c>
      <c r="D45" s="71">
        <v>24500</v>
      </c>
      <c r="E45" s="71">
        <v>23500</v>
      </c>
      <c r="F45" s="71">
        <v>24500</v>
      </c>
      <c r="G45" s="72">
        <f t="shared" si="0"/>
        <v>72500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 x14ac:dyDescent="0.35">
      <c r="A46" s="60"/>
      <c r="B46" s="83" t="s">
        <v>102</v>
      </c>
      <c r="C46" s="70" t="s">
        <v>103</v>
      </c>
      <c r="D46" s="71">
        <v>56900</v>
      </c>
      <c r="E46" s="71">
        <v>62800</v>
      </c>
      <c r="F46" s="71">
        <v>60870</v>
      </c>
      <c r="G46" s="72">
        <f t="shared" si="0"/>
        <v>180570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 x14ac:dyDescent="0.35">
      <c r="A47" s="60"/>
      <c r="B47" s="83" t="s">
        <v>102</v>
      </c>
      <c r="C47" s="70" t="s">
        <v>100</v>
      </c>
      <c r="D47" s="71">
        <v>24290</v>
      </c>
      <c r="E47" s="71">
        <v>24050</v>
      </c>
      <c r="F47" s="71">
        <v>26600</v>
      </c>
      <c r="G47" s="72">
        <f t="shared" si="0"/>
        <v>74940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 x14ac:dyDescent="0.35">
      <c r="A48" s="60"/>
      <c r="B48" s="83" t="s">
        <v>104</v>
      </c>
      <c r="C48" s="70" t="s">
        <v>88</v>
      </c>
      <c r="D48" s="71">
        <v>775</v>
      </c>
      <c r="E48" s="71">
        <v>750</v>
      </c>
      <c r="F48" s="71">
        <v>700</v>
      </c>
      <c r="G48" s="72">
        <f t="shared" si="0"/>
        <v>2225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 x14ac:dyDescent="0.35">
      <c r="A49" s="60"/>
      <c r="B49" s="83" t="s">
        <v>104</v>
      </c>
      <c r="C49" s="70" t="s">
        <v>84</v>
      </c>
      <c r="D49" s="71">
        <v>700</v>
      </c>
      <c r="E49" s="71">
        <v>750</v>
      </c>
      <c r="F49" s="71">
        <v>750</v>
      </c>
      <c r="G49" s="72">
        <f t="shared" si="0"/>
        <v>2200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 x14ac:dyDescent="0.35">
      <c r="A50" s="60"/>
      <c r="B50" s="83" t="s">
        <v>104</v>
      </c>
      <c r="C50" s="70" t="s">
        <v>83</v>
      </c>
      <c r="D50" s="71">
        <v>300</v>
      </c>
      <c r="E50" s="71">
        <v>100</v>
      </c>
      <c r="F50" s="71">
        <v>150</v>
      </c>
      <c r="G50" s="72">
        <f t="shared" si="0"/>
        <v>550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 x14ac:dyDescent="0.35">
      <c r="A51" s="60"/>
      <c r="B51" s="83" t="s">
        <v>104</v>
      </c>
      <c r="C51" s="70" t="s">
        <v>92</v>
      </c>
      <c r="D51" s="71">
        <v>2000</v>
      </c>
      <c r="E51" s="71">
        <v>1800</v>
      </c>
      <c r="F51" s="71">
        <v>1900</v>
      </c>
      <c r="G51" s="72">
        <f t="shared" si="0"/>
        <v>5700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 x14ac:dyDescent="0.35">
      <c r="A52" s="60"/>
      <c r="B52" s="83" t="s">
        <v>104</v>
      </c>
      <c r="C52" s="70" t="s">
        <v>90</v>
      </c>
      <c r="D52" s="71">
        <v>2000</v>
      </c>
      <c r="E52" s="71">
        <v>950</v>
      </c>
      <c r="F52" s="71">
        <v>800</v>
      </c>
      <c r="G52" s="72">
        <f t="shared" si="0"/>
        <v>3750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 x14ac:dyDescent="0.35">
      <c r="A53" s="60"/>
      <c r="B53" s="83" t="s">
        <v>104</v>
      </c>
      <c r="C53" s="70" t="s">
        <v>94</v>
      </c>
      <c r="D53" s="71">
        <v>1250</v>
      </c>
      <c r="E53" s="71">
        <v>1250</v>
      </c>
      <c r="F53" s="71">
        <v>1250</v>
      </c>
      <c r="G53" s="72">
        <f t="shared" si="0"/>
        <v>3750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 x14ac:dyDescent="0.35">
      <c r="A54" s="60"/>
      <c r="B54" s="83" t="s">
        <v>104</v>
      </c>
      <c r="C54" s="70" t="s">
        <v>89</v>
      </c>
      <c r="D54" s="71">
        <v>1150</v>
      </c>
      <c r="E54" s="71">
        <v>1200</v>
      </c>
      <c r="F54" s="71">
        <v>1435</v>
      </c>
      <c r="G54" s="72">
        <f t="shared" si="0"/>
        <v>3785</v>
      </c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 x14ac:dyDescent="0.35">
      <c r="A55" s="60"/>
      <c r="B55" s="83" t="s">
        <v>104</v>
      </c>
      <c r="C55" s="70" t="s">
        <v>93</v>
      </c>
      <c r="D55" s="71">
        <v>3800</v>
      </c>
      <c r="E55" s="71">
        <v>3700</v>
      </c>
      <c r="F55" s="71">
        <v>3750</v>
      </c>
      <c r="G55" s="72">
        <f t="shared" si="0"/>
        <v>11250</v>
      </c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 x14ac:dyDescent="0.35">
      <c r="A56" s="60"/>
      <c r="B56" s="83" t="s">
        <v>104</v>
      </c>
      <c r="C56" s="70" t="s">
        <v>86</v>
      </c>
      <c r="D56" s="71">
        <v>5000</v>
      </c>
      <c r="E56" s="71">
        <v>4800</v>
      </c>
      <c r="F56" s="71">
        <v>4545</v>
      </c>
      <c r="G56" s="72">
        <f t="shared" si="0"/>
        <v>14345</v>
      </c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 x14ac:dyDescent="0.35">
      <c r="A57" s="60"/>
      <c r="B57" s="83" t="s">
        <v>104</v>
      </c>
      <c r="C57" s="70" t="s">
        <v>97</v>
      </c>
      <c r="D57" s="71">
        <v>5000</v>
      </c>
      <c r="E57" s="71">
        <v>5000</v>
      </c>
      <c r="F57" s="71">
        <v>5000</v>
      </c>
      <c r="G57" s="72">
        <f t="shared" si="0"/>
        <v>15000</v>
      </c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 x14ac:dyDescent="0.35">
      <c r="A58" s="60"/>
      <c r="B58" s="83" t="s">
        <v>104</v>
      </c>
      <c r="C58" s="70" t="s">
        <v>95</v>
      </c>
      <c r="D58" s="71">
        <v>5250</v>
      </c>
      <c r="E58" s="71">
        <v>5335</v>
      </c>
      <c r="F58" s="71">
        <v>5500</v>
      </c>
      <c r="G58" s="72">
        <f t="shared" si="0"/>
        <v>16085</v>
      </c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 x14ac:dyDescent="0.35">
      <c r="A59" s="60"/>
      <c r="B59" s="83" t="s">
        <v>104</v>
      </c>
      <c r="C59" s="70" t="s">
        <v>99</v>
      </c>
      <c r="D59" s="71">
        <v>10250</v>
      </c>
      <c r="E59" s="71">
        <v>10250</v>
      </c>
      <c r="F59" s="71">
        <v>10750</v>
      </c>
      <c r="G59" s="72">
        <f t="shared" si="0"/>
        <v>31250</v>
      </c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 x14ac:dyDescent="0.35">
      <c r="A60" s="60"/>
      <c r="B60" s="83" t="s">
        <v>104</v>
      </c>
      <c r="C60" s="70" t="s">
        <v>98</v>
      </c>
      <c r="D60" s="71">
        <v>14500</v>
      </c>
      <c r="E60" s="71">
        <v>13500</v>
      </c>
      <c r="F60" s="71">
        <v>15500</v>
      </c>
      <c r="G60" s="72">
        <f t="shared" si="0"/>
        <v>43500</v>
      </c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 x14ac:dyDescent="0.35">
      <c r="A61" s="60"/>
      <c r="B61" s="83" t="s">
        <v>104</v>
      </c>
      <c r="C61" s="70" t="s">
        <v>103</v>
      </c>
      <c r="D61" s="71">
        <v>72000</v>
      </c>
      <c r="E61" s="71">
        <v>70000</v>
      </c>
      <c r="F61" s="71">
        <v>70000</v>
      </c>
      <c r="G61" s="72">
        <f t="shared" si="0"/>
        <v>212000</v>
      </c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 x14ac:dyDescent="0.35">
      <c r="A62" s="60"/>
      <c r="B62" s="83" t="s">
        <v>104</v>
      </c>
      <c r="C62" s="70" t="s">
        <v>100</v>
      </c>
      <c r="D62" s="71">
        <v>25000</v>
      </c>
      <c r="E62" s="71">
        <v>24000</v>
      </c>
      <c r="F62" s="71">
        <v>26000</v>
      </c>
      <c r="G62" s="72">
        <f t="shared" si="0"/>
        <v>75000</v>
      </c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 x14ac:dyDescent="0.35">
      <c r="A63" s="60"/>
      <c r="B63" s="60"/>
      <c r="C63" s="61"/>
      <c r="D63" s="61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 x14ac:dyDescent="0.35">
      <c r="A64" s="60"/>
      <c r="B64" s="60"/>
      <c r="C64" s="61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 x14ac:dyDescent="0.35">
      <c r="A65" s="60"/>
      <c r="B65" s="84" t="str">
        <f ca="1">IFERROR(__xludf.DUMMYFUNCTION("ARRAY_CONSTRAIN(ARRAYFORMULA(UNIQUE(B5:B62)), 4, 1)")," East ")</f>
        <v xml:space="preserve"> East </v>
      </c>
      <c r="C65" s="61" t="s">
        <v>82</v>
      </c>
      <c r="D65" s="61" t="s">
        <v>83</v>
      </c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 x14ac:dyDescent="0.35">
      <c r="A66" s="60"/>
      <c r="B66" s="85" t="str">
        <f ca="1">IFERROR(__xludf.DUMMYFUNCTION("""COMPUTED_VALUE""")," North ")</f>
        <v xml:space="preserve"> North </v>
      </c>
      <c r="C66" s="61" t="s">
        <v>101</v>
      </c>
      <c r="D66" s="61" t="s">
        <v>84</v>
      </c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 x14ac:dyDescent="0.35">
      <c r="A67" s="60"/>
      <c r="B67" s="85" t="str">
        <f ca="1">IFERROR(__xludf.DUMMYFUNCTION("""COMPUTED_VALUE""")," South ")</f>
        <v xml:space="preserve"> South </v>
      </c>
      <c r="C67" s="61" t="s">
        <v>102</v>
      </c>
      <c r="D67" s="61" t="s">
        <v>86</v>
      </c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 x14ac:dyDescent="0.35">
      <c r="A68" s="60"/>
      <c r="B68" s="85" t="str">
        <f ca="1">IFERROR(__xludf.DUMMYFUNCTION("""COMPUTED_VALUE""")," West ")</f>
        <v xml:space="preserve"> West </v>
      </c>
      <c r="C68" s="61" t="s">
        <v>104</v>
      </c>
      <c r="D68" s="61" t="s">
        <v>88</v>
      </c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 x14ac:dyDescent="0.35">
      <c r="A69" s="60"/>
      <c r="B69" s="60"/>
      <c r="C69" s="61"/>
      <c r="D69" s="61" t="s">
        <v>89</v>
      </c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 x14ac:dyDescent="0.35">
      <c r="A70" s="60"/>
      <c r="B70" s="60"/>
      <c r="C70" s="61"/>
      <c r="D70" s="61" t="s">
        <v>90</v>
      </c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 x14ac:dyDescent="0.35">
      <c r="A71" s="60"/>
      <c r="B71" s="60"/>
      <c r="C71" s="61"/>
      <c r="D71" s="61" t="s">
        <v>92</v>
      </c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 x14ac:dyDescent="0.35">
      <c r="A72" s="60"/>
      <c r="B72" s="60"/>
      <c r="C72" s="61"/>
      <c r="D72" s="61" t="s">
        <v>93</v>
      </c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 x14ac:dyDescent="0.35">
      <c r="A73" s="60"/>
      <c r="B73" s="60"/>
      <c r="C73" s="61"/>
      <c r="D73" s="61" t="s">
        <v>94</v>
      </c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 x14ac:dyDescent="0.35">
      <c r="A74" s="60"/>
      <c r="B74" s="60"/>
      <c r="C74" s="61"/>
      <c r="D74" s="61" t="s">
        <v>95</v>
      </c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 x14ac:dyDescent="0.35">
      <c r="A75" s="60"/>
      <c r="B75" s="60"/>
      <c r="C75" s="61"/>
      <c r="D75" s="61" t="s">
        <v>97</v>
      </c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 x14ac:dyDescent="0.35">
      <c r="A76" s="60"/>
      <c r="B76" s="60"/>
      <c r="C76" s="61"/>
      <c r="D76" s="61" t="s">
        <v>98</v>
      </c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 x14ac:dyDescent="0.35">
      <c r="A77" s="60"/>
      <c r="B77" s="60"/>
      <c r="C77" s="61"/>
      <c r="D77" s="61" t="s">
        <v>99</v>
      </c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 x14ac:dyDescent="0.35">
      <c r="A78" s="60"/>
      <c r="B78" s="60"/>
      <c r="C78" s="61"/>
      <c r="D78" s="61" t="s">
        <v>100</v>
      </c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 x14ac:dyDescent="0.35">
      <c r="A79" s="60"/>
      <c r="B79" s="60"/>
      <c r="C79" s="61"/>
      <c r="D79" s="61" t="s">
        <v>103</v>
      </c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 x14ac:dyDescent="0.35">
      <c r="A80" s="60"/>
      <c r="B80" s="60"/>
      <c r="C80" s="61"/>
      <c r="D80" s="61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 x14ac:dyDescent="0.35">
      <c r="A81" s="60"/>
      <c r="B81" s="60"/>
      <c r="C81" s="61"/>
      <c r="D81" s="61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 x14ac:dyDescent="0.35">
      <c r="A82" s="60"/>
      <c r="B82" s="60"/>
      <c r="C82" s="61"/>
      <c r="D82" s="61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 x14ac:dyDescent="0.35">
      <c r="A83" s="60"/>
      <c r="B83" s="60"/>
      <c r="C83" s="61"/>
      <c r="D83" s="61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 x14ac:dyDescent="0.35">
      <c r="A84" s="60"/>
      <c r="B84" s="60"/>
      <c r="C84" s="61"/>
      <c r="D84" s="61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 x14ac:dyDescent="0.35">
      <c r="A85" s="60"/>
      <c r="B85" s="60"/>
      <c r="C85" s="61"/>
      <c r="D85" s="61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 x14ac:dyDescent="0.35">
      <c r="A86" s="60"/>
      <c r="B86" s="60"/>
      <c r="C86" s="61"/>
      <c r="D86" s="61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 x14ac:dyDescent="0.35">
      <c r="A87" s="60"/>
      <c r="B87" s="60"/>
      <c r="C87" s="61"/>
      <c r="D87" s="61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 x14ac:dyDescent="0.35">
      <c r="A88" s="60"/>
      <c r="B88" s="60"/>
      <c r="C88" s="61"/>
      <c r="D88" s="61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 x14ac:dyDescent="0.35">
      <c r="A89" s="60"/>
      <c r="B89" s="60"/>
      <c r="C89" s="61"/>
      <c r="D89" s="61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 x14ac:dyDescent="0.35">
      <c r="A90" s="60"/>
      <c r="B90" s="60"/>
      <c r="C90" s="61"/>
      <c r="D90" s="61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 x14ac:dyDescent="0.35">
      <c r="A91" s="60"/>
      <c r="B91" s="60"/>
      <c r="C91" s="61"/>
      <c r="D91" s="61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 x14ac:dyDescent="0.35">
      <c r="A92" s="60"/>
      <c r="B92" s="60"/>
      <c r="C92" s="61"/>
      <c r="D92" s="61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 x14ac:dyDescent="0.35">
      <c r="A93" s="60"/>
      <c r="B93" s="60"/>
      <c r="C93" s="61"/>
      <c r="D93" s="61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 x14ac:dyDescent="0.35">
      <c r="A94" s="60"/>
      <c r="B94" s="60"/>
      <c r="C94" s="61"/>
      <c r="D94" s="61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 x14ac:dyDescent="0.35">
      <c r="A95" s="60"/>
      <c r="B95" s="60"/>
      <c r="C95" s="61"/>
      <c r="D95" s="61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 x14ac:dyDescent="0.35">
      <c r="A96" s="60"/>
      <c r="B96" s="60"/>
      <c r="C96" s="61"/>
      <c r="D96" s="61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 x14ac:dyDescent="0.35">
      <c r="A97" s="60"/>
      <c r="B97" s="60"/>
      <c r="C97" s="61"/>
      <c r="D97" s="61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 x14ac:dyDescent="0.35">
      <c r="A98" s="60"/>
      <c r="B98" s="60"/>
      <c r="C98" s="61"/>
      <c r="D98" s="61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 x14ac:dyDescent="0.35">
      <c r="A99" s="60"/>
      <c r="B99" s="60"/>
      <c r="C99" s="61"/>
      <c r="D99" s="61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 x14ac:dyDescent="0.35">
      <c r="A100" s="60"/>
      <c r="B100" s="60"/>
      <c r="C100" s="61"/>
      <c r="D100" s="61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 x14ac:dyDescent="0.35">
      <c r="A101" s="60"/>
      <c r="B101" s="60"/>
      <c r="C101" s="61"/>
      <c r="D101" s="61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 x14ac:dyDescent="0.35">
      <c r="A102" s="60"/>
      <c r="B102" s="60"/>
      <c r="C102" s="61"/>
      <c r="D102" s="61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 x14ac:dyDescent="0.35">
      <c r="A103" s="60"/>
      <c r="B103" s="60"/>
      <c r="C103" s="61"/>
      <c r="D103" s="61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 x14ac:dyDescent="0.35">
      <c r="A104" s="60"/>
      <c r="B104" s="60"/>
      <c r="C104" s="61"/>
      <c r="D104" s="61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 x14ac:dyDescent="0.35">
      <c r="A105" s="60"/>
      <c r="B105" s="60"/>
      <c r="C105" s="61"/>
      <c r="D105" s="61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 x14ac:dyDescent="0.35">
      <c r="A106" s="60"/>
      <c r="B106" s="60"/>
      <c r="C106" s="61"/>
      <c r="D106" s="61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 x14ac:dyDescent="0.35">
      <c r="A107" s="60"/>
      <c r="B107" s="60"/>
      <c r="C107" s="61"/>
      <c r="D107" s="61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 x14ac:dyDescent="0.35">
      <c r="A108" s="60"/>
      <c r="B108" s="60"/>
      <c r="C108" s="61"/>
      <c r="D108" s="61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 x14ac:dyDescent="0.35">
      <c r="A109" s="60"/>
      <c r="B109" s="60"/>
      <c r="C109" s="61"/>
      <c r="D109" s="61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 x14ac:dyDescent="0.35">
      <c r="A110" s="60"/>
      <c r="B110" s="60"/>
      <c r="C110" s="61"/>
      <c r="D110" s="61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 x14ac:dyDescent="0.35">
      <c r="A111" s="60"/>
      <c r="B111" s="60"/>
      <c r="C111" s="61"/>
      <c r="D111" s="61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 x14ac:dyDescent="0.35">
      <c r="A112" s="60"/>
      <c r="B112" s="60"/>
      <c r="C112" s="61"/>
      <c r="D112" s="61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 x14ac:dyDescent="0.35">
      <c r="A113" s="60"/>
      <c r="B113" s="60"/>
      <c r="C113" s="61"/>
      <c r="D113" s="61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 x14ac:dyDescent="0.35">
      <c r="A114" s="60"/>
      <c r="B114" s="60"/>
      <c r="C114" s="61"/>
      <c r="D114" s="61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 x14ac:dyDescent="0.35">
      <c r="A115" s="60"/>
      <c r="B115" s="60"/>
      <c r="C115" s="61"/>
      <c r="D115" s="61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 x14ac:dyDescent="0.35">
      <c r="A116" s="60"/>
      <c r="B116" s="60"/>
      <c r="C116" s="61"/>
      <c r="D116" s="61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 x14ac:dyDescent="0.35">
      <c r="A117" s="60"/>
      <c r="B117" s="60"/>
      <c r="C117" s="61"/>
      <c r="D117" s="61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 x14ac:dyDescent="0.35">
      <c r="A118" s="60"/>
      <c r="B118" s="60"/>
      <c r="C118" s="61"/>
      <c r="D118" s="61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 x14ac:dyDescent="0.35">
      <c r="A119" s="60"/>
      <c r="B119" s="60"/>
      <c r="C119" s="61"/>
      <c r="D119" s="61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 x14ac:dyDescent="0.35">
      <c r="A120" s="60"/>
      <c r="B120" s="60"/>
      <c r="C120" s="61"/>
      <c r="D120" s="61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 x14ac:dyDescent="0.35">
      <c r="A121" s="60"/>
      <c r="B121" s="60"/>
      <c r="C121" s="61"/>
      <c r="D121" s="61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 x14ac:dyDescent="0.35">
      <c r="A122" s="60"/>
      <c r="B122" s="60"/>
      <c r="C122" s="61"/>
      <c r="D122" s="61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 x14ac:dyDescent="0.35">
      <c r="A123" s="60"/>
      <c r="B123" s="60"/>
      <c r="C123" s="61"/>
      <c r="D123" s="61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 x14ac:dyDescent="0.35">
      <c r="A124" s="60"/>
      <c r="B124" s="60"/>
      <c r="C124" s="61"/>
      <c r="D124" s="61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 x14ac:dyDescent="0.35">
      <c r="A125" s="60"/>
      <c r="B125" s="60"/>
      <c r="C125" s="61"/>
      <c r="D125" s="61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 x14ac:dyDescent="0.35">
      <c r="A126" s="60"/>
      <c r="B126" s="60"/>
      <c r="C126" s="61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 x14ac:dyDescent="0.35">
      <c r="A127" s="60"/>
      <c r="B127" s="60"/>
      <c r="C127" s="61"/>
      <c r="D127" s="61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 x14ac:dyDescent="0.35">
      <c r="A128" s="60"/>
      <c r="B128" s="60"/>
      <c r="C128" s="61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 x14ac:dyDescent="0.35">
      <c r="A129" s="60"/>
      <c r="B129" s="60"/>
      <c r="C129" s="61"/>
      <c r="D129" s="61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 x14ac:dyDescent="0.35">
      <c r="A130" s="60"/>
      <c r="B130" s="60"/>
      <c r="C130" s="61"/>
      <c r="D130" s="61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 x14ac:dyDescent="0.35">
      <c r="A131" s="60"/>
      <c r="B131" s="60"/>
      <c r="C131" s="61"/>
      <c r="D131" s="61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 x14ac:dyDescent="0.35">
      <c r="A132" s="60"/>
      <c r="B132" s="60"/>
      <c r="C132" s="61"/>
      <c r="D132" s="61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 x14ac:dyDescent="0.35">
      <c r="A133" s="60"/>
      <c r="B133" s="60"/>
      <c r="C133" s="61"/>
      <c r="D133" s="61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 x14ac:dyDescent="0.35">
      <c r="A134" s="60"/>
      <c r="B134" s="60"/>
      <c r="C134" s="61"/>
      <c r="D134" s="61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 x14ac:dyDescent="0.35">
      <c r="A135" s="60"/>
      <c r="B135" s="60"/>
      <c r="C135" s="61"/>
      <c r="D135" s="61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 x14ac:dyDescent="0.35">
      <c r="A136" s="60"/>
      <c r="B136" s="60"/>
      <c r="C136" s="61"/>
      <c r="D136" s="61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 x14ac:dyDescent="0.35">
      <c r="A137" s="60"/>
      <c r="B137" s="60"/>
      <c r="C137" s="61"/>
      <c r="D137" s="61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 x14ac:dyDescent="0.35">
      <c r="A138" s="60"/>
      <c r="B138" s="60"/>
      <c r="C138" s="61"/>
      <c r="D138" s="61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 x14ac:dyDescent="0.35">
      <c r="A139" s="60"/>
      <c r="B139" s="60"/>
      <c r="C139" s="61"/>
      <c r="D139" s="61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 x14ac:dyDescent="0.35">
      <c r="A140" s="60"/>
      <c r="B140" s="60"/>
      <c r="C140" s="61"/>
      <c r="D140" s="61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 x14ac:dyDescent="0.35">
      <c r="A141" s="60"/>
      <c r="B141" s="60"/>
      <c r="C141" s="61"/>
      <c r="D141" s="61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 x14ac:dyDescent="0.35">
      <c r="A142" s="60"/>
      <c r="B142" s="60"/>
      <c r="C142" s="61"/>
      <c r="D142" s="61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 x14ac:dyDescent="0.35">
      <c r="A143" s="60"/>
      <c r="B143" s="60"/>
      <c r="C143" s="61"/>
      <c r="D143" s="61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 x14ac:dyDescent="0.35">
      <c r="A144" s="60"/>
      <c r="B144" s="60"/>
      <c r="C144" s="61"/>
      <c r="D144" s="61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 x14ac:dyDescent="0.35">
      <c r="A145" s="60"/>
      <c r="B145" s="60"/>
      <c r="C145" s="61"/>
      <c r="D145" s="61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 x14ac:dyDescent="0.35">
      <c r="A146" s="60"/>
      <c r="B146" s="60"/>
      <c r="C146" s="61"/>
      <c r="D146" s="61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 x14ac:dyDescent="0.35">
      <c r="A147" s="60"/>
      <c r="B147" s="60"/>
      <c r="C147" s="61"/>
      <c r="D147" s="61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 x14ac:dyDescent="0.35">
      <c r="A148" s="60"/>
      <c r="B148" s="60"/>
      <c r="C148" s="61"/>
      <c r="D148" s="61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 x14ac:dyDescent="0.35">
      <c r="A149" s="60"/>
      <c r="B149" s="60"/>
      <c r="C149" s="61"/>
      <c r="D149" s="61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 x14ac:dyDescent="0.35">
      <c r="A150" s="60"/>
      <c r="B150" s="60"/>
      <c r="C150" s="61"/>
      <c r="D150" s="61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 x14ac:dyDescent="0.35">
      <c r="A151" s="60"/>
      <c r="B151" s="60"/>
      <c r="C151" s="61"/>
      <c r="D151" s="61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 x14ac:dyDescent="0.35">
      <c r="A152" s="60"/>
      <c r="B152" s="60"/>
      <c r="C152" s="61"/>
      <c r="D152" s="61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 x14ac:dyDescent="0.35">
      <c r="A153" s="60"/>
      <c r="B153" s="60"/>
      <c r="C153" s="61"/>
      <c r="D153" s="61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 x14ac:dyDescent="0.35">
      <c r="A154" s="60"/>
      <c r="B154" s="60"/>
      <c r="C154" s="61"/>
      <c r="D154" s="61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 x14ac:dyDescent="0.35">
      <c r="A155" s="60"/>
      <c r="B155" s="60"/>
      <c r="C155" s="61"/>
      <c r="D155" s="61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 x14ac:dyDescent="0.35">
      <c r="A156" s="60"/>
      <c r="B156" s="60"/>
      <c r="C156" s="61"/>
      <c r="D156" s="61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 x14ac:dyDescent="0.35">
      <c r="A157" s="60"/>
      <c r="B157" s="60"/>
      <c r="C157" s="61"/>
      <c r="D157" s="61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 x14ac:dyDescent="0.35">
      <c r="A158" s="60"/>
      <c r="B158" s="60"/>
      <c r="C158" s="61"/>
      <c r="D158" s="61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 x14ac:dyDescent="0.35">
      <c r="A159" s="60"/>
      <c r="B159" s="60"/>
      <c r="C159" s="61"/>
      <c r="D159" s="61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 x14ac:dyDescent="0.35">
      <c r="A160" s="60"/>
      <c r="B160" s="60"/>
      <c r="C160" s="61"/>
      <c r="D160" s="61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 x14ac:dyDescent="0.35">
      <c r="A161" s="60"/>
      <c r="B161" s="60"/>
      <c r="C161" s="61"/>
      <c r="D161" s="61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 x14ac:dyDescent="0.35">
      <c r="A162" s="60"/>
      <c r="B162" s="60"/>
      <c r="C162" s="61"/>
      <c r="D162" s="61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 x14ac:dyDescent="0.35">
      <c r="A163" s="60"/>
      <c r="B163" s="60"/>
      <c r="C163" s="61"/>
      <c r="D163" s="61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 x14ac:dyDescent="0.35">
      <c r="A164" s="60"/>
      <c r="B164" s="60"/>
      <c r="C164" s="61"/>
      <c r="D164" s="61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 x14ac:dyDescent="0.35">
      <c r="A165" s="60"/>
      <c r="B165" s="60"/>
      <c r="C165" s="61"/>
      <c r="D165" s="61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 x14ac:dyDescent="0.35">
      <c r="A166" s="60"/>
      <c r="B166" s="60"/>
      <c r="C166" s="61"/>
      <c r="D166" s="61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 x14ac:dyDescent="0.35">
      <c r="A167" s="60"/>
      <c r="B167" s="60"/>
      <c r="C167" s="61"/>
      <c r="D167" s="61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 x14ac:dyDescent="0.35">
      <c r="A168" s="60"/>
      <c r="B168" s="60"/>
      <c r="C168" s="61"/>
      <c r="D168" s="61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 x14ac:dyDescent="0.35">
      <c r="A169" s="60"/>
      <c r="B169" s="60"/>
      <c r="C169" s="61"/>
      <c r="D169" s="61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 x14ac:dyDescent="0.35">
      <c r="A170" s="60"/>
      <c r="B170" s="60"/>
      <c r="C170" s="61"/>
      <c r="D170" s="61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 x14ac:dyDescent="0.35">
      <c r="A171" s="60"/>
      <c r="B171" s="60"/>
      <c r="C171" s="61"/>
      <c r="D171" s="61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 x14ac:dyDescent="0.35">
      <c r="A172" s="60"/>
      <c r="B172" s="60"/>
      <c r="C172" s="61"/>
      <c r="D172" s="61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 x14ac:dyDescent="0.35">
      <c r="A173" s="60"/>
      <c r="B173" s="60"/>
      <c r="C173" s="61"/>
      <c r="D173" s="61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 x14ac:dyDescent="0.35">
      <c r="A174" s="60"/>
      <c r="B174" s="60"/>
      <c r="C174" s="61"/>
      <c r="D174" s="61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 x14ac:dyDescent="0.35">
      <c r="A175" s="60"/>
      <c r="B175" s="60"/>
      <c r="C175" s="61"/>
      <c r="D175" s="61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 x14ac:dyDescent="0.35">
      <c r="A176" s="60"/>
      <c r="B176" s="60"/>
      <c r="C176" s="61"/>
      <c r="D176" s="61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 x14ac:dyDescent="0.35">
      <c r="A177" s="60"/>
      <c r="B177" s="60"/>
      <c r="C177" s="61"/>
      <c r="D177" s="61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 x14ac:dyDescent="0.35">
      <c r="A178" s="60"/>
      <c r="B178" s="60"/>
      <c r="C178" s="61"/>
      <c r="D178" s="61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 x14ac:dyDescent="0.35">
      <c r="A179" s="60"/>
      <c r="B179" s="60"/>
      <c r="C179" s="61"/>
      <c r="D179" s="61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 x14ac:dyDescent="0.35">
      <c r="A180" s="60"/>
      <c r="B180" s="60"/>
      <c r="C180" s="61"/>
      <c r="D180" s="61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 x14ac:dyDescent="0.35">
      <c r="A181" s="60"/>
      <c r="B181" s="60"/>
      <c r="C181" s="61"/>
      <c r="D181" s="61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 x14ac:dyDescent="0.35">
      <c r="A182" s="60"/>
      <c r="B182" s="60"/>
      <c r="C182" s="61"/>
      <c r="D182" s="61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 x14ac:dyDescent="0.35">
      <c r="A183" s="60"/>
      <c r="B183" s="60"/>
      <c r="C183" s="61"/>
      <c r="D183" s="61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 x14ac:dyDescent="0.35">
      <c r="A184" s="60"/>
      <c r="B184" s="60"/>
      <c r="C184" s="61"/>
      <c r="D184" s="61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 x14ac:dyDescent="0.35">
      <c r="A185" s="60"/>
      <c r="B185" s="60"/>
      <c r="C185" s="61"/>
      <c r="D185" s="61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 x14ac:dyDescent="0.35">
      <c r="A186" s="60"/>
      <c r="B186" s="60"/>
      <c r="C186" s="61"/>
      <c r="D186" s="61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 x14ac:dyDescent="0.35">
      <c r="A187" s="60"/>
      <c r="B187" s="60"/>
      <c r="C187" s="61"/>
      <c r="D187" s="61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 x14ac:dyDescent="0.35">
      <c r="A188" s="60"/>
      <c r="B188" s="60"/>
      <c r="C188" s="61"/>
      <c r="D188" s="61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 x14ac:dyDescent="0.35">
      <c r="A189" s="60"/>
      <c r="B189" s="60"/>
      <c r="C189" s="61"/>
      <c r="D189" s="61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 x14ac:dyDescent="0.35">
      <c r="A190" s="60"/>
      <c r="B190" s="60"/>
      <c r="C190" s="61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 x14ac:dyDescent="0.35">
      <c r="A191" s="60"/>
      <c r="B191" s="60"/>
      <c r="C191" s="61"/>
      <c r="D191" s="61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 x14ac:dyDescent="0.35">
      <c r="A192" s="60"/>
      <c r="B192" s="60"/>
      <c r="C192" s="61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 x14ac:dyDescent="0.35">
      <c r="A193" s="60"/>
      <c r="B193" s="60"/>
      <c r="C193" s="61"/>
      <c r="D193" s="61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 x14ac:dyDescent="0.35">
      <c r="A194" s="60"/>
      <c r="B194" s="60"/>
      <c r="C194" s="61"/>
      <c r="D194" s="61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 x14ac:dyDescent="0.35">
      <c r="A195" s="60"/>
      <c r="B195" s="60"/>
      <c r="C195" s="61"/>
      <c r="D195" s="61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 x14ac:dyDescent="0.35">
      <c r="A196" s="60"/>
      <c r="B196" s="60"/>
      <c r="C196" s="61"/>
      <c r="D196" s="61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 x14ac:dyDescent="0.35">
      <c r="A197" s="60"/>
      <c r="B197" s="60"/>
      <c r="C197" s="61"/>
      <c r="D197" s="61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 x14ac:dyDescent="0.35">
      <c r="A198" s="60"/>
      <c r="B198" s="60"/>
      <c r="C198" s="61"/>
      <c r="D198" s="61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 x14ac:dyDescent="0.35">
      <c r="A199" s="60"/>
      <c r="B199" s="60"/>
      <c r="C199" s="61"/>
      <c r="D199" s="61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 x14ac:dyDescent="0.35">
      <c r="A200" s="60"/>
      <c r="B200" s="60"/>
      <c r="C200" s="61"/>
      <c r="D200" s="61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 x14ac:dyDescent="0.35">
      <c r="A201" s="60"/>
      <c r="B201" s="60"/>
      <c r="C201" s="61"/>
      <c r="D201" s="61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 x14ac:dyDescent="0.35">
      <c r="A202" s="60"/>
      <c r="B202" s="60"/>
      <c r="C202" s="61"/>
      <c r="D202" s="61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 x14ac:dyDescent="0.35">
      <c r="A203" s="60"/>
      <c r="B203" s="60"/>
      <c r="C203" s="61"/>
      <c r="D203" s="61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 x14ac:dyDescent="0.35">
      <c r="A204" s="60"/>
      <c r="B204" s="60"/>
      <c r="C204" s="61"/>
      <c r="D204" s="61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 x14ac:dyDescent="0.35">
      <c r="A205" s="60"/>
      <c r="B205" s="60"/>
      <c r="C205" s="61"/>
      <c r="D205" s="61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 x14ac:dyDescent="0.35">
      <c r="A206" s="60"/>
      <c r="B206" s="60"/>
      <c r="C206" s="61"/>
      <c r="D206" s="61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 x14ac:dyDescent="0.35">
      <c r="A207" s="60"/>
      <c r="B207" s="60"/>
      <c r="C207" s="61"/>
      <c r="D207" s="61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 x14ac:dyDescent="0.35">
      <c r="A208" s="60"/>
      <c r="B208" s="60"/>
      <c r="C208" s="61"/>
      <c r="D208" s="61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 x14ac:dyDescent="0.35">
      <c r="A209" s="60"/>
      <c r="B209" s="60"/>
      <c r="C209" s="61"/>
      <c r="D209" s="61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 x14ac:dyDescent="0.35">
      <c r="A210" s="60"/>
      <c r="B210" s="60"/>
      <c r="C210" s="61"/>
      <c r="D210" s="61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 x14ac:dyDescent="0.35">
      <c r="A211" s="60"/>
      <c r="B211" s="60"/>
      <c r="C211" s="61"/>
      <c r="D211" s="61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 x14ac:dyDescent="0.35">
      <c r="A212" s="60"/>
      <c r="B212" s="60"/>
      <c r="C212" s="61"/>
      <c r="D212" s="61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 x14ac:dyDescent="0.35">
      <c r="A213" s="60"/>
      <c r="B213" s="60"/>
      <c r="C213" s="61"/>
      <c r="D213" s="61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 x14ac:dyDescent="0.35">
      <c r="A214" s="60"/>
      <c r="B214" s="60"/>
      <c r="C214" s="61"/>
      <c r="D214" s="61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 x14ac:dyDescent="0.35">
      <c r="A215" s="60"/>
      <c r="B215" s="60"/>
      <c r="C215" s="61"/>
      <c r="D215" s="61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 x14ac:dyDescent="0.35">
      <c r="A216" s="60"/>
      <c r="B216" s="60"/>
      <c r="C216" s="61"/>
      <c r="D216" s="61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 x14ac:dyDescent="0.35">
      <c r="A217" s="60"/>
      <c r="B217" s="60"/>
      <c r="C217" s="61"/>
      <c r="D217" s="61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 x14ac:dyDescent="0.35">
      <c r="A218" s="60"/>
      <c r="B218" s="60"/>
      <c r="C218" s="61"/>
      <c r="D218" s="61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 x14ac:dyDescent="0.35">
      <c r="A219" s="60"/>
      <c r="B219" s="60"/>
      <c r="C219" s="61"/>
      <c r="D219" s="61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 x14ac:dyDescent="0.35">
      <c r="A220" s="60"/>
      <c r="B220" s="60"/>
      <c r="C220" s="61"/>
      <c r="D220" s="61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 x14ac:dyDescent="0.35">
      <c r="A221" s="60"/>
      <c r="B221" s="60"/>
      <c r="C221" s="61"/>
      <c r="D221" s="61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 x14ac:dyDescent="0.35">
      <c r="A222" s="60"/>
      <c r="B222" s="60"/>
      <c r="C222" s="61"/>
      <c r="D222" s="61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 x14ac:dyDescent="0.35">
      <c r="A223" s="60"/>
      <c r="B223" s="60"/>
      <c r="C223" s="61"/>
      <c r="D223" s="61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 x14ac:dyDescent="0.35">
      <c r="A224" s="60"/>
      <c r="B224" s="60"/>
      <c r="C224" s="61"/>
      <c r="D224" s="61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 x14ac:dyDescent="0.35">
      <c r="A225" s="60"/>
      <c r="B225" s="60"/>
      <c r="C225" s="61"/>
      <c r="D225" s="61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 x14ac:dyDescent="0.35">
      <c r="A226" s="60"/>
      <c r="B226" s="60"/>
      <c r="C226" s="61"/>
      <c r="D226" s="61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 x14ac:dyDescent="0.35">
      <c r="A227" s="60"/>
      <c r="B227" s="60"/>
      <c r="C227" s="61"/>
      <c r="D227" s="61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 x14ac:dyDescent="0.35">
      <c r="A228" s="60"/>
      <c r="B228" s="60"/>
      <c r="C228" s="61"/>
      <c r="D228" s="61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 x14ac:dyDescent="0.35">
      <c r="A229" s="60"/>
      <c r="B229" s="60"/>
      <c r="C229" s="61"/>
      <c r="D229" s="61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 x14ac:dyDescent="0.35">
      <c r="A230" s="60"/>
      <c r="B230" s="60"/>
      <c r="C230" s="61"/>
      <c r="D230" s="61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 x14ac:dyDescent="0.35">
      <c r="A231" s="60"/>
      <c r="B231" s="60"/>
      <c r="C231" s="61"/>
      <c r="D231" s="61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 x14ac:dyDescent="0.35">
      <c r="A232" s="60"/>
      <c r="B232" s="60"/>
      <c r="C232" s="61"/>
      <c r="D232" s="61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 x14ac:dyDescent="0.35">
      <c r="A233" s="60"/>
      <c r="B233" s="60"/>
      <c r="C233" s="61"/>
      <c r="D233" s="61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 x14ac:dyDescent="0.35">
      <c r="A234" s="60"/>
      <c r="B234" s="60"/>
      <c r="C234" s="61"/>
      <c r="D234" s="61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 x14ac:dyDescent="0.35">
      <c r="A235" s="60"/>
      <c r="B235" s="60"/>
      <c r="C235" s="61"/>
      <c r="D235" s="61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 x14ac:dyDescent="0.35">
      <c r="A236" s="60"/>
      <c r="B236" s="60"/>
      <c r="C236" s="61"/>
      <c r="D236" s="61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 x14ac:dyDescent="0.35">
      <c r="A237" s="60"/>
      <c r="B237" s="60"/>
      <c r="C237" s="61"/>
      <c r="D237" s="61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 x14ac:dyDescent="0.35">
      <c r="A238" s="60"/>
      <c r="B238" s="60"/>
      <c r="C238" s="61"/>
      <c r="D238" s="61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 x14ac:dyDescent="0.35">
      <c r="A239" s="60"/>
      <c r="B239" s="60"/>
      <c r="C239" s="61"/>
      <c r="D239" s="61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 x14ac:dyDescent="0.35">
      <c r="A240" s="60"/>
      <c r="B240" s="60"/>
      <c r="C240" s="61"/>
      <c r="D240" s="61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 x14ac:dyDescent="0.35">
      <c r="A241" s="60"/>
      <c r="B241" s="60"/>
      <c r="C241" s="61"/>
      <c r="D241" s="61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 x14ac:dyDescent="0.35">
      <c r="A242" s="60"/>
      <c r="B242" s="60"/>
      <c r="C242" s="61"/>
      <c r="D242" s="61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 x14ac:dyDescent="0.35">
      <c r="A243" s="60"/>
      <c r="B243" s="60"/>
      <c r="C243" s="61"/>
      <c r="D243" s="61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 x14ac:dyDescent="0.35">
      <c r="A244" s="60"/>
      <c r="B244" s="60"/>
      <c r="C244" s="61"/>
      <c r="D244" s="61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 x14ac:dyDescent="0.35">
      <c r="A245" s="60"/>
      <c r="B245" s="60"/>
      <c r="C245" s="61"/>
      <c r="D245" s="61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 x14ac:dyDescent="0.35">
      <c r="A246" s="60"/>
      <c r="B246" s="60"/>
      <c r="C246" s="61"/>
      <c r="D246" s="61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 x14ac:dyDescent="0.35">
      <c r="A247" s="60"/>
      <c r="B247" s="60"/>
      <c r="C247" s="61"/>
      <c r="D247" s="61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 x14ac:dyDescent="0.35">
      <c r="A248" s="60"/>
      <c r="B248" s="60"/>
      <c r="C248" s="61"/>
      <c r="D248" s="61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 x14ac:dyDescent="0.35">
      <c r="A249" s="60"/>
      <c r="B249" s="60"/>
      <c r="C249" s="61"/>
      <c r="D249" s="61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 x14ac:dyDescent="0.35">
      <c r="A250" s="60"/>
      <c r="B250" s="60"/>
      <c r="C250" s="61"/>
      <c r="D250" s="61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 x14ac:dyDescent="0.35">
      <c r="A251" s="60"/>
      <c r="B251" s="60"/>
      <c r="C251" s="61"/>
      <c r="D251" s="61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 x14ac:dyDescent="0.35">
      <c r="A252" s="60"/>
      <c r="B252" s="60"/>
      <c r="C252" s="61"/>
      <c r="D252" s="61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 x14ac:dyDescent="0.35">
      <c r="A253" s="60"/>
      <c r="B253" s="60"/>
      <c r="C253" s="61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 x14ac:dyDescent="0.35">
      <c r="A254" s="60"/>
      <c r="B254" s="60"/>
      <c r="C254" s="61"/>
      <c r="D254" s="61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 x14ac:dyDescent="0.35">
      <c r="A255" s="60"/>
      <c r="B255" s="60"/>
      <c r="C255" s="61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 x14ac:dyDescent="0.35">
      <c r="A256" s="60"/>
      <c r="B256" s="60"/>
      <c r="C256" s="61"/>
      <c r="D256" s="61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 x14ac:dyDescent="0.35">
      <c r="A257" s="60"/>
      <c r="B257" s="60"/>
      <c r="C257" s="61"/>
      <c r="D257" s="61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 x14ac:dyDescent="0.35">
      <c r="A258" s="60"/>
      <c r="B258" s="60"/>
      <c r="C258" s="61"/>
      <c r="D258" s="61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 x14ac:dyDescent="0.35">
      <c r="A259" s="60"/>
      <c r="B259" s="60"/>
      <c r="C259" s="61"/>
      <c r="D259" s="61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 x14ac:dyDescent="0.35">
      <c r="A260" s="60"/>
      <c r="B260" s="60"/>
      <c r="C260" s="61"/>
      <c r="D260" s="61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 x14ac:dyDescent="0.35">
      <c r="A261" s="60"/>
      <c r="B261" s="60"/>
      <c r="C261" s="61"/>
      <c r="D261" s="61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 x14ac:dyDescent="0.35">
      <c r="A262" s="60"/>
      <c r="B262" s="60"/>
      <c r="C262" s="61"/>
      <c r="D262" s="61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 x14ac:dyDescent="0.35">
      <c r="A263" s="60"/>
      <c r="B263" s="60"/>
      <c r="C263" s="61"/>
      <c r="D263" s="61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 x14ac:dyDescent="0.35">
      <c r="A264" s="60"/>
      <c r="B264" s="60"/>
      <c r="C264" s="61"/>
      <c r="D264" s="61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 x14ac:dyDescent="0.35">
      <c r="A265" s="60"/>
      <c r="B265" s="60"/>
      <c r="C265" s="61"/>
      <c r="D265" s="61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 x14ac:dyDescent="0.35">
      <c r="A266" s="60"/>
      <c r="B266" s="60"/>
      <c r="C266" s="61"/>
      <c r="D266" s="61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 x14ac:dyDescent="0.35">
      <c r="A267" s="60"/>
      <c r="B267" s="60"/>
      <c r="C267" s="61"/>
      <c r="D267" s="61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 x14ac:dyDescent="0.35">
      <c r="A268" s="60"/>
      <c r="B268" s="60"/>
      <c r="C268" s="61"/>
      <c r="D268" s="61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 x14ac:dyDescent="0.35">
      <c r="A269" s="60"/>
      <c r="B269" s="60"/>
      <c r="C269" s="61"/>
      <c r="D269" s="61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 x14ac:dyDescent="0.35">
      <c r="A270" s="60"/>
      <c r="B270" s="60"/>
      <c r="C270" s="61"/>
      <c r="D270" s="61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 x14ac:dyDescent="0.35">
      <c r="A271" s="60"/>
      <c r="B271" s="60"/>
      <c r="C271" s="61"/>
      <c r="D271" s="61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 x14ac:dyDescent="0.35">
      <c r="A272" s="60"/>
      <c r="B272" s="60"/>
      <c r="C272" s="61"/>
      <c r="D272" s="61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 x14ac:dyDescent="0.35">
      <c r="A273" s="60"/>
      <c r="B273" s="60"/>
      <c r="C273" s="61"/>
      <c r="D273" s="61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 x14ac:dyDescent="0.35">
      <c r="A274" s="60"/>
      <c r="B274" s="60"/>
      <c r="C274" s="61"/>
      <c r="D274" s="61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 x14ac:dyDescent="0.35">
      <c r="A275" s="60"/>
      <c r="B275" s="60"/>
      <c r="C275" s="61"/>
      <c r="D275" s="61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 x14ac:dyDescent="0.35">
      <c r="A276" s="60"/>
      <c r="B276" s="60"/>
      <c r="C276" s="61"/>
      <c r="D276" s="61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 x14ac:dyDescent="0.35">
      <c r="A277" s="60"/>
      <c r="B277" s="60"/>
      <c r="C277" s="61"/>
      <c r="D277" s="61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 x14ac:dyDescent="0.35">
      <c r="A278" s="60"/>
      <c r="B278" s="60"/>
      <c r="C278" s="61"/>
      <c r="D278" s="61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 x14ac:dyDescent="0.35">
      <c r="A279" s="60"/>
      <c r="B279" s="60"/>
      <c r="C279" s="61"/>
      <c r="D279" s="61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 x14ac:dyDescent="0.35">
      <c r="A280" s="60"/>
      <c r="B280" s="60"/>
      <c r="C280" s="61"/>
      <c r="D280" s="61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 x14ac:dyDescent="0.35">
      <c r="A281" s="60"/>
      <c r="B281" s="60"/>
      <c r="C281" s="61"/>
      <c r="D281" s="61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 x14ac:dyDescent="0.35">
      <c r="A282" s="60"/>
      <c r="B282" s="60"/>
      <c r="C282" s="61"/>
      <c r="D282" s="61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 x14ac:dyDescent="0.35">
      <c r="A283" s="60"/>
      <c r="B283" s="60"/>
      <c r="C283" s="61"/>
      <c r="D283" s="61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 x14ac:dyDescent="0.35">
      <c r="A284" s="60"/>
      <c r="B284" s="60"/>
      <c r="C284" s="61"/>
      <c r="D284" s="61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 x14ac:dyDescent="0.35">
      <c r="A285" s="60"/>
      <c r="B285" s="60"/>
      <c r="C285" s="61"/>
      <c r="D285" s="61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 x14ac:dyDescent="0.35">
      <c r="A286" s="60"/>
      <c r="B286" s="60"/>
      <c r="C286" s="61"/>
      <c r="D286" s="61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 x14ac:dyDescent="0.35">
      <c r="A287" s="60"/>
      <c r="B287" s="60"/>
      <c r="C287" s="61"/>
      <c r="D287" s="61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 x14ac:dyDescent="0.35">
      <c r="A288" s="60"/>
      <c r="B288" s="60"/>
      <c r="C288" s="61"/>
      <c r="D288" s="61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 x14ac:dyDescent="0.35">
      <c r="A289" s="60"/>
      <c r="B289" s="60"/>
      <c r="C289" s="61"/>
      <c r="D289" s="61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 x14ac:dyDescent="0.35">
      <c r="A290" s="60"/>
      <c r="B290" s="60"/>
      <c r="C290" s="61"/>
      <c r="D290" s="61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 x14ac:dyDescent="0.35">
      <c r="A291" s="60"/>
      <c r="B291" s="60"/>
      <c r="C291" s="61"/>
      <c r="D291" s="61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 x14ac:dyDescent="0.35">
      <c r="A292" s="60"/>
      <c r="B292" s="60"/>
      <c r="C292" s="61"/>
      <c r="D292" s="61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 x14ac:dyDescent="0.35">
      <c r="A293" s="60"/>
      <c r="B293" s="60"/>
      <c r="C293" s="61"/>
      <c r="D293" s="61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 x14ac:dyDescent="0.35">
      <c r="A294" s="60"/>
      <c r="B294" s="60"/>
      <c r="C294" s="61"/>
      <c r="D294" s="61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 x14ac:dyDescent="0.35">
      <c r="A295" s="60"/>
      <c r="B295" s="60"/>
      <c r="C295" s="61"/>
      <c r="D295" s="61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 x14ac:dyDescent="0.35">
      <c r="A296" s="60"/>
      <c r="B296" s="60"/>
      <c r="C296" s="61"/>
      <c r="D296" s="61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 x14ac:dyDescent="0.35">
      <c r="A297" s="60"/>
      <c r="B297" s="60"/>
      <c r="C297" s="61"/>
      <c r="D297" s="61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 x14ac:dyDescent="0.35">
      <c r="A298" s="60"/>
      <c r="B298" s="60"/>
      <c r="C298" s="61"/>
      <c r="D298" s="61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 x14ac:dyDescent="0.35">
      <c r="A299" s="60"/>
      <c r="B299" s="60"/>
      <c r="C299" s="61"/>
      <c r="D299" s="61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 x14ac:dyDescent="0.35">
      <c r="A300" s="60"/>
      <c r="B300" s="60"/>
      <c r="C300" s="61"/>
      <c r="D300" s="61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 x14ac:dyDescent="0.35">
      <c r="A301" s="60"/>
      <c r="B301" s="60"/>
      <c r="C301" s="61"/>
      <c r="D301" s="61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 x14ac:dyDescent="0.35">
      <c r="A302" s="60"/>
      <c r="B302" s="60"/>
      <c r="C302" s="61"/>
      <c r="D302" s="61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 x14ac:dyDescent="0.35">
      <c r="A303" s="60"/>
      <c r="B303" s="60"/>
      <c r="C303" s="61"/>
      <c r="D303" s="61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 x14ac:dyDescent="0.35">
      <c r="A304" s="60"/>
      <c r="B304" s="60"/>
      <c r="C304" s="61"/>
      <c r="D304" s="61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 x14ac:dyDescent="0.35">
      <c r="A305" s="60"/>
      <c r="B305" s="60"/>
      <c r="C305" s="61"/>
      <c r="D305" s="61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 x14ac:dyDescent="0.35">
      <c r="A306" s="60"/>
      <c r="B306" s="60"/>
      <c r="C306" s="61"/>
      <c r="D306" s="61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 x14ac:dyDescent="0.35">
      <c r="A307" s="60"/>
      <c r="B307" s="60"/>
      <c r="C307" s="61"/>
      <c r="D307" s="61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 x14ac:dyDescent="0.35">
      <c r="A308" s="60"/>
      <c r="B308" s="60"/>
      <c r="C308" s="61"/>
      <c r="D308" s="61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 x14ac:dyDescent="0.35">
      <c r="A309" s="60"/>
      <c r="B309" s="60"/>
      <c r="C309" s="61"/>
      <c r="D309" s="61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 x14ac:dyDescent="0.35">
      <c r="A310" s="60"/>
      <c r="B310" s="60"/>
      <c r="C310" s="61"/>
      <c r="D310" s="61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 x14ac:dyDescent="0.35">
      <c r="A311" s="60"/>
      <c r="B311" s="60"/>
      <c r="C311" s="61"/>
      <c r="D311" s="61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 x14ac:dyDescent="0.35">
      <c r="A312" s="60"/>
      <c r="B312" s="60"/>
      <c r="C312" s="61"/>
      <c r="D312" s="61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 x14ac:dyDescent="0.35">
      <c r="A313" s="60"/>
      <c r="B313" s="60"/>
      <c r="C313" s="61"/>
      <c r="D313" s="61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 x14ac:dyDescent="0.35">
      <c r="A314" s="60"/>
      <c r="B314" s="60"/>
      <c r="C314" s="61"/>
      <c r="D314" s="61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 x14ac:dyDescent="0.35">
      <c r="A315" s="60"/>
      <c r="B315" s="60"/>
      <c r="C315" s="61"/>
      <c r="D315" s="61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 x14ac:dyDescent="0.35">
      <c r="A316" s="60"/>
      <c r="B316" s="60"/>
      <c r="C316" s="61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 x14ac:dyDescent="0.35">
      <c r="A317" s="60"/>
      <c r="B317" s="60"/>
      <c r="C317" s="61"/>
      <c r="D317" s="61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 x14ac:dyDescent="0.35">
      <c r="A318" s="60"/>
      <c r="B318" s="60"/>
      <c r="C318" s="61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 x14ac:dyDescent="0.35">
      <c r="A319" s="60"/>
      <c r="B319" s="60"/>
      <c r="C319" s="61"/>
      <c r="D319" s="61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 x14ac:dyDescent="0.35">
      <c r="A320" s="60"/>
      <c r="B320" s="60"/>
      <c r="C320" s="61"/>
      <c r="D320" s="61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 x14ac:dyDescent="0.35">
      <c r="A321" s="60"/>
      <c r="B321" s="60"/>
      <c r="C321" s="61"/>
      <c r="D321" s="61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 x14ac:dyDescent="0.35">
      <c r="A322" s="60"/>
      <c r="B322" s="60"/>
      <c r="C322" s="61"/>
      <c r="D322" s="61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 x14ac:dyDescent="0.35">
      <c r="A323" s="60"/>
      <c r="B323" s="60"/>
      <c r="C323" s="61"/>
      <c r="D323" s="61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 x14ac:dyDescent="0.35">
      <c r="A324" s="60"/>
      <c r="B324" s="60"/>
      <c r="C324" s="61"/>
      <c r="D324" s="61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 x14ac:dyDescent="0.35">
      <c r="A325" s="60"/>
      <c r="B325" s="60"/>
      <c r="C325" s="61"/>
      <c r="D325" s="61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 x14ac:dyDescent="0.35">
      <c r="A326" s="60"/>
      <c r="B326" s="60"/>
      <c r="C326" s="61"/>
      <c r="D326" s="61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 x14ac:dyDescent="0.35">
      <c r="A327" s="60"/>
      <c r="B327" s="60"/>
      <c r="C327" s="61"/>
      <c r="D327" s="61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 x14ac:dyDescent="0.35">
      <c r="A328" s="60"/>
      <c r="B328" s="60"/>
      <c r="C328" s="61"/>
      <c r="D328" s="61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 x14ac:dyDescent="0.35">
      <c r="A329" s="60"/>
      <c r="B329" s="60"/>
      <c r="C329" s="61"/>
      <c r="D329" s="61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 x14ac:dyDescent="0.35">
      <c r="A330" s="60"/>
      <c r="B330" s="60"/>
      <c r="C330" s="61"/>
      <c r="D330" s="61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 x14ac:dyDescent="0.35">
      <c r="A331" s="60"/>
      <c r="B331" s="60"/>
      <c r="C331" s="61"/>
      <c r="D331" s="61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 x14ac:dyDescent="0.35">
      <c r="A332" s="60"/>
      <c r="B332" s="60"/>
      <c r="C332" s="61"/>
      <c r="D332" s="61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 x14ac:dyDescent="0.35">
      <c r="A333" s="60"/>
      <c r="B333" s="60"/>
      <c r="C333" s="61"/>
      <c r="D333" s="61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 x14ac:dyDescent="0.35">
      <c r="A334" s="60"/>
      <c r="B334" s="60"/>
      <c r="C334" s="61"/>
      <c r="D334" s="61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 x14ac:dyDescent="0.35">
      <c r="A335" s="60"/>
      <c r="B335" s="60"/>
      <c r="C335" s="61"/>
      <c r="D335" s="61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 x14ac:dyDescent="0.35">
      <c r="A336" s="60"/>
      <c r="B336" s="60"/>
      <c r="C336" s="61"/>
      <c r="D336" s="61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 x14ac:dyDescent="0.35">
      <c r="A337" s="60"/>
      <c r="B337" s="60"/>
      <c r="C337" s="61"/>
      <c r="D337" s="61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 x14ac:dyDescent="0.35">
      <c r="A338" s="60"/>
      <c r="B338" s="60"/>
      <c r="C338" s="61"/>
      <c r="D338" s="61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 x14ac:dyDescent="0.35">
      <c r="A339" s="60"/>
      <c r="B339" s="60"/>
      <c r="C339" s="61"/>
      <c r="D339" s="61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 x14ac:dyDescent="0.35">
      <c r="A340" s="60"/>
      <c r="B340" s="60"/>
      <c r="C340" s="61"/>
      <c r="D340" s="61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 x14ac:dyDescent="0.35">
      <c r="A341" s="60"/>
      <c r="B341" s="60"/>
      <c r="C341" s="61"/>
      <c r="D341" s="61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 x14ac:dyDescent="0.35">
      <c r="A342" s="60"/>
      <c r="B342" s="60"/>
      <c r="C342" s="61"/>
      <c r="D342" s="61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 x14ac:dyDescent="0.35">
      <c r="A343" s="60"/>
      <c r="B343" s="60"/>
      <c r="C343" s="61"/>
      <c r="D343" s="61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 x14ac:dyDescent="0.35">
      <c r="A344" s="60"/>
      <c r="B344" s="60"/>
      <c r="C344" s="61"/>
      <c r="D344" s="61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 x14ac:dyDescent="0.35">
      <c r="A345" s="60"/>
      <c r="B345" s="60"/>
      <c r="C345" s="61"/>
      <c r="D345" s="61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 x14ac:dyDescent="0.35">
      <c r="A346" s="60"/>
      <c r="B346" s="60"/>
      <c r="C346" s="61"/>
      <c r="D346" s="61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 x14ac:dyDescent="0.35">
      <c r="A347" s="60"/>
      <c r="B347" s="60"/>
      <c r="C347" s="61"/>
      <c r="D347" s="61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 x14ac:dyDescent="0.35">
      <c r="A348" s="60"/>
      <c r="B348" s="60"/>
      <c r="C348" s="61"/>
      <c r="D348" s="61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 x14ac:dyDescent="0.35">
      <c r="A349" s="60"/>
      <c r="B349" s="60"/>
      <c r="C349" s="61"/>
      <c r="D349" s="61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 x14ac:dyDescent="0.35">
      <c r="A350" s="60"/>
      <c r="B350" s="60"/>
      <c r="C350" s="61"/>
      <c r="D350" s="61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 x14ac:dyDescent="0.35">
      <c r="A351" s="60"/>
      <c r="B351" s="60"/>
      <c r="C351" s="61"/>
      <c r="D351" s="61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 x14ac:dyDescent="0.35">
      <c r="A352" s="60"/>
      <c r="B352" s="60"/>
      <c r="C352" s="61"/>
      <c r="D352" s="61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 x14ac:dyDescent="0.35">
      <c r="A353" s="60"/>
      <c r="B353" s="60"/>
      <c r="C353" s="61"/>
      <c r="D353" s="61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 x14ac:dyDescent="0.35">
      <c r="A354" s="60"/>
      <c r="B354" s="60"/>
      <c r="C354" s="61"/>
      <c r="D354" s="61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 x14ac:dyDescent="0.35">
      <c r="A355" s="60"/>
      <c r="B355" s="60"/>
      <c r="C355" s="61"/>
      <c r="D355" s="61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 x14ac:dyDescent="0.35">
      <c r="A356" s="60"/>
      <c r="B356" s="60"/>
      <c r="C356" s="61"/>
      <c r="D356" s="61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 x14ac:dyDescent="0.35">
      <c r="A357" s="60"/>
      <c r="B357" s="60"/>
      <c r="C357" s="61"/>
      <c r="D357" s="61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 x14ac:dyDescent="0.35">
      <c r="A358" s="60"/>
      <c r="B358" s="60"/>
      <c r="C358" s="61"/>
      <c r="D358" s="61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 x14ac:dyDescent="0.35">
      <c r="A359" s="60"/>
      <c r="B359" s="60"/>
      <c r="C359" s="61"/>
      <c r="D359" s="61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 x14ac:dyDescent="0.35">
      <c r="A360" s="60"/>
      <c r="B360" s="60"/>
      <c r="C360" s="61"/>
      <c r="D360" s="61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 x14ac:dyDescent="0.35">
      <c r="A361" s="60"/>
      <c r="B361" s="60"/>
      <c r="C361" s="61"/>
      <c r="D361" s="61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 x14ac:dyDescent="0.35">
      <c r="A362" s="60"/>
      <c r="B362" s="60"/>
      <c r="C362" s="61"/>
      <c r="D362" s="61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 x14ac:dyDescent="0.35">
      <c r="A363" s="60"/>
      <c r="B363" s="60"/>
      <c r="C363" s="61"/>
      <c r="D363" s="61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 x14ac:dyDescent="0.35">
      <c r="A364" s="60"/>
      <c r="B364" s="60"/>
      <c r="C364" s="61"/>
      <c r="D364" s="61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 x14ac:dyDescent="0.35">
      <c r="A365" s="60"/>
      <c r="B365" s="60"/>
      <c r="C365" s="61"/>
      <c r="D365" s="61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 x14ac:dyDescent="0.35">
      <c r="A366" s="60"/>
      <c r="B366" s="60"/>
      <c r="C366" s="61"/>
      <c r="D366" s="61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 x14ac:dyDescent="0.35">
      <c r="A367" s="60"/>
      <c r="B367" s="60"/>
      <c r="C367" s="61"/>
      <c r="D367" s="61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 x14ac:dyDescent="0.35">
      <c r="A368" s="60"/>
      <c r="B368" s="60"/>
      <c r="C368" s="61"/>
      <c r="D368" s="61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 x14ac:dyDescent="0.35">
      <c r="A369" s="60"/>
      <c r="B369" s="60"/>
      <c r="C369" s="61"/>
      <c r="D369" s="61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 x14ac:dyDescent="0.35">
      <c r="A370" s="60"/>
      <c r="B370" s="60"/>
      <c r="C370" s="61"/>
      <c r="D370" s="61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 x14ac:dyDescent="0.35">
      <c r="A371" s="60"/>
      <c r="B371" s="60"/>
      <c r="C371" s="61"/>
      <c r="D371" s="61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 x14ac:dyDescent="0.35">
      <c r="A372" s="60"/>
      <c r="B372" s="60"/>
      <c r="C372" s="61"/>
      <c r="D372" s="61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 x14ac:dyDescent="0.35">
      <c r="A373" s="60"/>
      <c r="B373" s="60"/>
      <c r="C373" s="61"/>
      <c r="D373" s="61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 x14ac:dyDescent="0.35">
      <c r="A374" s="60"/>
      <c r="B374" s="60"/>
      <c r="C374" s="61"/>
      <c r="D374" s="61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 x14ac:dyDescent="0.35">
      <c r="A375" s="60"/>
      <c r="B375" s="60"/>
      <c r="C375" s="61"/>
      <c r="D375" s="61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 x14ac:dyDescent="0.35">
      <c r="A376" s="60"/>
      <c r="B376" s="60"/>
      <c r="C376" s="61"/>
      <c r="D376" s="61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 x14ac:dyDescent="0.35">
      <c r="A377" s="60"/>
      <c r="B377" s="60"/>
      <c r="C377" s="61"/>
      <c r="D377" s="61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 x14ac:dyDescent="0.35">
      <c r="A378" s="60"/>
      <c r="B378" s="60"/>
      <c r="C378" s="61"/>
      <c r="D378" s="61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 x14ac:dyDescent="0.35">
      <c r="A379" s="60"/>
      <c r="B379" s="60"/>
      <c r="C379" s="61"/>
      <c r="D379" s="61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 x14ac:dyDescent="0.35">
      <c r="A380" s="60"/>
      <c r="B380" s="60"/>
      <c r="C380" s="61"/>
      <c r="D380" s="61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 x14ac:dyDescent="0.35">
      <c r="A381" s="60"/>
      <c r="B381" s="60"/>
      <c r="C381" s="61"/>
      <c r="D381" s="61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 x14ac:dyDescent="0.35">
      <c r="A382" s="60"/>
      <c r="B382" s="60"/>
      <c r="C382" s="61"/>
      <c r="D382" s="61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 x14ac:dyDescent="0.35">
      <c r="A383" s="60"/>
      <c r="B383" s="60"/>
      <c r="C383" s="61"/>
      <c r="D383" s="61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 x14ac:dyDescent="0.35">
      <c r="A384" s="60"/>
      <c r="B384" s="60"/>
      <c r="C384" s="61"/>
      <c r="D384" s="61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 x14ac:dyDescent="0.35">
      <c r="A385" s="60"/>
      <c r="B385" s="60"/>
      <c r="C385" s="61"/>
      <c r="D385" s="61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 x14ac:dyDescent="0.35">
      <c r="A386" s="60"/>
      <c r="B386" s="60"/>
      <c r="C386" s="61"/>
      <c r="D386" s="61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 x14ac:dyDescent="0.35">
      <c r="A387" s="60"/>
      <c r="B387" s="60"/>
      <c r="C387" s="61"/>
      <c r="D387" s="61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 x14ac:dyDescent="0.35">
      <c r="A388" s="60"/>
      <c r="B388" s="60"/>
      <c r="C388" s="61"/>
      <c r="D388" s="61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 x14ac:dyDescent="0.35">
      <c r="A389" s="60"/>
      <c r="B389" s="60"/>
      <c r="C389" s="61"/>
      <c r="D389" s="61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 x14ac:dyDescent="0.35">
      <c r="A390" s="60"/>
      <c r="B390" s="60"/>
      <c r="C390" s="61"/>
      <c r="D390" s="61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 x14ac:dyDescent="0.35">
      <c r="A391" s="60"/>
      <c r="B391" s="60"/>
      <c r="C391" s="61"/>
      <c r="D391" s="61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 x14ac:dyDescent="0.35">
      <c r="A392" s="60"/>
      <c r="B392" s="60"/>
      <c r="C392" s="61"/>
      <c r="D392" s="61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 x14ac:dyDescent="0.35">
      <c r="A393" s="60"/>
      <c r="B393" s="60"/>
      <c r="C393" s="61"/>
      <c r="D393" s="61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 x14ac:dyDescent="0.35">
      <c r="A394" s="60"/>
      <c r="B394" s="60"/>
      <c r="C394" s="61"/>
      <c r="D394" s="61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 x14ac:dyDescent="0.35">
      <c r="A395" s="60"/>
      <c r="B395" s="60"/>
      <c r="C395" s="61"/>
      <c r="D395" s="61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 x14ac:dyDescent="0.35">
      <c r="A396" s="60"/>
      <c r="B396" s="60"/>
      <c r="C396" s="61"/>
      <c r="D396" s="61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 x14ac:dyDescent="0.35">
      <c r="A397" s="60"/>
      <c r="B397" s="60"/>
      <c r="C397" s="61"/>
      <c r="D397" s="61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 x14ac:dyDescent="0.35">
      <c r="A398" s="60"/>
      <c r="B398" s="60"/>
      <c r="C398" s="61"/>
      <c r="D398" s="61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 x14ac:dyDescent="0.35">
      <c r="A399" s="60"/>
      <c r="B399" s="60"/>
      <c r="C399" s="61"/>
      <c r="D399" s="61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 x14ac:dyDescent="0.35">
      <c r="A400" s="60"/>
      <c r="B400" s="60"/>
      <c r="C400" s="61"/>
      <c r="D400" s="61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 x14ac:dyDescent="0.35">
      <c r="A401" s="60"/>
      <c r="B401" s="60"/>
      <c r="C401" s="61"/>
      <c r="D401" s="61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 x14ac:dyDescent="0.35">
      <c r="A402" s="60"/>
      <c r="B402" s="60"/>
      <c r="C402" s="61"/>
      <c r="D402" s="61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 x14ac:dyDescent="0.35">
      <c r="A403" s="60"/>
      <c r="B403" s="60"/>
      <c r="C403" s="61"/>
      <c r="D403" s="61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 x14ac:dyDescent="0.35">
      <c r="A404" s="60"/>
      <c r="B404" s="60"/>
      <c r="C404" s="61"/>
      <c r="D404" s="61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 x14ac:dyDescent="0.35">
      <c r="A405" s="60"/>
      <c r="B405" s="60"/>
      <c r="C405" s="61"/>
      <c r="D405" s="61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 x14ac:dyDescent="0.35">
      <c r="A406" s="60"/>
      <c r="B406" s="60"/>
      <c r="C406" s="61"/>
      <c r="D406" s="61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 x14ac:dyDescent="0.35">
      <c r="A407" s="60"/>
      <c r="B407" s="60"/>
      <c r="C407" s="61"/>
      <c r="D407" s="61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 x14ac:dyDescent="0.35">
      <c r="A408" s="60"/>
      <c r="B408" s="60"/>
      <c r="C408" s="61"/>
      <c r="D408" s="61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 x14ac:dyDescent="0.35">
      <c r="A409" s="60"/>
      <c r="B409" s="60"/>
      <c r="C409" s="61"/>
      <c r="D409" s="61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 x14ac:dyDescent="0.35">
      <c r="A410" s="60"/>
      <c r="B410" s="60"/>
      <c r="C410" s="61"/>
      <c r="D410" s="61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 x14ac:dyDescent="0.35">
      <c r="A411" s="60"/>
      <c r="B411" s="60"/>
      <c r="C411" s="61"/>
      <c r="D411" s="61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 x14ac:dyDescent="0.35">
      <c r="A412" s="60"/>
      <c r="B412" s="60"/>
      <c r="C412" s="61"/>
      <c r="D412" s="61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 x14ac:dyDescent="0.35">
      <c r="A413" s="60"/>
      <c r="B413" s="60"/>
      <c r="C413" s="61"/>
      <c r="D413" s="61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 x14ac:dyDescent="0.35">
      <c r="A414" s="60"/>
      <c r="B414" s="60"/>
      <c r="C414" s="61"/>
      <c r="D414" s="61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 x14ac:dyDescent="0.35">
      <c r="A415" s="60"/>
      <c r="B415" s="60"/>
      <c r="C415" s="61"/>
      <c r="D415" s="61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 x14ac:dyDescent="0.35">
      <c r="A416" s="60"/>
      <c r="B416" s="60"/>
      <c r="C416" s="61"/>
      <c r="D416" s="61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 x14ac:dyDescent="0.35">
      <c r="A417" s="60"/>
      <c r="B417" s="60"/>
      <c r="C417" s="61"/>
      <c r="D417" s="61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 x14ac:dyDescent="0.35">
      <c r="A418" s="60"/>
      <c r="B418" s="60"/>
      <c r="C418" s="61"/>
      <c r="D418" s="61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 x14ac:dyDescent="0.35">
      <c r="A419" s="60"/>
      <c r="B419" s="60"/>
      <c r="C419" s="61"/>
      <c r="D419" s="61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 x14ac:dyDescent="0.35">
      <c r="A420" s="60"/>
      <c r="B420" s="60"/>
      <c r="C420" s="61"/>
      <c r="D420" s="61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 x14ac:dyDescent="0.35">
      <c r="A421" s="60"/>
      <c r="B421" s="60"/>
      <c r="C421" s="61"/>
      <c r="D421" s="61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 x14ac:dyDescent="0.35">
      <c r="A422" s="60"/>
      <c r="B422" s="60"/>
      <c r="C422" s="61"/>
      <c r="D422" s="61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 x14ac:dyDescent="0.35">
      <c r="A423" s="60"/>
      <c r="B423" s="60"/>
      <c r="C423" s="61"/>
      <c r="D423" s="61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 x14ac:dyDescent="0.35">
      <c r="A424" s="60"/>
      <c r="B424" s="60"/>
      <c r="C424" s="61"/>
      <c r="D424" s="61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 x14ac:dyDescent="0.35">
      <c r="A425" s="60"/>
      <c r="B425" s="60"/>
      <c r="C425" s="61"/>
      <c r="D425" s="61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 x14ac:dyDescent="0.35">
      <c r="A426" s="60"/>
      <c r="B426" s="60"/>
      <c r="C426" s="61"/>
      <c r="D426" s="61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 x14ac:dyDescent="0.35">
      <c r="A427" s="60"/>
      <c r="B427" s="60"/>
      <c r="C427" s="61"/>
      <c r="D427" s="61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 x14ac:dyDescent="0.35">
      <c r="A428" s="60"/>
      <c r="B428" s="60"/>
      <c r="C428" s="61"/>
      <c r="D428" s="61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 x14ac:dyDescent="0.35">
      <c r="A429" s="60"/>
      <c r="B429" s="60"/>
      <c r="C429" s="61"/>
      <c r="D429" s="61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 x14ac:dyDescent="0.35">
      <c r="A430" s="60"/>
      <c r="B430" s="60"/>
      <c r="C430" s="61"/>
      <c r="D430" s="61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 x14ac:dyDescent="0.35">
      <c r="A431" s="60"/>
      <c r="B431" s="60"/>
      <c r="C431" s="61"/>
      <c r="D431" s="61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 x14ac:dyDescent="0.35">
      <c r="A432" s="60"/>
      <c r="B432" s="60"/>
      <c r="C432" s="61"/>
      <c r="D432" s="61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 x14ac:dyDescent="0.35">
      <c r="A433" s="60"/>
      <c r="B433" s="60"/>
      <c r="C433" s="61"/>
      <c r="D433" s="61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 x14ac:dyDescent="0.35">
      <c r="A434" s="60"/>
      <c r="B434" s="60"/>
      <c r="C434" s="61"/>
      <c r="D434" s="61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 x14ac:dyDescent="0.35">
      <c r="A435" s="60"/>
      <c r="B435" s="60"/>
      <c r="C435" s="61"/>
      <c r="D435" s="61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 x14ac:dyDescent="0.35">
      <c r="A436" s="60"/>
      <c r="B436" s="60"/>
      <c r="C436" s="61"/>
      <c r="D436" s="61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 x14ac:dyDescent="0.35">
      <c r="A437" s="60"/>
      <c r="B437" s="60"/>
      <c r="C437" s="61"/>
      <c r="D437" s="61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 x14ac:dyDescent="0.35">
      <c r="A438" s="60"/>
      <c r="B438" s="60"/>
      <c r="C438" s="61"/>
      <c r="D438" s="61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 x14ac:dyDescent="0.35">
      <c r="A439" s="60"/>
      <c r="B439" s="60"/>
      <c r="C439" s="61"/>
      <c r="D439" s="61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 x14ac:dyDescent="0.35">
      <c r="A440" s="60"/>
      <c r="B440" s="60"/>
      <c r="C440" s="61"/>
      <c r="D440" s="61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 x14ac:dyDescent="0.35">
      <c r="A441" s="60"/>
      <c r="B441" s="60"/>
      <c r="C441" s="61"/>
      <c r="D441" s="61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 x14ac:dyDescent="0.35">
      <c r="A442" s="60"/>
      <c r="B442" s="60"/>
      <c r="C442" s="61"/>
      <c r="D442" s="61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 x14ac:dyDescent="0.35">
      <c r="A443" s="60"/>
      <c r="B443" s="60"/>
      <c r="C443" s="61"/>
      <c r="D443" s="61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 x14ac:dyDescent="0.35">
      <c r="A444" s="60"/>
      <c r="B444" s="60"/>
      <c r="C444" s="61"/>
      <c r="D444" s="61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 x14ac:dyDescent="0.35">
      <c r="A445" s="60"/>
      <c r="B445" s="60"/>
      <c r="C445" s="61"/>
      <c r="D445" s="61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 x14ac:dyDescent="0.35">
      <c r="A446" s="60"/>
      <c r="B446" s="60"/>
      <c r="C446" s="61"/>
      <c r="D446" s="61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 x14ac:dyDescent="0.35">
      <c r="A447" s="60"/>
      <c r="B447" s="60"/>
      <c r="C447" s="61"/>
      <c r="D447" s="61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 x14ac:dyDescent="0.35">
      <c r="A448" s="60"/>
      <c r="B448" s="60"/>
      <c r="C448" s="61"/>
      <c r="D448" s="61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 x14ac:dyDescent="0.35">
      <c r="A449" s="60"/>
      <c r="B449" s="60"/>
      <c r="C449" s="61"/>
      <c r="D449" s="61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 x14ac:dyDescent="0.35">
      <c r="A450" s="60"/>
      <c r="B450" s="60"/>
      <c r="C450" s="61"/>
      <c r="D450" s="61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 x14ac:dyDescent="0.35">
      <c r="A451" s="60"/>
      <c r="B451" s="60"/>
      <c r="C451" s="61"/>
      <c r="D451" s="61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 x14ac:dyDescent="0.35">
      <c r="A452" s="60"/>
      <c r="B452" s="60"/>
      <c r="C452" s="61"/>
      <c r="D452" s="61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 x14ac:dyDescent="0.35">
      <c r="A453" s="60"/>
      <c r="B453" s="60"/>
      <c r="C453" s="61"/>
      <c r="D453" s="61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 x14ac:dyDescent="0.35">
      <c r="A454" s="60"/>
      <c r="B454" s="60"/>
      <c r="C454" s="61"/>
      <c r="D454" s="61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 x14ac:dyDescent="0.35">
      <c r="A455" s="60"/>
      <c r="B455" s="60"/>
      <c r="C455" s="61"/>
      <c r="D455" s="61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 x14ac:dyDescent="0.35">
      <c r="A456" s="60"/>
      <c r="B456" s="60"/>
      <c r="C456" s="61"/>
      <c r="D456" s="61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 x14ac:dyDescent="0.35">
      <c r="A457" s="60"/>
      <c r="B457" s="60"/>
      <c r="C457" s="61"/>
      <c r="D457" s="61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 x14ac:dyDescent="0.35">
      <c r="A458" s="60"/>
      <c r="B458" s="60"/>
      <c r="C458" s="61"/>
      <c r="D458" s="61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 x14ac:dyDescent="0.35">
      <c r="A459" s="60"/>
      <c r="B459" s="60"/>
      <c r="C459" s="61"/>
      <c r="D459" s="61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 x14ac:dyDescent="0.35">
      <c r="A460" s="60"/>
      <c r="B460" s="60"/>
      <c r="C460" s="61"/>
      <c r="D460" s="61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 x14ac:dyDescent="0.35">
      <c r="A461" s="60"/>
      <c r="B461" s="60"/>
      <c r="C461" s="61"/>
      <c r="D461" s="61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 x14ac:dyDescent="0.35">
      <c r="A462" s="60"/>
      <c r="B462" s="60"/>
      <c r="C462" s="61"/>
      <c r="D462" s="61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 x14ac:dyDescent="0.35">
      <c r="A463" s="60"/>
      <c r="B463" s="60"/>
      <c r="C463" s="61"/>
      <c r="D463" s="61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 x14ac:dyDescent="0.35">
      <c r="A464" s="60"/>
      <c r="B464" s="60"/>
      <c r="C464" s="61"/>
      <c r="D464" s="61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 x14ac:dyDescent="0.35">
      <c r="A465" s="60"/>
      <c r="B465" s="60"/>
      <c r="C465" s="61"/>
      <c r="D465" s="61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 x14ac:dyDescent="0.35">
      <c r="A466" s="60"/>
      <c r="B466" s="60"/>
      <c r="C466" s="61"/>
      <c r="D466" s="61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 x14ac:dyDescent="0.35">
      <c r="A467" s="60"/>
      <c r="B467" s="60"/>
      <c r="C467" s="61"/>
      <c r="D467" s="61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 x14ac:dyDescent="0.35">
      <c r="A468" s="60"/>
      <c r="B468" s="60"/>
      <c r="C468" s="61"/>
      <c r="D468" s="61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 x14ac:dyDescent="0.35">
      <c r="A469" s="60"/>
      <c r="B469" s="60"/>
      <c r="C469" s="61"/>
      <c r="D469" s="61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 x14ac:dyDescent="0.35">
      <c r="A470" s="60"/>
      <c r="B470" s="60"/>
      <c r="C470" s="61"/>
      <c r="D470" s="61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 x14ac:dyDescent="0.35">
      <c r="A471" s="60"/>
      <c r="B471" s="60"/>
      <c r="C471" s="61"/>
      <c r="D471" s="61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 x14ac:dyDescent="0.35">
      <c r="A472" s="60"/>
      <c r="B472" s="60"/>
      <c r="C472" s="61"/>
      <c r="D472" s="61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 x14ac:dyDescent="0.35">
      <c r="A473" s="60"/>
      <c r="B473" s="60"/>
      <c r="C473" s="61"/>
      <c r="D473" s="61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 x14ac:dyDescent="0.35">
      <c r="A474" s="60"/>
      <c r="B474" s="60"/>
      <c r="C474" s="61"/>
      <c r="D474" s="61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 x14ac:dyDescent="0.35">
      <c r="A475" s="60"/>
      <c r="B475" s="60"/>
      <c r="C475" s="61"/>
      <c r="D475" s="61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 x14ac:dyDescent="0.35">
      <c r="A476" s="60"/>
      <c r="B476" s="60"/>
      <c r="C476" s="61"/>
      <c r="D476" s="61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 x14ac:dyDescent="0.35">
      <c r="A477" s="60"/>
      <c r="B477" s="60"/>
      <c r="C477" s="61"/>
      <c r="D477" s="61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 x14ac:dyDescent="0.35">
      <c r="A478" s="60"/>
      <c r="B478" s="60"/>
      <c r="C478" s="61"/>
      <c r="D478" s="61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 x14ac:dyDescent="0.35">
      <c r="A479" s="60"/>
      <c r="B479" s="60"/>
      <c r="C479" s="61"/>
      <c r="D479" s="61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 x14ac:dyDescent="0.35">
      <c r="A480" s="60"/>
      <c r="B480" s="60"/>
      <c r="C480" s="61"/>
      <c r="D480" s="61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 x14ac:dyDescent="0.35">
      <c r="A481" s="60"/>
      <c r="B481" s="60"/>
      <c r="C481" s="61"/>
      <c r="D481" s="61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 x14ac:dyDescent="0.35">
      <c r="A482" s="60"/>
      <c r="B482" s="60"/>
      <c r="C482" s="61"/>
      <c r="D482" s="61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 x14ac:dyDescent="0.35">
      <c r="A483" s="60"/>
      <c r="B483" s="60"/>
      <c r="C483" s="61"/>
      <c r="D483" s="61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 x14ac:dyDescent="0.35">
      <c r="A484" s="60"/>
      <c r="B484" s="60"/>
      <c r="C484" s="61"/>
      <c r="D484" s="61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 x14ac:dyDescent="0.35">
      <c r="A485" s="60"/>
      <c r="B485" s="60"/>
      <c r="C485" s="61"/>
      <c r="D485" s="61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 x14ac:dyDescent="0.35">
      <c r="A486" s="60"/>
      <c r="B486" s="60"/>
      <c r="C486" s="61"/>
      <c r="D486" s="61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 x14ac:dyDescent="0.35">
      <c r="A487" s="60"/>
      <c r="B487" s="60"/>
      <c r="C487" s="61"/>
      <c r="D487" s="61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 x14ac:dyDescent="0.35">
      <c r="A488" s="60"/>
      <c r="B488" s="60"/>
      <c r="C488" s="61"/>
      <c r="D488" s="61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 x14ac:dyDescent="0.35">
      <c r="A489" s="60"/>
      <c r="B489" s="60"/>
      <c r="C489" s="61"/>
      <c r="D489" s="61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 x14ac:dyDescent="0.35">
      <c r="A490" s="60"/>
      <c r="B490" s="60"/>
      <c r="C490" s="61"/>
      <c r="D490" s="61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 x14ac:dyDescent="0.35">
      <c r="A491" s="60"/>
      <c r="B491" s="60"/>
      <c r="C491" s="61"/>
      <c r="D491" s="61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 x14ac:dyDescent="0.35">
      <c r="A492" s="60"/>
      <c r="B492" s="60"/>
      <c r="C492" s="61"/>
      <c r="D492" s="61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 x14ac:dyDescent="0.35">
      <c r="A493" s="60"/>
      <c r="B493" s="60"/>
      <c r="C493" s="61"/>
      <c r="D493" s="61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 x14ac:dyDescent="0.35">
      <c r="A494" s="60"/>
      <c r="B494" s="60"/>
      <c r="C494" s="61"/>
      <c r="D494" s="61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 x14ac:dyDescent="0.35">
      <c r="A495" s="60"/>
      <c r="B495" s="60"/>
      <c r="C495" s="61"/>
      <c r="D495" s="61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 x14ac:dyDescent="0.35">
      <c r="A496" s="60"/>
      <c r="B496" s="60"/>
      <c r="C496" s="61"/>
      <c r="D496" s="61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 x14ac:dyDescent="0.35">
      <c r="A497" s="60"/>
      <c r="B497" s="60"/>
      <c r="C497" s="61"/>
      <c r="D497" s="61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 x14ac:dyDescent="0.35">
      <c r="A498" s="60"/>
      <c r="B498" s="60"/>
      <c r="C498" s="61"/>
      <c r="D498" s="61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 x14ac:dyDescent="0.35">
      <c r="A499" s="60"/>
      <c r="B499" s="60"/>
      <c r="C499" s="61"/>
      <c r="D499" s="61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 x14ac:dyDescent="0.35">
      <c r="A500" s="60"/>
      <c r="B500" s="60"/>
      <c r="C500" s="61"/>
      <c r="D500" s="61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 x14ac:dyDescent="0.35">
      <c r="A501" s="60"/>
      <c r="B501" s="60"/>
      <c r="C501" s="61"/>
      <c r="D501" s="61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 x14ac:dyDescent="0.35">
      <c r="A502" s="60"/>
      <c r="B502" s="60"/>
      <c r="C502" s="61"/>
      <c r="D502" s="61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 x14ac:dyDescent="0.35">
      <c r="A503" s="60"/>
      <c r="B503" s="60"/>
      <c r="C503" s="61"/>
      <c r="D503" s="61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 x14ac:dyDescent="0.35">
      <c r="A504" s="60"/>
      <c r="B504" s="60"/>
      <c r="C504" s="61"/>
      <c r="D504" s="61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 x14ac:dyDescent="0.35">
      <c r="A505" s="60"/>
      <c r="B505" s="60"/>
      <c r="C505" s="61"/>
      <c r="D505" s="61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 x14ac:dyDescent="0.35">
      <c r="A506" s="60"/>
      <c r="B506" s="60"/>
      <c r="C506" s="61"/>
      <c r="D506" s="61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 x14ac:dyDescent="0.35">
      <c r="A507" s="60"/>
      <c r="B507" s="60"/>
      <c r="C507" s="61"/>
      <c r="D507" s="61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 x14ac:dyDescent="0.35">
      <c r="A508" s="60"/>
      <c r="B508" s="60"/>
      <c r="C508" s="61"/>
      <c r="D508" s="61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 x14ac:dyDescent="0.35">
      <c r="A509" s="60"/>
      <c r="B509" s="60"/>
      <c r="C509" s="61"/>
      <c r="D509" s="61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 x14ac:dyDescent="0.35">
      <c r="A510" s="60"/>
      <c r="B510" s="60"/>
      <c r="C510" s="61"/>
      <c r="D510" s="61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 x14ac:dyDescent="0.35">
      <c r="A511" s="60"/>
      <c r="B511" s="60"/>
      <c r="C511" s="61"/>
      <c r="D511" s="61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 x14ac:dyDescent="0.35">
      <c r="A512" s="60"/>
      <c r="B512" s="60"/>
      <c r="C512" s="61"/>
      <c r="D512" s="61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 x14ac:dyDescent="0.35">
      <c r="A513" s="60"/>
      <c r="B513" s="60"/>
      <c r="C513" s="61"/>
      <c r="D513" s="61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 x14ac:dyDescent="0.35">
      <c r="A514" s="60"/>
      <c r="B514" s="60"/>
      <c r="C514" s="61"/>
      <c r="D514" s="61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 x14ac:dyDescent="0.35">
      <c r="A515" s="60"/>
      <c r="B515" s="60"/>
      <c r="C515" s="61"/>
      <c r="D515" s="61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 x14ac:dyDescent="0.35">
      <c r="A516" s="60"/>
      <c r="B516" s="60"/>
      <c r="C516" s="61"/>
      <c r="D516" s="61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 x14ac:dyDescent="0.35">
      <c r="A517" s="60"/>
      <c r="B517" s="60"/>
      <c r="C517" s="61"/>
      <c r="D517" s="61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 x14ac:dyDescent="0.35">
      <c r="A518" s="60"/>
      <c r="B518" s="60"/>
      <c r="C518" s="61"/>
      <c r="D518" s="61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 x14ac:dyDescent="0.35">
      <c r="A519" s="60"/>
      <c r="B519" s="60"/>
      <c r="C519" s="61"/>
      <c r="D519" s="61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 x14ac:dyDescent="0.35">
      <c r="A520" s="60"/>
      <c r="B520" s="60"/>
      <c r="C520" s="61"/>
      <c r="D520" s="61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 x14ac:dyDescent="0.35">
      <c r="A521" s="60"/>
      <c r="B521" s="60"/>
      <c r="C521" s="61"/>
      <c r="D521" s="61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 x14ac:dyDescent="0.35">
      <c r="A522" s="60"/>
      <c r="B522" s="60"/>
      <c r="C522" s="61"/>
      <c r="D522" s="61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 x14ac:dyDescent="0.35">
      <c r="A523" s="60"/>
      <c r="B523" s="60"/>
      <c r="C523" s="61"/>
      <c r="D523" s="61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 x14ac:dyDescent="0.35">
      <c r="A524" s="60"/>
      <c r="B524" s="60"/>
      <c r="C524" s="61"/>
      <c r="D524" s="61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 x14ac:dyDescent="0.35">
      <c r="A525" s="60"/>
      <c r="B525" s="60"/>
      <c r="C525" s="61"/>
      <c r="D525" s="61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 x14ac:dyDescent="0.35">
      <c r="A526" s="60"/>
      <c r="B526" s="60"/>
      <c r="C526" s="61"/>
      <c r="D526" s="61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 x14ac:dyDescent="0.35">
      <c r="A527" s="60"/>
      <c r="B527" s="60"/>
      <c r="C527" s="61"/>
      <c r="D527" s="61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 x14ac:dyDescent="0.35">
      <c r="A528" s="60"/>
      <c r="B528" s="60"/>
      <c r="C528" s="61"/>
      <c r="D528" s="61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 x14ac:dyDescent="0.35">
      <c r="A529" s="60"/>
      <c r="B529" s="60"/>
      <c r="C529" s="61"/>
      <c r="D529" s="61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 x14ac:dyDescent="0.35">
      <c r="A530" s="60"/>
      <c r="B530" s="60"/>
      <c r="C530" s="61"/>
      <c r="D530" s="61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 x14ac:dyDescent="0.35">
      <c r="A531" s="60"/>
      <c r="B531" s="60"/>
      <c r="C531" s="61"/>
      <c r="D531" s="61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 x14ac:dyDescent="0.35">
      <c r="A532" s="60"/>
      <c r="B532" s="60"/>
      <c r="C532" s="61"/>
      <c r="D532" s="61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 x14ac:dyDescent="0.35">
      <c r="A533" s="60"/>
      <c r="B533" s="60"/>
      <c r="C533" s="61"/>
      <c r="D533" s="61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 x14ac:dyDescent="0.35">
      <c r="A534" s="60"/>
      <c r="B534" s="60"/>
      <c r="C534" s="61"/>
      <c r="D534" s="61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 x14ac:dyDescent="0.35">
      <c r="A535" s="60"/>
      <c r="B535" s="60"/>
      <c r="C535" s="61"/>
      <c r="D535" s="61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 x14ac:dyDescent="0.35">
      <c r="A536" s="60"/>
      <c r="B536" s="60"/>
      <c r="C536" s="61"/>
      <c r="D536" s="61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 x14ac:dyDescent="0.35">
      <c r="A537" s="60"/>
      <c r="B537" s="60"/>
      <c r="C537" s="61"/>
      <c r="D537" s="61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 x14ac:dyDescent="0.35">
      <c r="A538" s="60"/>
      <c r="B538" s="60"/>
      <c r="C538" s="61"/>
      <c r="D538" s="61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 x14ac:dyDescent="0.35">
      <c r="A539" s="60"/>
      <c r="B539" s="60"/>
      <c r="C539" s="61"/>
      <c r="D539" s="61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 x14ac:dyDescent="0.35">
      <c r="A540" s="60"/>
      <c r="B540" s="60"/>
      <c r="C540" s="61"/>
      <c r="D540" s="61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 x14ac:dyDescent="0.35">
      <c r="A541" s="60"/>
      <c r="B541" s="60"/>
      <c r="C541" s="61"/>
      <c r="D541" s="61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 x14ac:dyDescent="0.35">
      <c r="A542" s="60"/>
      <c r="B542" s="60"/>
      <c r="C542" s="61"/>
      <c r="D542" s="61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 x14ac:dyDescent="0.35">
      <c r="A543" s="60"/>
      <c r="B543" s="60"/>
      <c r="C543" s="61"/>
      <c r="D543" s="61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 x14ac:dyDescent="0.35">
      <c r="A544" s="60"/>
      <c r="B544" s="60"/>
      <c r="C544" s="61"/>
      <c r="D544" s="61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 x14ac:dyDescent="0.35">
      <c r="A545" s="60"/>
      <c r="B545" s="60"/>
      <c r="C545" s="61"/>
      <c r="D545" s="61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 x14ac:dyDescent="0.35">
      <c r="A546" s="60"/>
      <c r="B546" s="60"/>
      <c r="C546" s="61"/>
      <c r="D546" s="61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 x14ac:dyDescent="0.35">
      <c r="A547" s="60"/>
      <c r="B547" s="60"/>
      <c r="C547" s="61"/>
      <c r="D547" s="61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 x14ac:dyDescent="0.35">
      <c r="A548" s="60"/>
      <c r="B548" s="60"/>
      <c r="C548" s="61"/>
      <c r="D548" s="61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 x14ac:dyDescent="0.35">
      <c r="A549" s="60"/>
      <c r="B549" s="60"/>
      <c r="C549" s="61"/>
      <c r="D549" s="61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 x14ac:dyDescent="0.35">
      <c r="A550" s="60"/>
      <c r="B550" s="60"/>
      <c r="C550" s="61"/>
      <c r="D550" s="61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 x14ac:dyDescent="0.35">
      <c r="A551" s="60"/>
      <c r="B551" s="60"/>
      <c r="C551" s="61"/>
      <c r="D551" s="61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 x14ac:dyDescent="0.35">
      <c r="A552" s="60"/>
      <c r="B552" s="60"/>
      <c r="C552" s="61"/>
      <c r="D552" s="61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 x14ac:dyDescent="0.35">
      <c r="A553" s="60"/>
      <c r="B553" s="60"/>
      <c r="C553" s="61"/>
      <c r="D553" s="61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 x14ac:dyDescent="0.35">
      <c r="A554" s="60"/>
      <c r="B554" s="60"/>
      <c r="C554" s="61"/>
      <c r="D554" s="61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 x14ac:dyDescent="0.35">
      <c r="A555" s="60"/>
      <c r="B555" s="60"/>
      <c r="C555" s="61"/>
      <c r="D555" s="61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 x14ac:dyDescent="0.35">
      <c r="A556" s="60"/>
      <c r="B556" s="60"/>
      <c r="C556" s="61"/>
      <c r="D556" s="61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 x14ac:dyDescent="0.35">
      <c r="A557" s="60"/>
      <c r="B557" s="60"/>
      <c r="C557" s="61"/>
      <c r="D557" s="61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 x14ac:dyDescent="0.35">
      <c r="A558" s="60"/>
      <c r="B558" s="60"/>
      <c r="C558" s="61"/>
      <c r="D558" s="61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 x14ac:dyDescent="0.35">
      <c r="A559" s="60"/>
      <c r="B559" s="60"/>
      <c r="C559" s="61"/>
      <c r="D559" s="61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 x14ac:dyDescent="0.35">
      <c r="A560" s="60"/>
      <c r="B560" s="60"/>
      <c r="C560" s="61"/>
      <c r="D560" s="61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 x14ac:dyDescent="0.35">
      <c r="A561" s="60"/>
      <c r="B561" s="60"/>
      <c r="C561" s="61"/>
      <c r="D561" s="61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 x14ac:dyDescent="0.35">
      <c r="A562" s="60"/>
      <c r="B562" s="60"/>
      <c r="C562" s="61"/>
      <c r="D562" s="61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 x14ac:dyDescent="0.35">
      <c r="A563" s="60"/>
      <c r="B563" s="60"/>
      <c r="C563" s="61"/>
      <c r="D563" s="61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 x14ac:dyDescent="0.35">
      <c r="A564" s="60"/>
      <c r="B564" s="60"/>
      <c r="C564" s="61"/>
      <c r="D564" s="61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 x14ac:dyDescent="0.35">
      <c r="A565" s="60"/>
      <c r="B565" s="60"/>
      <c r="C565" s="61"/>
      <c r="D565" s="61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 x14ac:dyDescent="0.35">
      <c r="A566" s="60"/>
      <c r="B566" s="60"/>
      <c r="C566" s="61"/>
      <c r="D566" s="61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 x14ac:dyDescent="0.35">
      <c r="A567" s="60"/>
      <c r="B567" s="60"/>
      <c r="C567" s="61"/>
      <c r="D567" s="61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 x14ac:dyDescent="0.35">
      <c r="A568" s="60"/>
      <c r="B568" s="60"/>
      <c r="C568" s="61"/>
      <c r="D568" s="61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 x14ac:dyDescent="0.35">
      <c r="A569" s="60"/>
      <c r="B569" s="60"/>
      <c r="C569" s="61"/>
      <c r="D569" s="61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 x14ac:dyDescent="0.35">
      <c r="A570" s="60"/>
      <c r="B570" s="60"/>
      <c r="C570" s="61"/>
      <c r="D570" s="61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 x14ac:dyDescent="0.35">
      <c r="A571" s="60"/>
      <c r="B571" s="60"/>
      <c r="C571" s="61"/>
      <c r="D571" s="61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 x14ac:dyDescent="0.35">
      <c r="A572" s="60"/>
      <c r="B572" s="60"/>
      <c r="C572" s="61"/>
      <c r="D572" s="61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 x14ac:dyDescent="0.35">
      <c r="A573" s="60"/>
      <c r="B573" s="60"/>
      <c r="C573" s="61"/>
      <c r="D573" s="61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 x14ac:dyDescent="0.35">
      <c r="A574" s="60"/>
      <c r="B574" s="60"/>
      <c r="C574" s="61"/>
      <c r="D574" s="61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 x14ac:dyDescent="0.35">
      <c r="A575" s="60"/>
      <c r="B575" s="60"/>
      <c r="C575" s="61"/>
      <c r="D575" s="61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 x14ac:dyDescent="0.35">
      <c r="A576" s="60"/>
      <c r="B576" s="60"/>
      <c r="C576" s="61"/>
      <c r="D576" s="61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 x14ac:dyDescent="0.35">
      <c r="A577" s="60"/>
      <c r="B577" s="60"/>
      <c r="C577" s="61"/>
      <c r="D577" s="61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 x14ac:dyDescent="0.35">
      <c r="A578" s="60"/>
      <c r="B578" s="60"/>
      <c r="C578" s="61"/>
      <c r="D578" s="61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 x14ac:dyDescent="0.35">
      <c r="A579" s="60"/>
      <c r="B579" s="60"/>
      <c r="C579" s="61"/>
      <c r="D579" s="61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 x14ac:dyDescent="0.35">
      <c r="A580" s="60"/>
      <c r="B580" s="60"/>
      <c r="C580" s="61"/>
      <c r="D580" s="61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 x14ac:dyDescent="0.35">
      <c r="A581" s="60"/>
      <c r="B581" s="60"/>
      <c r="C581" s="61"/>
      <c r="D581" s="61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 x14ac:dyDescent="0.35">
      <c r="A582" s="60"/>
      <c r="B582" s="60"/>
      <c r="C582" s="61"/>
      <c r="D582" s="61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 x14ac:dyDescent="0.35">
      <c r="A583" s="60"/>
      <c r="B583" s="60"/>
      <c r="C583" s="61"/>
      <c r="D583" s="61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 x14ac:dyDescent="0.35">
      <c r="A584" s="60"/>
      <c r="B584" s="60"/>
      <c r="C584" s="61"/>
      <c r="D584" s="61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 x14ac:dyDescent="0.35">
      <c r="A585" s="60"/>
      <c r="B585" s="60"/>
      <c r="C585" s="61"/>
      <c r="D585" s="61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 x14ac:dyDescent="0.35">
      <c r="A586" s="60"/>
      <c r="B586" s="60"/>
      <c r="C586" s="61"/>
      <c r="D586" s="61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 x14ac:dyDescent="0.35">
      <c r="A587" s="60"/>
      <c r="B587" s="60"/>
      <c r="C587" s="61"/>
      <c r="D587" s="61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 x14ac:dyDescent="0.35">
      <c r="A588" s="60"/>
      <c r="B588" s="60"/>
      <c r="C588" s="61"/>
      <c r="D588" s="61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 x14ac:dyDescent="0.35">
      <c r="A589" s="60"/>
      <c r="B589" s="60"/>
      <c r="C589" s="61"/>
      <c r="D589" s="61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 x14ac:dyDescent="0.35">
      <c r="A590" s="60"/>
      <c r="B590" s="60"/>
      <c r="C590" s="61"/>
      <c r="D590" s="61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 x14ac:dyDescent="0.35">
      <c r="A591" s="60"/>
      <c r="B591" s="60"/>
      <c r="C591" s="61"/>
      <c r="D591" s="61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 x14ac:dyDescent="0.35">
      <c r="A592" s="60"/>
      <c r="B592" s="60"/>
      <c r="C592" s="61"/>
      <c r="D592" s="61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 x14ac:dyDescent="0.35">
      <c r="A593" s="60"/>
      <c r="B593" s="60"/>
      <c r="C593" s="61"/>
      <c r="D593" s="61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 x14ac:dyDescent="0.35">
      <c r="A594" s="60"/>
      <c r="B594" s="60"/>
      <c r="C594" s="61"/>
      <c r="D594" s="61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 x14ac:dyDescent="0.35">
      <c r="A595" s="60"/>
      <c r="B595" s="60"/>
      <c r="C595" s="61"/>
      <c r="D595" s="61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 x14ac:dyDescent="0.35">
      <c r="A596" s="60"/>
      <c r="B596" s="60"/>
      <c r="C596" s="61"/>
      <c r="D596" s="61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 x14ac:dyDescent="0.35">
      <c r="A597" s="60"/>
      <c r="B597" s="60"/>
      <c r="C597" s="61"/>
      <c r="D597" s="61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 x14ac:dyDescent="0.35">
      <c r="A598" s="60"/>
      <c r="B598" s="60"/>
      <c r="C598" s="61"/>
      <c r="D598" s="61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 x14ac:dyDescent="0.35">
      <c r="A599" s="60"/>
      <c r="B599" s="60"/>
      <c r="C599" s="61"/>
      <c r="D599" s="61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 x14ac:dyDescent="0.35">
      <c r="A600" s="60"/>
      <c r="B600" s="60"/>
      <c r="C600" s="61"/>
      <c r="D600" s="61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 x14ac:dyDescent="0.35">
      <c r="A601" s="60"/>
      <c r="B601" s="60"/>
      <c r="C601" s="61"/>
      <c r="D601" s="61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 x14ac:dyDescent="0.35">
      <c r="A602" s="60"/>
      <c r="B602" s="60"/>
      <c r="C602" s="61"/>
      <c r="D602" s="61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 x14ac:dyDescent="0.35">
      <c r="A603" s="60"/>
      <c r="B603" s="60"/>
      <c r="C603" s="61"/>
      <c r="D603" s="61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 x14ac:dyDescent="0.35">
      <c r="A604" s="60"/>
      <c r="B604" s="60"/>
      <c r="C604" s="61"/>
      <c r="D604" s="61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 x14ac:dyDescent="0.35">
      <c r="A605" s="60"/>
      <c r="B605" s="60"/>
      <c r="C605" s="61"/>
      <c r="D605" s="61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 x14ac:dyDescent="0.35">
      <c r="A606" s="60"/>
      <c r="B606" s="60"/>
      <c r="C606" s="61"/>
      <c r="D606" s="61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 x14ac:dyDescent="0.35">
      <c r="A607" s="60"/>
      <c r="B607" s="60"/>
      <c r="C607" s="61"/>
      <c r="D607" s="61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 x14ac:dyDescent="0.35">
      <c r="A608" s="60"/>
      <c r="B608" s="60"/>
      <c r="C608" s="61"/>
      <c r="D608" s="61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 x14ac:dyDescent="0.35">
      <c r="A609" s="60"/>
      <c r="B609" s="60"/>
      <c r="C609" s="61"/>
      <c r="D609" s="61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 x14ac:dyDescent="0.35">
      <c r="A610" s="60"/>
      <c r="B610" s="60"/>
      <c r="C610" s="61"/>
      <c r="D610" s="61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 x14ac:dyDescent="0.35">
      <c r="A611" s="60"/>
      <c r="B611" s="60"/>
      <c r="C611" s="61"/>
      <c r="D611" s="61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 x14ac:dyDescent="0.35">
      <c r="A612" s="60"/>
      <c r="B612" s="60"/>
      <c r="C612" s="61"/>
      <c r="D612" s="61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 x14ac:dyDescent="0.35">
      <c r="A613" s="60"/>
      <c r="B613" s="60"/>
      <c r="C613" s="61"/>
      <c r="D613" s="61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 x14ac:dyDescent="0.35">
      <c r="A614" s="60"/>
      <c r="B614" s="60"/>
      <c r="C614" s="61"/>
      <c r="D614" s="61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 x14ac:dyDescent="0.35">
      <c r="A615" s="60"/>
      <c r="B615" s="60"/>
      <c r="C615" s="61"/>
      <c r="D615" s="61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 x14ac:dyDescent="0.35">
      <c r="A616" s="60"/>
      <c r="B616" s="60"/>
      <c r="C616" s="61"/>
      <c r="D616" s="61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 x14ac:dyDescent="0.35">
      <c r="A617" s="60"/>
      <c r="B617" s="60"/>
      <c r="C617" s="61"/>
      <c r="D617" s="61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 x14ac:dyDescent="0.35">
      <c r="A618" s="60"/>
      <c r="B618" s="60"/>
      <c r="C618" s="61"/>
      <c r="D618" s="61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 x14ac:dyDescent="0.35">
      <c r="A619" s="60"/>
      <c r="B619" s="60"/>
      <c r="C619" s="61"/>
      <c r="D619" s="61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 x14ac:dyDescent="0.35">
      <c r="A620" s="60"/>
      <c r="B620" s="60"/>
      <c r="C620" s="61"/>
      <c r="D620" s="61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 x14ac:dyDescent="0.35">
      <c r="A621" s="60"/>
      <c r="B621" s="60"/>
      <c r="C621" s="61"/>
      <c r="D621" s="61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 x14ac:dyDescent="0.35">
      <c r="A622" s="60"/>
      <c r="B622" s="60"/>
      <c r="C622" s="61"/>
      <c r="D622" s="61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 x14ac:dyDescent="0.35">
      <c r="A623" s="60"/>
      <c r="B623" s="60"/>
      <c r="C623" s="61"/>
      <c r="D623" s="61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 x14ac:dyDescent="0.35">
      <c r="A624" s="60"/>
      <c r="B624" s="60"/>
      <c r="C624" s="61"/>
      <c r="D624" s="61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 x14ac:dyDescent="0.35">
      <c r="A625" s="60"/>
      <c r="B625" s="60"/>
      <c r="C625" s="61"/>
      <c r="D625" s="61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 x14ac:dyDescent="0.35">
      <c r="A626" s="60"/>
      <c r="B626" s="60"/>
      <c r="C626" s="61"/>
      <c r="D626" s="61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 x14ac:dyDescent="0.35">
      <c r="A627" s="60"/>
      <c r="B627" s="60"/>
      <c r="C627" s="61"/>
      <c r="D627" s="61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 x14ac:dyDescent="0.35">
      <c r="A628" s="60"/>
      <c r="B628" s="60"/>
      <c r="C628" s="61"/>
      <c r="D628" s="61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 x14ac:dyDescent="0.35">
      <c r="A629" s="60"/>
      <c r="B629" s="60"/>
      <c r="C629" s="61"/>
      <c r="D629" s="61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 x14ac:dyDescent="0.35">
      <c r="A630" s="60"/>
      <c r="B630" s="60"/>
      <c r="C630" s="61"/>
      <c r="D630" s="61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 x14ac:dyDescent="0.35">
      <c r="A631" s="60"/>
      <c r="B631" s="60"/>
      <c r="C631" s="61"/>
      <c r="D631" s="61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 x14ac:dyDescent="0.35">
      <c r="A632" s="60"/>
      <c r="B632" s="60"/>
      <c r="C632" s="61"/>
      <c r="D632" s="61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 x14ac:dyDescent="0.35">
      <c r="A633" s="60"/>
      <c r="B633" s="60"/>
      <c r="C633" s="61"/>
      <c r="D633" s="61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 x14ac:dyDescent="0.35">
      <c r="A634" s="60"/>
      <c r="B634" s="60"/>
      <c r="C634" s="61"/>
      <c r="D634" s="61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 x14ac:dyDescent="0.35">
      <c r="A635" s="60"/>
      <c r="B635" s="60"/>
      <c r="C635" s="61"/>
      <c r="D635" s="61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 x14ac:dyDescent="0.35">
      <c r="A636" s="60"/>
      <c r="B636" s="60"/>
      <c r="C636" s="61"/>
      <c r="D636" s="61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 x14ac:dyDescent="0.35">
      <c r="A637" s="60"/>
      <c r="B637" s="60"/>
      <c r="C637" s="61"/>
      <c r="D637" s="61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 x14ac:dyDescent="0.35">
      <c r="A638" s="60"/>
      <c r="B638" s="60"/>
      <c r="C638" s="61"/>
      <c r="D638" s="61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 x14ac:dyDescent="0.35">
      <c r="A639" s="60"/>
      <c r="B639" s="60"/>
      <c r="C639" s="61"/>
      <c r="D639" s="61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 x14ac:dyDescent="0.35">
      <c r="A640" s="60"/>
      <c r="B640" s="60"/>
      <c r="C640" s="61"/>
      <c r="D640" s="61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 x14ac:dyDescent="0.35">
      <c r="A641" s="60"/>
      <c r="B641" s="60"/>
      <c r="C641" s="61"/>
      <c r="D641" s="61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 x14ac:dyDescent="0.35">
      <c r="A642" s="60"/>
      <c r="B642" s="60"/>
      <c r="C642" s="61"/>
      <c r="D642" s="61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 x14ac:dyDescent="0.35">
      <c r="A643" s="60"/>
      <c r="B643" s="60"/>
      <c r="C643" s="61"/>
      <c r="D643" s="61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 x14ac:dyDescent="0.35">
      <c r="A644" s="60"/>
      <c r="B644" s="60"/>
      <c r="C644" s="61"/>
      <c r="D644" s="61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 x14ac:dyDescent="0.35">
      <c r="A645" s="60"/>
      <c r="B645" s="60"/>
      <c r="C645" s="61"/>
      <c r="D645" s="61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 x14ac:dyDescent="0.35">
      <c r="A646" s="60"/>
      <c r="B646" s="60"/>
      <c r="C646" s="61"/>
      <c r="D646" s="61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 x14ac:dyDescent="0.35">
      <c r="A647" s="60"/>
      <c r="B647" s="60"/>
      <c r="C647" s="61"/>
      <c r="D647" s="61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 x14ac:dyDescent="0.35">
      <c r="A648" s="60"/>
      <c r="B648" s="60"/>
      <c r="C648" s="61"/>
      <c r="D648" s="61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 x14ac:dyDescent="0.35">
      <c r="A649" s="60"/>
      <c r="B649" s="60"/>
      <c r="C649" s="61"/>
      <c r="D649" s="61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 x14ac:dyDescent="0.35">
      <c r="A650" s="60"/>
      <c r="B650" s="60"/>
      <c r="C650" s="61"/>
      <c r="D650" s="61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 x14ac:dyDescent="0.35">
      <c r="A651" s="60"/>
      <c r="B651" s="60"/>
      <c r="C651" s="61"/>
      <c r="D651" s="61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 x14ac:dyDescent="0.35">
      <c r="A652" s="60"/>
      <c r="B652" s="60"/>
      <c r="C652" s="61"/>
      <c r="D652" s="61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 x14ac:dyDescent="0.35">
      <c r="A653" s="60"/>
      <c r="B653" s="60"/>
      <c r="C653" s="61"/>
      <c r="D653" s="61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 x14ac:dyDescent="0.35">
      <c r="A654" s="60"/>
      <c r="B654" s="60"/>
      <c r="C654" s="61"/>
      <c r="D654" s="61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 x14ac:dyDescent="0.35">
      <c r="A655" s="60"/>
      <c r="B655" s="60"/>
      <c r="C655" s="61"/>
      <c r="D655" s="61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 x14ac:dyDescent="0.35">
      <c r="A656" s="60"/>
      <c r="B656" s="60"/>
      <c r="C656" s="61"/>
      <c r="D656" s="61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 x14ac:dyDescent="0.35">
      <c r="A657" s="60"/>
      <c r="B657" s="60"/>
      <c r="C657" s="61"/>
      <c r="D657" s="61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 x14ac:dyDescent="0.35">
      <c r="A658" s="60"/>
      <c r="B658" s="60"/>
      <c r="C658" s="61"/>
      <c r="D658" s="61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 x14ac:dyDescent="0.35">
      <c r="A659" s="60"/>
      <c r="B659" s="60"/>
      <c r="C659" s="61"/>
      <c r="D659" s="61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 x14ac:dyDescent="0.35">
      <c r="A660" s="60"/>
      <c r="B660" s="60"/>
      <c r="C660" s="61"/>
      <c r="D660" s="61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 x14ac:dyDescent="0.35">
      <c r="A661" s="60"/>
      <c r="B661" s="60"/>
      <c r="C661" s="61"/>
      <c r="D661" s="61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 x14ac:dyDescent="0.35">
      <c r="A662" s="60"/>
      <c r="B662" s="60"/>
      <c r="C662" s="61"/>
      <c r="D662" s="61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 x14ac:dyDescent="0.35">
      <c r="A663" s="60"/>
      <c r="B663" s="60"/>
      <c r="C663" s="61"/>
      <c r="D663" s="61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 x14ac:dyDescent="0.35">
      <c r="A664" s="60"/>
      <c r="B664" s="60"/>
      <c r="C664" s="61"/>
      <c r="D664" s="61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 x14ac:dyDescent="0.35">
      <c r="A665" s="60"/>
      <c r="B665" s="60"/>
      <c r="C665" s="61"/>
      <c r="D665" s="61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 x14ac:dyDescent="0.35">
      <c r="A666" s="60"/>
      <c r="B666" s="60"/>
      <c r="C666" s="61"/>
      <c r="D666" s="61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 x14ac:dyDescent="0.35">
      <c r="A667" s="60"/>
      <c r="B667" s="60"/>
      <c r="C667" s="61"/>
      <c r="D667" s="61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 x14ac:dyDescent="0.35">
      <c r="A668" s="60"/>
      <c r="B668" s="60"/>
      <c r="C668" s="61"/>
      <c r="D668" s="61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 x14ac:dyDescent="0.35">
      <c r="A669" s="60"/>
      <c r="B669" s="60"/>
      <c r="C669" s="61"/>
      <c r="D669" s="61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 x14ac:dyDescent="0.35">
      <c r="A670" s="60"/>
      <c r="B670" s="60"/>
      <c r="C670" s="61"/>
      <c r="D670" s="61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 x14ac:dyDescent="0.35">
      <c r="A671" s="60"/>
      <c r="B671" s="60"/>
      <c r="C671" s="61"/>
      <c r="D671" s="61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 x14ac:dyDescent="0.35">
      <c r="A672" s="60"/>
      <c r="B672" s="60"/>
      <c r="C672" s="61"/>
      <c r="D672" s="61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 x14ac:dyDescent="0.35">
      <c r="A673" s="60"/>
      <c r="B673" s="60"/>
      <c r="C673" s="61"/>
      <c r="D673" s="61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 x14ac:dyDescent="0.35">
      <c r="A674" s="60"/>
      <c r="B674" s="60"/>
      <c r="C674" s="61"/>
      <c r="D674" s="61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 x14ac:dyDescent="0.35">
      <c r="A675" s="60"/>
      <c r="B675" s="60"/>
      <c r="C675" s="61"/>
      <c r="D675" s="61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 x14ac:dyDescent="0.35">
      <c r="A676" s="60"/>
      <c r="B676" s="60"/>
      <c r="C676" s="61"/>
      <c r="D676" s="61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 x14ac:dyDescent="0.35">
      <c r="A677" s="60"/>
      <c r="B677" s="60"/>
      <c r="C677" s="61"/>
      <c r="D677" s="61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 x14ac:dyDescent="0.35">
      <c r="A678" s="60"/>
      <c r="B678" s="60"/>
      <c r="C678" s="61"/>
      <c r="D678" s="61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 x14ac:dyDescent="0.35">
      <c r="A679" s="60"/>
      <c r="B679" s="60"/>
      <c r="C679" s="61"/>
      <c r="D679" s="61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 x14ac:dyDescent="0.35">
      <c r="A680" s="60"/>
      <c r="B680" s="60"/>
      <c r="C680" s="61"/>
      <c r="D680" s="61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 x14ac:dyDescent="0.35">
      <c r="A681" s="60"/>
      <c r="B681" s="60"/>
      <c r="C681" s="61"/>
      <c r="D681" s="61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 x14ac:dyDescent="0.35">
      <c r="A682" s="60"/>
      <c r="B682" s="60"/>
      <c r="C682" s="61"/>
      <c r="D682" s="61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 x14ac:dyDescent="0.35">
      <c r="A683" s="60"/>
      <c r="B683" s="60"/>
      <c r="C683" s="61"/>
      <c r="D683" s="61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 x14ac:dyDescent="0.35">
      <c r="A684" s="60"/>
      <c r="B684" s="60"/>
      <c r="C684" s="61"/>
      <c r="D684" s="61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 x14ac:dyDescent="0.35">
      <c r="A685" s="60"/>
      <c r="B685" s="60"/>
      <c r="C685" s="61"/>
      <c r="D685" s="61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 x14ac:dyDescent="0.35">
      <c r="A686" s="60"/>
      <c r="B686" s="60"/>
      <c r="C686" s="61"/>
      <c r="D686" s="61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 x14ac:dyDescent="0.35">
      <c r="A687" s="60"/>
      <c r="B687" s="60"/>
      <c r="C687" s="61"/>
      <c r="D687" s="61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 x14ac:dyDescent="0.35">
      <c r="A688" s="60"/>
      <c r="B688" s="60"/>
      <c r="C688" s="61"/>
      <c r="D688" s="61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 x14ac:dyDescent="0.35">
      <c r="A689" s="60"/>
      <c r="B689" s="60"/>
      <c r="C689" s="61"/>
      <c r="D689" s="61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 x14ac:dyDescent="0.35">
      <c r="A690" s="60"/>
      <c r="B690" s="60"/>
      <c r="C690" s="61"/>
      <c r="D690" s="61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 x14ac:dyDescent="0.35">
      <c r="A691" s="60"/>
      <c r="B691" s="60"/>
      <c r="C691" s="61"/>
      <c r="D691" s="61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 x14ac:dyDescent="0.35">
      <c r="A692" s="60"/>
      <c r="B692" s="60"/>
      <c r="C692" s="61"/>
      <c r="D692" s="61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 x14ac:dyDescent="0.35">
      <c r="A693" s="60"/>
      <c r="B693" s="60"/>
      <c r="C693" s="61"/>
      <c r="D693" s="61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 x14ac:dyDescent="0.35">
      <c r="A694" s="60"/>
      <c r="B694" s="60"/>
      <c r="C694" s="61"/>
      <c r="D694" s="61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 x14ac:dyDescent="0.35">
      <c r="A695" s="60"/>
      <c r="B695" s="60"/>
      <c r="C695" s="61"/>
      <c r="D695" s="61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 x14ac:dyDescent="0.35">
      <c r="A696" s="60"/>
      <c r="B696" s="60"/>
      <c r="C696" s="61"/>
      <c r="D696" s="61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 x14ac:dyDescent="0.35">
      <c r="A697" s="60"/>
      <c r="B697" s="60"/>
      <c r="C697" s="61"/>
      <c r="D697" s="61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 x14ac:dyDescent="0.35">
      <c r="A698" s="60"/>
      <c r="B698" s="60"/>
      <c r="C698" s="61"/>
      <c r="D698" s="61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 x14ac:dyDescent="0.35">
      <c r="A699" s="60"/>
      <c r="B699" s="60"/>
      <c r="C699" s="61"/>
      <c r="D699" s="61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 x14ac:dyDescent="0.35">
      <c r="A700" s="60"/>
      <c r="B700" s="60"/>
      <c r="C700" s="61"/>
      <c r="D700" s="61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 x14ac:dyDescent="0.35">
      <c r="A701" s="60"/>
      <c r="B701" s="60"/>
      <c r="C701" s="61"/>
      <c r="D701" s="61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 x14ac:dyDescent="0.35">
      <c r="A702" s="60"/>
      <c r="B702" s="60"/>
      <c r="C702" s="61"/>
      <c r="D702" s="61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 x14ac:dyDescent="0.35">
      <c r="A703" s="60"/>
      <c r="B703" s="60"/>
      <c r="C703" s="61"/>
      <c r="D703" s="61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 x14ac:dyDescent="0.35">
      <c r="A704" s="60"/>
      <c r="B704" s="60"/>
      <c r="C704" s="61"/>
      <c r="D704" s="61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 x14ac:dyDescent="0.35">
      <c r="A705" s="60"/>
      <c r="B705" s="60"/>
      <c r="C705" s="61"/>
      <c r="D705" s="61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 x14ac:dyDescent="0.35">
      <c r="A706" s="60"/>
      <c r="B706" s="60"/>
      <c r="C706" s="61"/>
      <c r="D706" s="61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 x14ac:dyDescent="0.35">
      <c r="A707" s="60"/>
      <c r="B707" s="60"/>
      <c r="C707" s="61"/>
      <c r="D707" s="61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 x14ac:dyDescent="0.35">
      <c r="A708" s="60"/>
      <c r="B708" s="60"/>
      <c r="C708" s="61"/>
      <c r="D708" s="61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 x14ac:dyDescent="0.35">
      <c r="A709" s="60"/>
      <c r="B709" s="60"/>
      <c r="C709" s="61"/>
      <c r="D709" s="61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 x14ac:dyDescent="0.35">
      <c r="A710" s="60"/>
      <c r="B710" s="60"/>
      <c r="C710" s="61"/>
      <c r="D710" s="61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 x14ac:dyDescent="0.35">
      <c r="A711" s="60"/>
      <c r="B711" s="60"/>
      <c r="C711" s="61"/>
      <c r="D711" s="61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 x14ac:dyDescent="0.35">
      <c r="A712" s="60"/>
      <c r="B712" s="60"/>
      <c r="C712" s="61"/>
      <c r="D712" s="61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 x14ac:dyDescent="0.35">
      <c r="A713" s="60"/>
      <c r="B713" s="60"/>
      <c r="C713" s="61"/>
      <c r="D713" s="61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 x14ac:dyDescent="0.35">
      <c r="A714" s="60"/>
      <c r="B714" s="60"/>
      <c r="C714" s="61"/>
      <c r="D714" s="61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 x14ac:dyDescent="0.35">
      <c r="A715" s="60"/>
      <c r="B715" s="60"/>
      <c r="C715" s="61"/>
      <c r="D715" s="61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 x14ac:dyDescent="0.35">
      <c r="A716" s="60"/>
      <c r="B716" s="60"/>
      <c r="C716" s="61"/>
      <c r="D716" s="61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 x14ac:dyDescent="0.35">
      <c r="A717" s="60"/>
      <c r="B717" s="60"/>
      <c r="C717" s="61"/>
      <c r="D717" s="61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 x14ac:dyDescent="0.35">
      <c r="A718" s="60"/>
      <c r="B718" s="60"/>
      <c r="C718" s="61"/>
      <c r="D718" s="61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 x14ac:dyDescent="0.35">
      <c r="A719" s="60"/>
      <c r="B719" s="60"/>
      <c r="C719" s="61"/>
      <c r="D719" s="61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 x14ac:dyDescent="0.35">
      <c r="A720" s="60"/>
      <c r="B720" s="60"/>
      <c r="C720" s="61"/>
      <c r="D720" s="61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 x14ac:dyDescent="0.35">
      <c r="A721" s="60"/>
      <c r="B721" s="60"/>
      <c r="C721" s="61"/>
      <c r="D721" s="61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 x14ac:dyDescent="0.35">
      <c r="A722" s="60"/>
      <c r="B722" s="60"/>
      <c r="C722" s="61"/>
      <c r="D722" s="61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 x14ac:dyDescent="0.35">
      <c r="A723" s="60"/>
      <c r="B723" s="60"/>
      <c r="C723" s="61"/>
      <c r="D723" s="61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 x14ac:dyDescent="0.35">
      <c r="A724" s="60"/>
      <c r="B724" s="60"/>
      <c r="C724" s="61"/>
      <c r="D724" s="61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 x14ac:dyDescent="0.35">
      <c r="A725" s="60"/>
      <c r="B725" s="60"/>
      <c r="C725" s="61"/>
      <c r="D725" s="61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 x14ac:dyDescent="0.35">
      <c r="A726" s="60"/>
      <c r="B726" s="60"/>
      <c r="C726" s="61"/>
      <c r="D726" s="61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 x14ac:dyDescent="0.35">
      <c r="A727" s="60"/>
      <c r="B727" s="60"/>
      <c r="C727" s="61"/>
      <c r="D727" s="61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 x14ac:dyDescent="0.35">
      <c r="A728" s="60"/>
      <c r="B728" s="60"/>
      <c r="C728" s="61"/>
      <c r="D728" s="61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 x14ac:dyDescent="0.35">
      <c r="A729" s="60"/>
      <c r="B729" s="60"/>
      <c r="C729" s="61"/>
      <c r="D729" s="61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 x14ac:dyDescent="0.35">
      <c r="A730" s="60"/>
      <c r="B730" s="60"/>
      <c r="C730" s="61"/>
      <c r="D730" s="61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 x14ac:dyDescent="0.35">
      <c r="A731" s="60"/>
      <c r="B731" s="60"/>
      <c r="C731" s="61"/>
      <c r="D731" s="61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 x14ac:dyDescent="0.35">
      <c r="A732" s="60"/>
      <c r="B732" s="60"/>
      <c r="C732" s="61"/>
      <c r="D732" s="61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 x14ac:dyDescent="0.35">
      <c r="A733" s="60"/>
      <c r="B733" s="60"/>
      <c r="C733" s="61"/>
      <c r="D733" s="61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 x14ac:dyDescent="0.35">
      <c r="A734" s="60"/>
      <c r="B734" s="60"/>
      <c r="C734" s="61"/>
      <c r="D734" s="61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 x14ac:dyDescent="0.35">
      <c r="A735" s="60"/>
      <c r="B735" s="60"/>
      <c r="C735" s="61"/>
      <c r="D735" s="61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 x14ac:dyDescent="0.35">
      <c r="A736" s="60"/>
      <c r="B736" s="60"/>
      <c r="C736" s="61"/>
      <c r="D736" s="61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 x14ac:dyDescent="0.35">
      <c r="A737" s="60"/>
      <c r="B737" s="60"/>
      <c r="C737" s="61"/>
      <c r="D737" s="61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 x14ac:dyDescent="0.35">
      <c r="A738" s="60"/>
      <c r="B738" s="60"/>
      <c r="C738" s="61"/>
      <c r="D738" s="61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 x14ac:dyDescent="0.35">
      <c r="A739" s="60"/>
      <c r="B739" s="60"/>
      <c r="C739" s="61"/>
      <c r="D739" s="61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 x14ac:dyDescent="0.35">
      <c r="A740" s="60"/>
      <c r="B740" s="60"/>
      <c r="C740" s="61"/>
      <c r="D740" s="61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 x14ac:dyDescent="0.35">
      <c r="A741" s="60"/>
      <c r="B741" s="60"/>
      <c r="C741" s="61"/>
      <c r="D741" s="61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 x14ac:dyDescent="0.35">
      <c r="A742" s="60"/>
      <c r="B742" s="60"/>
      <c r="C742" s="61"/>
      <c r="D742" s="61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 x14ac:dyDescent="0.35">
      <c r="A743" s="60"/>
      <c r="B743" s="60"/>
      <c r="C743" s="61"/>
      <c r="D743" s="61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 x14ac:dyDescent="0.35">
      <c r="A744" s="60"/>
      <c r="B744" s="60"/>
      <c r="C744" s="61"/>
      <c r="D744" s="61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 x14ac:dyDescent="0.35">
      <c r="A745" s="60"/>
      <c r="B745" s="60"/>
      <c r="C745" s="61"/>
      <c r="D745" s="61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 x14ac:dyDescent="0.35">
      <c r="A746" s="60"/>
      <c r="B746" s="60"/>
      <c r="C746" s="61"/>
      <c r="D746" s="61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 x14ac:dyDescent="0.35">
      <c r="A747" s="60"/>
      <c r="B747" s="60"/>
      <c r="C747" s="61"/>
      <c r="D747" s="61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 x14ac:dyDescent="0.35">
      <c r="A748" s="60"/>
      <c r="B748" s="60"/>
      <c r="C748" s="61"/>
      <c r="D748" s="61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 x14ac:dyDescent="0.35">
      <c r="A749" s="60"/>
      <c r="B749" s="60"/>
      <c r="C749" s="61"/>
      <c r="D749" s="61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 x14ac:dyDescent="0.35">
      <c r="A750" s="60"/>
      <c r="B750" s="60"/>
      <c r="C750" s="61"/>
      <c r="D750" s="61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 x14ac:dyDescent="0.35">
      <c r="A751" s="60"/>
      <c r="B751" s="60"/>
      <c r="C751" s="61"/>
      <c r="D751" s="61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 x14ac:dyDescent="0.35">
      <c r="A752" s="60"/>
      <c r="B752" s="60"/>
      <c r="C752" s="61"/>
      <c r="D752" s="61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 x14ac:dyDescent="0.35">
      <c r="A753" s="60"/>
      <c r="B753" s="60"/>
      <c r="C753" s="61"/>
      <c r="D753" s="61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 x14ac:dyDescent="0.35">
      <c r="A754" s="60"/>
      <c r="B754" s="60"/>
      <c r="C754" s="61"/>
      <c r="D754" s="61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 x14ac:dyDescent="0.35">
      <c r="A755" s="60"/>
      <c r="B755" s="60"/>
      <c r="C755" s="61"/>
      <c r="D755" s="61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 x14ac:dyDescent="0.35">
      <c r="A756" s="60"/>
      <c r="B756" s="60"/>
      <c r="C756" s="61"/>
      <c r="D756" s="61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 x14ac:dyDescent="0.35">
      <c r="A757" s="60"/>
      <c r="B757" s="60"/>
      <c r="C757" s="61"/>
      <c r="D757" s="61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 x14ac:dyDescent="0.35">
      <c r="A758" s="60"/>
      <c r="B758" s="60"/>
      <c r="C758" s="61"/>
      <c r="D758" s="61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 x14ac:dyDescent="0.35">
      <c r="A759" s="60"/>
      <c r="B759" s="60"/>
      <c r="C759" s="61"/>
      <c r="D759" s="61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 x14ac:dyDescent="0.35">
      <c r="A760" s="60"/>
      <c r="B760" s="60"/>
      <c r="C760" s="61"/>
      <c r="D760" s="61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 x14ac:dyDescent="0.35">
      <c r="A761" s="60"/>
      <c r="B761" s="60"/>
      <c r="C761" s="61"/>
      <c r="D761" s="61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 x14ac:dyDescent="0.35">
      <c r="A762" s="60"/>
      <c r="B762" s="60"/>
      <c r="C762" s="61"/>
      <c r="D762" s="61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 x14ac:dyDescent="0.35">
      <c r="A763" s="60"/>
      <c r="B763" s="60"/>
      <c r="C763" s="61"/>
      <c r="D763" s="61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 x14ac:dyDescent="0.35">
      <c r="A764" s="60"/>
      <c r="B764" s="60"/>
      <c r="C764" s="61"/>
      <c r="D764" s="61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 x14ac:dyDescent="0.35">
      <c r="A765" s="60"/>
      <c r="B765" s="60"/>
      <c r="C765" s="61"/>
      <c r="D765" s="61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 x14ac:dyDescent="0.35">
      <c r="A766" s="60"/>
      <c r="B766" s="60"/>
      <c r="C766" s="61"/>
      <c r="D766" s="61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 x14ac:dyDescent="0.35">
      <c r="A767" s="60"/>
      <c r="B767" s="60"/>
      <c r="C767" s="61"/>
      <c r="D767" s="61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 x14ac:dyDescent="0.35">
      <c r="A768" s="60"/>
      <c r="B768" s="60"/>
      <c r="C768" s="61"/>
      <c r="D768" s="61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 x14ac:dyDescent="0.35">
      <c r="A769" s="60"/>
      <c r="B769" s="60"/>
      <c r="C769" s="61"/>
      <c r="D769" s="61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 x14ac:dyDescent="0.35">
      <c r="A770" s="60"/>
      <c r="B770" s="60"/>
      <c r="C770" s="61"/>
      <c r="D770" s="61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 x14ac:dyDescent="0.35">
      <c r="A771" s="60"/>
      <c r="B771" s="60"/>
      <c r="C771" s="61"/>
      <c r="D771" s="61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 x14ac:dyDescent="0.35">
      <c r="A772" s="60"/>
      <c r="B772" s="60"/>
      <c r="C772" s="61"/>
      <c r="D772" s="61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 x14ac:dyDescent="0.35">
      <c r="A773" s="60"/>
      <c r="B773" s="60"/>
      <c r="C773" s="61"/>
      <c r="D773" s="61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 x14ac:dyDescent="0.35">
      <c r="A774" s="60"/>
      <c r="B774" s="60"/>
      <c r="C774" s="61"/>
      <c r="D774" s="61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 x14ac:dyDescent="0.35">
      <c r="A775" s="60"/>
      <c r="B775" s="60"/>
      <c r="C775" s="61"/>
      <c r="D775" s="61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 x14ac:dyDescent="0.35">
      <c r="A776" s="60"/>
      <c r="B776" s="60"/>
      <c r="C776" s="61"/>
      <c r="D776" s="61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 x14ac:dyDescent="0.35">
      <c r="A777" s="60"/>
      <c r="B777" s="60"/>
      <c r="C777" s="61"/>
      <c r="D777" s="61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 x14ac:dyDescent="0.35">
      <c r="A778" s="60"/>
      <c r="B778" s="60"/>
      <c r="C778" s="61"/>
      <c r="D778" s="61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 x14ac:dyDescent="0.35">
      <c r="A779" s="60"/>
      <c r="B779" s="60"/>
      <c r="C779" s="61"/>
      <c r="D779" s="61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 x14ac:dyDescent="0.35">
      <c r="A780" s="60"/>
      <c r="B780" s="60"/>
      <c r="C780" s="61"/>
      <c r="D780" s="61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 x14ac:dyDescent="0.35">
      <c r="A781" s="60"/>
      <c r="B781" s="60"/>
      <c r="C781" s="61"/>
      <c r="D781" s="61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 x14ac:dyDescent="0.35">
      <c r="A782" s="60"/>
      <c r="B782" s="60"/>
      <c r="C782" s="61"/>
      <c r="D782" s="61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 x14ac:dyDescent="0.35">
      <c r="A783" s="60"/>
      <c r="B783" s="60"/>
      <c r="C783" s="61"/>
      <c r="D783" s="61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 x14ac:dyDescent="0.35">
      <c r="A784" s="60"/>
      <c r="B784" s="60"/>
      <c r="C784" s="61"/>
      <c r="D784" s="61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 x14ac:dyDescent="0.35">
      <c r="A785" s="60"/>
      <c r="B785" s="60"/>
      <c r="C785" s="61"/>
      <c r="D785" s="61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 x14ac:dyDescent="0.35">
      <c r="A786" s="60"/>
      <c r="B786" s="60"/>
      <c r="C786" s="61"/>
      <c r="D786" s="61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 x14ac:dyDescent="0.35">
      <c r="A787" s="60"/>
      <c r="B787" s="60"/>
      <c r="C787" s="61"/>
      <c r="D787" s="61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 x14ac:dyDescent="0.35">
      <c r="A788" s="60"/>
      <c r="B788" s="60"/>
      <c r="C788" s="61"/>
      <c r="D788" s="61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 x14ac:dyDescent="0.35">
      <c r="A789" s="60"/>
      <c r="B789" s="60"/>
      <c r="C789" s="61"/>
      <c r="D789" s="61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 x14ac:dyDescent="0.35">
      <c r="A790" s="60"/>
      <c r="B790" s="60"/>
      <c r="C790" s="61"/>
      <c r="D790" s="61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 x14ac:dyDescent="0.35">
      <c r="A791" s="60"/>
      <c r="B791" s="60"/>
      <c r="C791" s="61"/>
      <c r="D791" s="61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 x14ac:dyDescent="0.35">
      <c r="A792" s="60"/>
      <c r="B792" s="60"/>
      <c r="C792" s="61"/>
      <c r="D792" s="61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 x14ac:dyDescent="0.35">
      <c r="A793" s="60"/>
      <c r="B793" s="60"/>
      <c r="C793" s="61"/>
      <c r="D793" s="61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 x14ac:dyDescent="0.35">
      <c r="A794" s="60"/>
      <c r="B794" s="60"/>
      <c r="C794" s="61"/>
      <c r="D794" s="61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 x14ac:dyDescent="0.35">
      <c r="A795" s="60"/>
      <c r="B795" s="60"/>
      <c r="C795" s="61"/>
      <c r="D795" s="61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 x14ac:dyDescent="0.35">
      <c r="A796" s="60"/>
      <c r="B796" s="60"/>
      <c r="C796" s="61"/>
      <c r="D796" s="61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 x14ac:dyDescent="0.35">
      <c r="A797" s="60"/>
      <c r="B797" s="60"/>
      <c r="C797" s="61"/>
      <c r="D797" s="61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 x14ac:dyDescent="0.35">
      <c r="A798" s="60"/>
      <c r="B798" s="60"/>
      <c r="C798" s="61"/>
      <c r="D798" s="61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 x14ac:dyDescent="0.35">
      <c r="A799" s="60"/>
      <c r="B799" s="60"/>
      <c r="C799" s="61"/>
      <c r="D799" s="61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 x14ac:dyDescent="0.35">
      <c r="A800" s="60"/>
      <c r="B800" s="60"/>
      <c r="C800" s="61"/>
      <c r="D800" s="61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 x14ac:dyDescent="0.35">
      <c r="A801" s="60"/>
      <c r="B801" s="60"/>
      <c r="C801" s="61"/>
      <c r="D801" s="61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 x14ac:dyDescent="0.35">
      <c r="A802" s="60"/>
      <c r="B802" s="60"/>
      <c r="C802" s="61"/>
      <c r="D802" s="61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 x14ac:dyDescent="0.35">
      <c r="A803" s="60"/>
      <c r="B803" s="60"/>
      <c r="C803" s="61"/>
      <c r="D803" s="61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 x14ac:dyDescent="0.35">
      <c r="A804" s="60"/>
      <c r="B804" s="60"/>
      <c r="C804" s="61"/>
      <c r="D804" s="61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 x14ac:dyDescent="0.35">
      <c r="A805" s="60"/>
      <c r="B805" s="60"/>
      <c r="C805" s="61"/>
      <c r="D805" s="61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 x14ac:dyDescent="0.35">
      <c r="A806" s="60"/>
      <c r="B806" s="60"/>
      <c r="C806" s="61"/>
      <c r="D806" s="61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 x14ac:dyDescent="0.35">
      <c r="A807" s="60"/>
      <c r="B807" s="60"/>
      <c r="C807" s="61"/>
      <c r="D807" s="61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 x14ac:dyDescent="0.35">
      <c r="A808" s="60"/>
      <c r="B808" s="60"/>
      <c r="C808" s="61"/>
      <c r="D808" s="61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 x14ac:dyDescent="0.35">
      <c r="A809" s="60"/>
      <c r="B809" s="60"/>
      <c r="C809" s="61"/>
      <c r="D809" s="61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 x14ac:dyDescent="0.35">
      <c r="A810" s="60"/>
      <c r="B810" s="60"/>
      <c r="C810" s="61"/>
      <c r="D810" s="61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 x14ac:dyDescent="0.35">
      <c r="A811" s="60"/>
      <c r="B811" s="60"/>
      <c r="C811" s="61"/>
      <c r="D811" s="61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 x14ac:dyDescent="0.35">
      <c r="A812" s="60"/>
      <c r="B812" s="60"/>
      <c r="C812" s="61"/>
      <c r="D812" s="61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 x14ac:dyDescent="0.35">
      <c r="A813" s="60"/>
      <c r="B813" s="60"/>
      <c r="C813" s="61"/>
      <c r="D813" s="61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 x14ac:dyDescent="0.35">
      <c r="A814" s="60"/>
      <c r="B814" s="60"/>
      <c r="C814" s="61"/>
      <c r="D814" s="61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 x14ac:dyDescent="0.35">
      <c r="A815" s="60"/>
      <c r="B815" s="60"/>
      <c r="C815" s="61"/>
      <c r="D815" s="61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 x14ac:dyDescent="0.35">
      <c r="A816" s="60"/>
      <c r="B816" s="60"/>
      <c r="C816" s="61"/>
      <c r="D816" s="61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 x14ac:dyDescent="0.35">
      <c r="A817" s="60"/>
      <c r="B817" s="60"/>
      <c r="C817" s="61"/>
      <c r="D817" s="61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 x14ac:dyDescent="0.35">
      <c r="A818" s="60"/>
      <c r="B818" s="60"/>
      <c r="C818" s="61"/>
      <c r="D818" s="61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 x14ac:dyDescent="0.35">
      <c r="A819" s="60"/>
      <c r="B819" s="60"/>
      <c r="C819" s="61"/>
      <c r="D819" s="61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 x14ac:dyDescent="0.35">
      <c r="A820" s="60"/>
      <c r="B820" s="60"/>
      <c r="C820" s="61"/>
      <c r="D820" s="61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 x14ac:dyDescent="0.35">
      <c r="A821" s="60"/>
      <c r="B821" s="60"/>
      <c r="C821" s="61"/>
      <c r="D821" s="61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 x14ac:dyDescent="0.35">
      <c r="A822" s="60"/>
      <c r="B822" s="60"/>
      <c r="C822" s="61"/>
      <c r="D822" s="61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 x14ac:dyDescent="0.35">
      <c r="A823" s="60"/>
      <c r="B823" s="60"/>
      <c r="C823" s="61"/>
      <c r="D823" s="61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 x14ac:dyDescent="0.35">
      <c r="A824" s="60"/>
      <c r="B824" s="60"/>
      <c r="C824" s="61"/>
      <c r="D824" s="61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 x14ac:dyDescent="0.35">
      <c r="A825" s="60"/>
      <c r="B825" s="60"/>
      <c r="C825" s="61"/>
      <c r="D825" s="61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 x14ac:dyDescent="0.35">
      <c r="A826" s="60"/>
      <c r="B826" s="60"/>
      <c r="C826" s="61"/>
      <c r="D826" s="61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 x14ac:dyDescent="0.35">
      <c r="A827" s="60"/>
      <c r="B827" s="60"/>
      <c r="C827" s="61"/>
      <c r="D827" s="61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 x14ac:dyDescent="0.35">
      <c r="A828" s="60"/>
      <c r="B828" s="60"/>
      <c r="C828" s="61"/>
      <c r="D828" s="61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 x14ac:dyDescent="0.35">
      <c r="A829" s="60"/>
      <c r="B829" s="60"/>
      <c r="C829" s="61"/>
      <c r="D829" s="61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 x14ac:dyDescent="0.35">
      <c r="A830" s="60"/>
      <c r="B830" s="60"/>
      <c r="C830" s="61"/>
      <c r="D830" s="61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 x14ac:dyDescent="0.35">
      <c r="A831" s="60"/>
      <c r="B831" s="60"/>
      <c r="C831" s="61"/>
      <c r="D831" s="61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 x14ac:dyDescent="0.35">
      <c r="A832" s="60"/>
      <c r="B832" s="60"/>
      <c r="C832" s="61"/>
      <c r="D832" s="61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 x14ac:dyDescent="0.35">
      <c r="A833" s="60"/>
      <c r="B833" s="60"/>
      <c r="C833" s="61"/>
      <c r="D833" s="61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 x14ac:dyDescent="0.35">
      <c r="A834" s="60"/>
      <c r="B834" s="60"/>
      <c r="C834" s="61"/>
      <c r="D834" s="61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 x14ac:dyDescent="0.35">
      <c r="A835" s="60"/>
      <c r="B835" s="60"/>
      <c r="C835" s="61"/>
      <c r="D835" s="61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 x14ac:dyDescent="0.35">
      <c r="A836" s="60"/>
      <c r="B836" s="60"/>
      <c r="C836" s="61"/>
      <c r="D836" s="61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 x14ac:dyDescent="0.35">
      <c r="A837" s="60"/>
      <c r="B837" s="60"/>
      <c r="C837" s="61"/>
      <c r="D837" s="61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 x14ac:dyDescent="0.35">
      <c r="A838" s="60"/>
      <c r="B838" s="60"/>
      <c r="C838" s="61"/>
      <c r="D838" s="61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 x14ac:dyDescent="0.35">
      <c r="A839" s="60"/>
      <c r="B839" s="60"/>
      <c r="C839" s="61"/>
      <c r="D839" s="61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 x14ac:dyDescent="0.35">
      <c r="A840" s="60"/>
      <c r="B840" s="60"/>
      <c r="C840" s="61"/>
      <c r="D840" s="61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 x14ac:dyDescent="0.35">
      <c r="A841" s="60"/>
      <c r="B841" s="60"/>
      <c r="C841" s="61"/>
      <c r="D841" s="61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 x14ac:dyDescent="0.35">
      <c r="A842" s="60"/>
      <c r="B842" s="60"/>
      <c r="C842" s="61"/>
      <c r="D842" s="61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 x14ac:dyDescent="0.35">
      <c r="A843" s="60"/>
      <c r="B843" s="60"/>
      <c r="C843" s="61"/>
      <c r="D843" s="61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 x14ac:dyDescent="0.35">
      <c r="A844" s="60"/>
      <c r="B844" s="60"/>
      <c r="C844" s="61"/>
      <c r="D844" s="61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 x14ac:dyDescent="0.35">
      <c r="A845" s="60"/>
      <c r="B845" s="60"/>
      <c r="C845" s="61"/>
      <c r="D845" s="61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 x14ac:dyDescent="0.35">
      <c r="A846" s="60"/>
      <c r="B846" s="60"/>
      <c r="C846" s="61"/>
      <c r="D846" s="61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 x14ac:dyDescent="0.35">
      <c r="A847" s="60"/>
      <c r="B847" s="60"/>
      <c r="C847" s="61"/>
      <c r="D847" s="61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 x14ac:dyDescent="0.35">
      <c r="A848" s="60"/>
      <c r="B848" s="60"/>
      <c r="C848" s="61"/>
      <c r="D848" s="61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 x14ac:dyDescent="0.35">
      <c r="A849" s="60"/>
      <c r="B849" s="60"/>
      <c r="C849" s="61"/>
      <c r="D849" s="61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 x14ac:dyDescent="0.35">
      <c r="A850" s="60"/>
      <c r="B850" s="60"/>
      <c r="C850" s="61"/>
      <c r="D850" s="61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 x14ac:dyDescent="0.35">
      <c r="A851" s="60"/>
      <c r="B851" s="60"/>
      <c r="C851" s="61"/>
      <c r="D851" s="61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 x14ac:dyDescent="0.35">
      <c r="A852" s="60"/>
      <c r="B852" s="60"/>
      <c r="C852" s="61"/>
      <c r="D852" s="61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 x14ac:dyDescent="0.35">
      <c r="A853" s="60"/>
      <c r="B853" s="60"/>
      <c r="C853" s="61"/>
      <c r="D853" s="61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 x14ac:dyDescent="0.35">
      <c r="A854" s="60"/>
      <c r="B854" s="60"/>
      <c r="C854" s="61"/>
      <c r="D854" s="61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 x14ac:dyDescent="0.35">
      <c r="A855" s="60"/>
      <c r="B855" s="60"/>
      <c r="C855" s="61"/>
      <c r="D855" s="61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 x14ac:dyDescent="0.35">
      <c r="A856" s="60"/>
      <c r="B856" s="60"/>
      <c r="C856" s="61"/>
      <c r="D856" s="61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 x14ac:dyDescent="0.35">
      <c r="A857" s="60"/>
      <c r="B857" s="60"/>
      <c r="C857" s="61"/>
      <c r="D857" s="61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 x14ac:dyDescent="0.35">
      <c r="A858" s="60"/>
      <c r="B858" s="60"/>
      <c r="C858" s="61"/>
      <c r="D858" s="61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 x14ac:dyDescent="0.35">
      <c r="A859" s="60"/>
      <c r="B859" s="60"/>
      <c r="C859" s="61"/>
      <c r="D859" s="61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 x14ac:dyDescent="0.35">
      <c r="A860" s="60"/>
      <c r="B860" s="60"/>
      <c r="C860" s="61"/>
      <c r="D860" s="61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 x14ac:dyDescent="0.35">
      <c r="A861" s="60"/>
      <c r="B861" s="60"/>
      <c r="C861" s="61"/>
      <c r="D861" s="61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 x14ac:dyDescent="0.35">
      <c r="A862" s="60"/>
      <c r="B862" s="60"/>
      <c r="C862" s="61"/>
      <c r="D862" s="61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 x14ac:dyDescent="0.35">
      <c r="A863" s="60"/>
      <c r="B863" s="60"/>
      <c r="C863" s="61"/>
      <c r="D863" s="61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 x14ac:dyDescent="0.35">
      <c r="A864" s="60"/>
      <c r="B864" s="60"/>
      <c r="C864" s="61"/>
      <c r="D864" s="61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 x14ac:dyDescent="0.35">
      <c r="A865" s="60"/>
      <c r="B865" s="60"/>
      <c r="C865" s="61"/>
      <c r="D865" s="61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 x14ac:dyDescent="0.35">
      <c r="A866" s="60"/>
      <c r="B866" s="60"/>
      <c r="C866" s="61"/>
      <c r="D866" s="61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 x14ac:dyDescent="0.35">
      <c r="A867" s="60"/>
      <c r="B867" s="60"/>
      <c r="C867" s="61"/>
      <c r="D867" s="61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 x14ac:dyDescent="0.35">
      <c r="A868" s="60"/>
      <c r="B868" s="60"/>
      <c r="C868" s="61"/>
      <c r="D868" s="61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 x14ac:dyDescent="0.35">
      <c r="A869" s="60"/>
      <c r="B869" s="60"/>
      <c r="C869" s="61"/>
      <c r="D869" s="61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 x14ac:dyDescent="0.35">
      <c r="A870" s="60"/>
      <c r="B870" s="60"/>
      <c r="C870" s="61"/>
      <c r="D870" s="61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 x14ac:dyDescent="0.35">
      <c r="A871" s="60"/>
      <c r="B871" s="60"/>
      <c r="C871" s="61"/>
      <c r="D871" s="61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 x14ac:dyDescent="0.35">
      <c r="A872" s="60"/>
      <c r="B872" s="60"/>
      <c r="C872" s="61"/>
      <c r="D872" s="61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 x14ac:dyDescent="0.35">
      <c r="A873" s="60"/>
      <c r="B873" s="60"/>
      <c r="C873" s="61"/>
      <c r="D873" s="61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 x14ac:dyDescent="0.35">
      <c r="A874" s="60"/>
      <c r="B874" s="60"/>
      <c r="C874" s="61"/>
      <c r="D874" s="61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 x14ac:dyDescent="0.35">
      <c r="A875" s="60"/>
      <c r="B875" s="60"/>
      <c r="C875" s="61"/>
      <c r="D875" s="61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 x14ac:dyDescent="0.35">
      <c r="A876" s="60"/>
      <c r="B876" s="60"/>
      <c r="C876" s="61"/>
      <c r="D876" s="61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 x14ac:dyDescent="0.35">
      <c r="A877" s="60"/>
      <c r="B877" s="60"/>
      <c r="C877" s="61"/>
      <c r="D877" s="61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 x14ac:dyDescent="0.35">
      <c r="A878" s="60"/>
      <c r="B878" s="60"/>
      <c r="C878" s="61"/>
      <c r="D878" s="61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 x14ac:dyDescent="0.35">
      <c r="A879" s="60"/>
      <c r="B879" s="60"/>
      <c r="C879" s="61"/>
      <c r="D879" s="61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 x14ac:dyDescent="0.35">
      <c r="A880" s="60"/>
      <c r="B880" s="60"/>
      <c r="C880" s="61"/>
      <c r="D880" s="61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 x14ac:dyDescent="0.35">
      <c r="A881" s="60"/>
      <c r="B881" s="60"/>
      <c r="C881" s="61"/>
      <c r="D881" s="61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 x14ac:dyDescent="0.35">
      <c r="A882" s="60"/>
      <c r="B882" s="60"/>
      <c r="C882" s="61"/>
      <c r="D882" s="61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 x14ac:dyDescent="0.35">
      <c r="A883" s="60"/>
      <c r="B883" s="60"/>
      <c r="C883" s="61"/>
      <c r="D883" s="61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 x14ac:dyDescent="0.35">
      <c r="A884" s="60"/>
      <c r="B884" s="60"/>
      <c r="C884" s="61"/>
      <c r="D884" s="61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 x14ac:dyDescent="0.35">
      <c r="A885" s="60"/>
      <c r="B885" s="60"/>
      <c r="C885" s="61"/>
      <c r="D885" s="61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 x14ac:dyDescent="0.35">
      <c r="A886" s="60"/>
      <c r="B886" s="60"/>
      <c r="C886" s="61"/>
      <c r="D886" s="61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 x14ac:dyDescent="0.35">
      <c r="A887" s="60"/>
      <c r="B887" s="60"/>
      <c r="C887" s="61"/>
      <c r="D887" s="61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 x14ac:dyDescent="0.35">
      <c r="A888" s="60"/>
      <c r="B888" s="60"/>
      <c r="C888" s="61"/>
      <c r="D888" s="61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 x14ac:dyDescent="0.35">
      <c r="A889" s="60"/>
      <c r="B889" s="60"/>
      <c r="C889" s="61"/>
      <c r="D889" s="61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 x14ac:dyDescent="0.35">
      <c r="A890" s="60"/>
      <c r="B890" s="60"/>
      <c r="C890" s="61"/>
      <c r="D890" s="61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 x14ac:dyDescent="0.35">
      <c r="A891" s="60"/>
      <c r="B891" s="60"/>
      <c r="C891" s="61"/>
      <c r="D891" s="61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 x14ac:dyDescent="0.35">
      <c r="A892" s="60"/>
      <c r="B892" s="60"/>
      <c r="C892" s="61"/>
      <c r="D892" s="61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 x14ac:dyDescent="0.35">
      <c r="A893" s="60"/>
      <c r="B893" s="60"/>
      <c r="C893" s="61"/>
      <c r="D893" s="61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 x14ac:dyDescent="0.35">
      <c r="A894" s="60"/>
      <c r="B894" s="60"/>
      <c r="C894" s="61"/>
      <c r="D894" s="61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 x14ac:dyDescent="0.35">
      <c r="A895" s="60"/>
      <c r="B895" s="60"/>
      <c r="C895" s="61"/>
      <c r="D895" s="61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 x14ac:dyDescent="0.35">
      <c r="A896" s="60"/>
      <c r="B896" s="60"/>
      <c r="C896" s="61"/>
      <c r="D896" s="61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 x14ac:dyDescent="0.35">
      <c r="A897" s="60"/>
      <c r="B897" s="60"/>
      <c r="C897" s="61"/>
      <c r="D897" s="61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 x14ac:dyDescent="0.35">
      <c r="A898" s="60"/>
      <c r="B898" s="60"/>
      <c r="C898" s="61"/>
      <c r="D898" s="61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 x14ac:dyDescent="0.35">
      <c r="A899" s="60"/>
      <c r="B899" s="60"/>
      <c r="C899" s="61"/>
      <c r="D899" s="61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 x14ac:dyDescent="0.35">
      <c r="A900" s="60"/>
      <c r="B900" s="60"/>
      <c r="C900" s="61"/>
      <c r="D900" s="61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 x14ac:dyDescent="0.35">
      <c r="A901" s="60"/>
      <c r="B901" s="60"/>
      <c r="C901" s="61"/>
      <c r="D901" s="61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 x14ac:dyDescent="0.35">
      <c r="A902" s="60"/>
      <c r="B902" s="60"/>
      <c r="C902" s="61"/>
      <c r="D902" s="61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 x14ac:dyDescent="0.35">
      <c r="A903" s="60"/>
      <c r="B903" s="60"/>
      <c r="C903" s="61"/>
      <c r="D903" s="61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 x14ac:dyDescent="0.35">
      <c r="A904" s="60"/>
      <c r="B904" s="60"/>
      <c r="C904" s="61"/>
      <c r="D904" s="61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 x14ac:dyDescent="0.35">
      <c r="A905" s="60"/>
      <c r="B905" s="60"/>
      <c r="C905" s="61"/>
      <c r="D905" s="61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 x14ac:dyDescent="0.35">
      <c r="A906" s="60"/>
      <c r="B906" s="60"/>
      <c r="C906" s="61"/>
      <c r="D906" s="61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 x14ac:dyDescent="0.35">
      <c r="A907" s="60"/>
      <c r="B907" s="60"/>
      <c r="C907" s="61"/>
      <c r="D907" s="61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 x14ac:dyDescent="0.35">
      <c r="A908" s="60"/>
      <c r="B908" s="60"/>
      <c r="C908" s="61"/>
      <c r="D908" s="61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 x14ac:dyDescent="0.35">
      <c r="A909" s="60"/>
      <c r="B909" s="60"/>
      <c r="C909" s="61"/>
      <c r="D909" s="61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 x14ac:dyDescent="0.35">
      <c r="A910" s="60"/>
      <c r="B910" s="60"/>
      <c r="C910" s="61"/>
      <c r="D910" s="61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 x14ac:dyDescent="0.35">
      <c r="A911" s="60"/>
      <c r="B911" s="60"/>
      <c r="C911" s="61"/>
      <c r="D911" s="61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 x14ac:dyDescent="0.35">
      <c r="A912" s="60"/>
      <c r="B912" s="60"/>
      <c r="C912" s="61"/>
      <c r="D912" s="61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 x14ac:dyDescent="0.35">
      <c r="A913" s="60"/>
      <c r="B913" s="60"/>
      <c r="C913" s="61"/>
      <c r="D913" s="61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 x14ac:dyDescent="0.35">
      <c r="A914" s="60"/>
      <c r="B914" s="60"/>
      <c r="C914" s="61"/>
      <c r="D914" s="61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 x14ac:dyDescent="0.35">
      <c r="A915" s="60"/>
      <c r="B915" s="60"/>
      <c r="C915" s="61"/>
      <c r="D915" s="61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 x14ac:dyDescent="0.35">
      <c r="A916" s="60"/>
      <c r="B916" s="60"/>
      <c r="C916" s="61"/>
      <c r="D916" s="61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 x14ac:dyDescent="0.35">
      <c r="A917" s="60"/>
      <c r="B917" s="60"/>
      <c r="C917" s="61"/>
      <c r="D917" s="61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 x14ac:dyDescent="0.35">
      <c r="A918" s="60"/>
      <c r="B918" s="60"/>
      <c r="C918" s="61"/>
      <c r="D918" s="61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 x14ac:dyDescent="0.35">
      <c r="A919" s="60"/>
      <c r="B919" s="60"/>
      <c r="C919" s="61"/>
      <c r="D919" s="61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 x14ac:dyDescent="0.35">
      <c r="A920" s="60"/>
      <c r="B920" s="60"/>
      <c r="C920" s="61"/>
      <c r="D920" s="61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 x14ac:dyDescent="0.35">
      <c r="A921" s="60"/>
      <c r="B921" s="60"/>
      <c r="C921" s="61"/>
      <c r="D921" s="61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 x14ac:dyDescent="0.35">
      <c r="A922" s="60"/>
      <c r="B922" s="60"/>
      <c r="C922" s="61"/>
      <c r="D922" s="61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 x14ac:dyDescent="0.35">
      <c r="A923" s="60"/>
      <c r="B923" s="60"/>
      <c r="C923" s="61"/>
      <c r="D923" s="61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 x14ac:dyDescent="0.35">
      <c r="A924" s="60"/>
      <c r="B924" s="60"/>
      <c r="C924" s="61"/>
      <c r="D924" s="61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 x14ac:dyDescent="0.35">
      <c r="A925" s="60"/>
      <c r="B925" s="60"/>
      <c r="C925" s="61"/>
      <c r="D925" s="61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 x14ac:dyDescent="0.35">
      <c r="A926" s="60"/>
      <c r="B926" s="60"/>
      <c r="C926" s="61"/>
      <c r="D926" s="61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 x14ac:dyDescent="0.35">
      <c r="A927" s="60"/>
      <c r="B927" s="60"/>
      <c r="C927" s="61"/>
      <c r="D927" s="61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 x14ac:dyDescent="0.35">
      <c r="A928" s="60"/>
      <c r="B928" s="60"/>
      <c r="C928" s="61"/>
      <c r="D928" s="61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 x14ac:dyDescent="0.35">
      <c r="A929" s="60"/>
      <c r="B929" s="60"/>
      <c r="C929" s="61"/>
      <c r="D929" s="61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 x14ac:dyDescent="0.35">
      <c r="A930" s="60"/>
      <c r="B930" s="60"/>
      <c r="C930" s="61"/>
      <c r="D930" s="61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 x14ac:dyDescent="0.35">
      <c r="A931" s="60"/>
      <c r="B931" s="60"/>
      <c r="C931" s="61"/>
      <c r="D931" s="61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 x14ac:dyDescent="0.35">
      <c r="A932" s="60"/>
      <c r="B932" s="60"/>
      <c r="C932" s="61"/>
      <c r="D932" s="61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 x14ac:dyDescent="0.35">
      <c r="A933" s="60"/>
      <c r="B933" s="60"/>
      <c r="C933" s="61"/>
      <c r="D933" s="61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 x14ac:dyDescent="0.35">
      <c r="A934" s="60"/>
      <c r="B934" s="60"/>
      <c r="C934" s="61"/>
      <c r="D934" s="61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 x14ac:dyDescent="0.35">
      <c r="A935" s="60"/>
      <c r="B935" s="60"/>
      <c r="C935" s="61"/>
      <c r="D935" s="61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 x14ac:dyDescent="0.35">
      <c r="A936" s="60"/>
      <c r="B936" s="60"/>
      <c r="C936" s="61"/>
      <c r="D936" s="61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 x14ac:dyDescent="0.35">
      <c r="A937" s="60"/>
      <c r="B937" s="60"/>
      <c r="C937" s="61"/>
      <c r="D937" s="61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 x14ac:dyDescent="0.35">
      <c r="A938" s="60"/>
      <c r="B938" s="60"/>
      <c r="C938" s="61"/>
      <c r="D938" s="61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 x14ac:dyDescent="0.35">
      <c r="A939" s="60"/>
      <c r="B939" s="60"/>
      <c r="C939" s="61"/>
      <c r="D939" s="61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 x14ac:dyDescent="0.35">
      <c r="A940" s="60"/>
      <c r="B940" s="60"/>
      <c r="C940" s="61"/>
      <c r="D940" s="61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 x14ac:dyDescent="0.35">
      <c r="A941" s="60"/>
      <c r="B941" s="60"/>
      <c r="C941" s="61"/>
      <c r="D941" s="61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 x14ac:dyDescent="0.35">
      <c r="A942" s="60"/>
      <c r="B942" s="60"/>
      <c r="C942" s="61"/>
      <c r="D942" s="61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 x14ac:dyDescent="0.35">
      <c r="A943" s="60"/>
      <c r="B943" s="60"/>
      <c r="C943" s="61"/>
      <c r="D943" s="61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 x14ac:dyDescent="0.35">
      <c r="A944" s="60"/>
      <c r="B944" s="60"/>
      <c r="C944" s="61"/>
      <c r="D944" s="61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 x14ac:dyDescent="0.35">
      <c r="A945" s="60"/>
      <c r="B945" s="60"/>
      <c r="C945" s="61"/>
      <c r="D945" s="61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 x14ac:dyDescent="0.35">
      <c r="A946" s="60"/>
      <c r="B946" s="60"/>
      <c r="C946" s="61"/>
      <c r="D946" s="61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 x14ac:dyDescent="0.35">
      <c r="A947" s="60"/>
      <c r="B947" s="60"/>
      <c r="C947" s="61"/>
      <c r="D947" s="61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 x14ac:dyDescent="0.35">
      <c r="A948" s="60"/>
      <c r="B948" s="60"/>
      <c r="C948" s="61"/>
      <c r="D948" s="61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 x14ac:dyDescent="0.35">
      <c r="A949" s="60"/>
      <c r="B949" s="60"/>
      <c r="C949" s="61"/>
      <c r="D949" s="61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 x14ac:dyDescent="0.35">
      <c r="A950" s="60"/>
      <c r="B950" s="60"/>
      <c r="C950" s="61"/>
      <c r="D950" s="61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 x14ac:dyDescent="0.35">
      <c r="A951" s="60"/>
      <c r="B951" s="60"/>
      <c r="C951" s="61"/>
      <c r="D951" s="61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 x14ac:dyDescent="0.35">
      <c r="A952" s="60"/>
      <c r="B952" s="60"/>
      <c r="C952" s="61"/>
      <c r="D952" s="61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 x14ac:dyDescent="0.35">
      <c r="A953" s="60"/>
      <c r="B953" s="60"/>
      <c r="C953" s="61"/>
      <c r="D953" s="61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 x14ac:dyDescent="0.35">
      <c r="A954" s="60"/>
      <c r="B954" s="60"/>
      <c r="C954" s="61"/>
      <c r="D954" s="61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 x14ac:dyDescent="0.35">
      <c r="A955" s="60"/>
      <c r="B955" s="60"/>
      <c r="C955" s="61"/>
      <c r="D955" s="61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 x14ac:dyDescent="0.35">
      <c r="A956" s="60"/>
      <c r="B956" s="60"/>
      <c r="C956" s="61"/>
      <c r="D956" s="61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 x14ac:dyDescent="0.35">
      <c r="A957" s="60"/>
      <c r="B957" s="60"/>
      <c r="C957" s="61"/>
      <c r="D957" s="61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 x14ac:dyDescent="0.35">
      <c r="A958" s="60"/>
      <c r="B958" s="60"/>
      <c r="C958" s="61"/>
      <c r="D958" s="61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 x14ac:dyDescent="0.35">
      <c r="A959" s="60"/>
      <c r="B959" s="60"/>
      <c r="C959" s="61"/>
      <c r="D959" s="61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 x14ac:dyDescent="0.35">
      <c r="A960" s="60"/>
      <c r="B960" s="60"/>
      <c r="C960" s="61"/>
      <c r="D960" s="61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 x14ac:dyDescent="0.35">
      <c r="A961" s="60"/>
      <c r="B961" s="60"/>
      <c r="C961" s="61"/>
      <c r="D961" s="61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 x14ac:dyDescent="0.35">
      <c r="A962" s="60"/>
      <c r="B962" s="60"/>
      <c r="C962" s="61"/>
      <c r="D962" s="61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 x14ac:dyDescent="0.35">
      <c r="A963" s="60"/>
      <c r="B963" s="60"/>
      <c r="C963" s="61"/>
      <c r="D963" s="61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 x14ac:dyDescent="0.35">
      <c r="A964" s="60"/>
      <c r="B964" s="60"/>
      <c r="C964" s="61"/>
      <c r="D964" s="61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 x14ac:dyDescent="0.35">
      <c r="A965" s="60"/>
      <c r="B965" s="60"/>
      <c r="C965" s="61"/>
      <c r="D965" s="61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 x14ac:dyDescent="0.35">
      <c r="A966" s="60"/>
      <c r="B966" s="60"/>
      <c r="C966" s="61"/>
      <c r="D966" s="61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 x14ac:dyDescent="0.35">
      <c r="A967" s="60"/>
      <c r="B967" s="60"/>
      <c r="C967" s="61"/>
      <c r="D967" s="61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 x14ac:dyDescent="0.35">
      <c r="A968" s="60"/>
      <c r="B968" s="60"/>
      <c r="C968" s="61"/>
      <c r="D968" s="61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 x14ac:dyDescent="0.35">
      <c r="A969" s="60"/>
      <c r="B969" s="60"/>
      <c r="C969" s="61"/>
      <c r="D969" s="61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 x14ac:dyDescent="0.35">
      <c r="A970" s="60"/>
      <c r="B970" s="60"/>
      <c r="C970" s="61"/>
      <c r="D970" s="61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 x14ac:dyDescent="0.35">
      <c r="A971" s="60"/>
      <c r="B971" s="60"/>
      <c r="C971" s="61"/>
      <c r="D971" s="61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 x14ac:dyDescent="0.35">
      <c r="A972" s="60"/>
      <c r="B972" s="60"/>
      <c r="C972" s="61"/>
      <c r="D972" s="61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 x14ac:dyDescent="0.35">
      <c r="A973" s="60"/>
      <c r="B973" s="60"/>
      <c r="C973" s="61"/>
      <c r="D973" s="61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 x14ac:dyDescent="0.35">
      <c r="A974" s="60"/>
      <c r="B974" s="60"/>
      <c r="C974" s="61"/>
      <c r="D974" s="61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 x14ac:dyDescent="0.35">
      <c r="A975" s="60"/>
      <c r="B975" s="60"/>
      <c r="C975" s="61"/>
      <c r="D975" s="61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 x14ac:dyDescent="0.35">
      <c r="A976" s="60"/>
      <c r="B976" s="60"/>
      <c r="C976" s="61"/>
      <c r="D976" s="61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 x14ac:dyDescent="0.35">
      <c r="A977" s="60"/>
      <c r="B977" s="60"/>
      <c r="C977" s="61"/>
      <c r="D977" s="61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 x14ac:dyDescent="0.35">
      <c r="A978" s="60"/>
      <c r="B978" s="60"/>
      <c r="C978" s="61"/>
      <c r="D978" s="61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 x14ac:dyDescent="0.35">
      <c r="A979" s="60"/>
      <c r="B979" s="60"/>
      <c r="C979" s="61"/>
      <c r="D979" s="61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 x14ac:dyDescent="0.35">
      <c r="A980" s="60"/>
      <c r="B980" s="60"/>
      <c r="C980" s="61"/>
      <c r="D980" s="61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 x14ac:dyDescent="0.35">
      <c r="A981" s="60"/>
      <c r="B981" s="60"/>
      <c r="C981" s="61"/>
      <c r="D981" s="61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 x14ac:dyDescent="0.35">
      <c r="A982" s="60"/>
      <c r="B982" s="60"/>
      <c r="C982" s="61"/>
      <c r="D982" s="61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 x14ac:dyDescent="0.35">
      <c r="A983" s="60"/>
      <c r="B983" s="60"/>
      <c r="C983" s="61"/>
      <c r="D983" s="61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 x14ac:dyDescent="0.35">
      <c r="A984" s="60"/>
      <c r="B984" s="60"/>
      <c r="C984" s="61"/>
      <c r="D984" s="61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 x14ac:dyDescent="0.35">
      <c r="A985" s="60"/>
      <c r="B985" s="60"/>
      <c r="C985" s="61"/>
      <c r="D985" s="61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 x14ac:dyDescent="0.35">
      <c r="A986" s="60"/>
      <c r="B986" s="60"/>
      <c r="C986" s="61"/>
      <c r="D986" s="61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 x14ac:dyDescent="0.35">
      <c r="A987" s="60"/>
      <c r="B987" s="60"/>
      <c r="C987" s="61"/>
      <c r="D987" s="61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 x14ac:dyDescent="0.35">
      <c r="A988" s="60"/>
      <c r="B988" s="60"/>
      <c r="C988" s="61"/>
      <c r="D988" s="61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 x14ac:dyDescent="0.35">
      <c r="A989" s="60"/>
      <c r="B989" s="60"/>
      <c r="C989" s="61"/>
      <c r="D989" s="61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 x14ac:dyDescent="0.35">
      <c r="A990" s="60"/>
      <c r="B990" s="60"/>
      <c r="C990" s="61"/>
      <c r="D990" s="61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 x14ac:dyDescent="0.35">
      <c r="A991" s="60"/>
      <c r="B991" s="60"/>
      <c r="C991" s="61"/>
      <c r="D991" s="61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 x14ac:dyDescent="0.35">
      <c r="A992" s="60"/>
      <c r="B992" s="60"/>
      <c r="C992" s="61"/>
      <c r="D992" s="61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 x14ac:dyDescent="0.35">
      <c r="A993" s="60"/>
      <c r="B993" s="60"/>
      <c r="C993" s="61"/>
      <c r="D993" s="61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 x14ac:dyDescent="0.35">
      <c r="A994" s="60"/>
      <c r="B994" s="60"/>
      <c r="C994" s="61"/>
      <c r="D994" s="61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 x14ac:dyDescent="0.35">
      <c r="A995" s="60"/>
      <c r="B995" s="60"/>
      <c r="C995" s="61"/>
      <c r="D995" s="61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 x14ac:dyDescent="0.35">
      <c r="A996" s="60"/>
      <c r="B996" s="60"/>
      <c r="C996" s="61"/>
      <c r="D996" s="61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 x14ac:dyDescent="0.35">
      <c r="A997" s="60"/>
      <c r="B997" s="60"/>
      <c r="C997" s="61"/>
      <c r="D997" s="61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 x14ac:dyDescent="0.35">
      <c r="A998" s="60"/>
      <c r="B998" s="60"/>
      <c r="C998" s="61"/>
      <c r="D998" s="61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 x14ac:dyDescent="0.35">
      <c r="A999" s="60"/>
      <c r="B999" s="60"/>
      <c r="C999" s="61"/>
      <c r="D999" s="61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 x14ac:dyDescent="0.35">
      <c r="A1000" s="60"/>
      <c r="B1000" s="60"/>
      <c r="C1000" s="61"/>
      <c r="D1000" s="61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6">
    <mergeCell ref="I15:J15"/>
    <mergeCell ref="B2:G2"/>
    <mergeCell ref="L2:M2"/>
    <mergeCell ref="I6:J6"/>
    <mergeCell ref="I10:J10"/>
    <mergeCell ref="I14:J14"/>
  </mergeCells>
  <dataValidations count="1">
    <dataValidation type="list" allowBlank="1" showErrorMessage="1" sqref="I8" xr:uid="{00000000-0002-0000-0500-000000000000}">
      <formula1>$L$3:$L$17</formula1>
    </dataValidation>
  </dataValidations>
  <pageMargins left="0.75" right="0.75" top="1" bottom="1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1000"/>
  <sheetViews>
    <sheetView zoomScale="120" zoomScaleNormal="120" workbookViewId="0"/>
  </sheetViews>
  <sheetFormatPr defaultColWidth="14.453125" defaultRowHeight="15" customHeight="1" x14ac:dyDescent="0.35"/>
  <cols>
    <col min="1" max="1" width="12" customWidth="1"/>
    <col min="2" max="2" width="8.08984375" customWidth="1"/>
    <col min="3" max="3" width="8.453125" customWidth="1"/>
    <col min="4" max="4" width="10.08984375" customWidth="1"/>
    <col min="5" max="5" width="5.81640625" customWidth="1"/>
    <col min="6" max="6" width="11.08984375" customWidth="1"/>
    <col min="7" max="7" width="8.453125" hidden="1" customWidth="1"/>
    <col min="8" max="8" width="15.453125" hidden="1" customWidth="1"/>
    <col min="9" max="9" width="29.81640625" customWidth="1"/>
    <col min="10" max="10" width="39.08984375" customWidth="1"/>
    <col min="11" max="11" width="10.08984375" customWidth="1"/>
    <col min="12" max="26" width="19.81640625" customWidth="1"/>
  </cols>
  <sheetData>
    <row r="1" spans="1:26" ht="26.25" customHeight="1" x14ac:dyDescent="0.35">
      <c r="A1" s="60"/>
      <c r="B1" s="86"/>
      <c r="C1" s="60"/>
      <c r="D1" s="87"/>
      <c r="E1" s="60"/>
      <c r="F1" s="60"/>
      <c r="G1" s="60"/>
      <c r="H1" s="88"/>
      <c r="I1" s="89" t="e">
        <f t="shared" ref="I1:J1" ca="1" si="0">_xludf.FORMULATEXT(I3)</f>
        <v>#NAME?</v>
      </c>
      <c r="J1" s="89" t="e">
        <f t="shared" ca="1" si="0"/>
        <v>#NAME?</v>
      </c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 x14ac:dyDescent="0.35">
      <c r="A2" s="90" t="s">
        <v>105</v>
      </c>
      <c r="B2" s="91" t="s">
        <v>106</v>
      </c>
      <c r="C2" s="92" t="s">
        <v>107</v>
      </c>
      <c r="D2" s="93" t="s">
        <v>108</v>
      </c>
      <c r="E2" s="94" t="s">
        <v>109</v>
      </c>
      <c r="F2" s="92" t="s">
        <v>110</v>
      </c>
      <c r="G2" s="92" t="s">
        <v>111</v>
      </c>
      <c r="H2" s="95" t="s">
        <v>112</v>
      </c>
      <c r="I2" s="96" t="s">
        <v>113</v>
      </c>
      <c r="J2" s="97" t="s">
        <v>114</v>
      </c>
      <c r="K2" s="91" t="s">
        <v>115</v>
      </c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25" customHeight="1" x14ac:dyDescent="0.35">
      <c r="A3" s="60" t="s">
        <v>116</v>
      </c>
      <c r="B3" s="86" t="s">
        <v>104</v>
      </c>
      <c r="C3" s="60" t="s">
        <v>117</v>
      </c>
      <c r="D3" s="87">
        <v>37249</v>
      </c>
      <c r="E3" s="88">
        <f ca="1">DATEDIF(D3,TODAY(),"Y")</f>
        <v>23</v>
      </c>
      <c r="F3" s="60" t="s">
        <v>118</v>
      </c>
      <c r="G3" s="88" t="s">
        <v>119</v>
      </c>
      <c r="H3" s="88">
        <v>60981</v>
      </c>
      <c r="I3" s="98">
        <f>IF(OR(F3="Full Time",K3&gt;3),3000,"No Bonus")</f>
        <v>3000</v>
      </c>
      <c r="J3" s="98" t="str">
        <f ca="1">IF(AND(F3="Full Time",K3&gt;3,E3&gt;10),3000,"No Bonus")</f>
        <v>No Bonus</v>
      </c>
      <c r="K3" s="86">
        <v>1</v>
      </c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 x14ac:dyDescent="0.35">
      <c r="A4" s="60" t="s">
        <v>120</v>
      </c>
      <c r="B4" s="86" t="s">
        <v>104</v>
      </c>
      <c r="C4" s="60" t="s">
        <v>117</v>
      </c>
      <c r="D4" s="87">
        <v>41673</v>
      </c>
      <c r="E4" s="88">
        <v>1</v>
      </c>
      <c r="F4" s="60" t="s">
        <v>118</v>
      </c>
      <c r="G4" s="88" t="s">
        <v>121</v>
      </c>
      <c r="H4" s="88">
        <v>60915</v>
      </c>
      <c r="I4" s="98"/>
      <c r="J4" s="98"/>
      <c r="K4" s="86">
        <v>4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 x14ac:dyDescent="0.35">
      <c r="A5" s="60" t="s">
        <v>122</v>
      </c>
      <c r="B5" s="86" t="s">
        <v>104</v>
      </c>
      <c r="C5" s="60" t="s">
        <v>117</v>
      </c>
      <c r="D5" s="87">
        <v>40225</v>
      </c>
      <c r="E5" s="88">
        <f t="shared" ref="E5:E259" ca="1" si="1">DATEDIF(D5,TODAY(),"Y")</f>
        <v>15</v>
      </c>
      <c r="F5" s="60" t="s">
        <v>123</v>
      </c>
      <c r="G5" s="88"/>
      <c r="H5" s="88">
        <v>48536</v>
      </c>
      <c r="I5" s="98"/>
      <c r="J5" s="98"/>
      <c r="K5" s="86">
        <v>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 x14ac:dyDescent="0.35">
      <c r="A6" s="60" t="s">
        <v>124</v>
      </c>
      <c r="B6" s="86" t="s">
        <v>125</v>
      </c>
      <c r="C6" s="60" t="s">
        <v>117</v>
      </c>
      <c r="D6" s="87">
        <v>42229</v>
      </c>
      <c r="E6" s="88">
        <f t="shared" ca="1" si="1"/>
        <v>9</v>
      </c>
      <c r="F6" s="60" t="s">
        <v>123</v>
      </c>
      <c r="G6" s="88"/>
      <c r="H6" s="88">
        <v>57711</v>
      </c>
      <c r="I6" s="98"/>
      <c r="J6" s="98"/>
      <c r="K6" s="86">
        <v>3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 x14ac:dyDescent="0.35">
      <c r="A7" s="60" t="s">
        <v>126</v>
      </c>
      <c r="B7" s="86" t="s">
        <v>127</v>
      </c>
      <c r="C7" s="60" t="s">
        <v>117</v>
      </c>
      <c r="D7" s="87">
        <v>40525</v>
      </c>
      <c r="E7" s="88">
        <f t="shared" ca="1" si="1"/>
        <v>14</v>
      </c>
      <c r="F7" s="60" t="s">
        <v>118</v>
      </c>
      <c r="G7" s="88" t="s">
        <v>128</v>
      </c>
      <c r="H7" s="88">
        <v>115547</v>
      </c>
      <c r="I7" s="98"/>
      <c r="J7" s="98"/>
      <c r="K7" s="86">
        <v>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 x14ac:dyDescent="0.35">
      <c r="A8" s="60" t="s">
        <v>129</v>
      </c>
      <c r="B8" s="86" t="s">
        <v>101</v>
      </c>
      <c r="C8" s="60" t="s">
        <v>130</v>
      </c>
      <c r="D8" s="87">
        <v>39829</v>
      </c>
      <c r="E8" s="88">
        <f t="shared" ca="1" si="1"/>
        <v>16</v>
      </c>
      <c r="F8" s="60" t="s">
        <v>131</v>
      </c>
      <c r="G8" s="88" t="s">
        <v>119</v>
      </c>
      <c r="H8" s="88">
        <v>69212</v>
      </c>
      <c r="I8" s="98"/>
      <c r="J8" s="98"/>
      <c r="K8" s="86">
        <v>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 x14ac:dyDescent="0.35">
      <c r="A9" s="60" t="s">
        <v>132</v>
      </c>
      <c r="B9" s="86" t="s">
        <v>125</v>
      </c>
      <c r="C9" s="60" t="s">
        <v>130</v>
      </c>
      <c r="D9" s="87">
        <v>37295</v>
      </c>
      <c r="E9" s="88">
        <f t="shared" ca="1" si="1"/>
        <v>23</v>
      </c>
      <c r="F9" s="60" t="s">
        <v>118</v>
      </c>
      <c r="G9" s="88" t="s">
        <v>119</v>
      </c>
      <c r="H9" s="88">
        <v>120198</v>
      </c>
      <c r="I9" s="98"/>
      <c r="J9" s="98"/>
      <c r="K9" s="86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 x14ac:dyDescent="0.35">
      <c r="A10" s="60" t="s">
        <v>133</v>
      </c>
      <c r="B10" s="86" t="s">
        <v>134</v>
      </c>
      <c r="C10" s="60" t="s">
        <v>130</v>
      </c>
      <c r="D10" s="87">
        <v>40267</v>
      </c>
      <c r="E10" s="88">
        <f t="shared" ca="1" si="1"/>
        <v>14</v>
      </c>
      <c r="F10" s="60" t="s">
        <v>123</v>
      </c>
      <c r="G10" s="88"/>
      <c r="H10" s="88">
        <v>53818</v>
      </c>
      <c r="I10" s="98"/>
      <c r="J10" s="98"/>
      <c r="K10" s="86">
        <v>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 x14ac:dyDescent="0.35">
      <c r="A11" s="60" t="s">
        <v>135</v>
      </c>
      <c r="B11" s="86" t="s">
        <v>101</v>
      </c>
      <c r="C11" s="60" t="s">
        <v>130</v>
      </c>
      <c r="D11" s="87">
        <v>37338</v>
      </c>
      <c r="E11" s="88">
        <f t="shared" ca="1" si="1"/>
        <v>22</v>
      </c>
      <c r="F11" s="60" t="s">
        <v>136</v>
      </c>
      <c r="G11" s="88" t="s">
        <v>119</v>
      </c>
      <c r="H11" s="88">
        <v>113020</v>
      </c>
      <c r="I11" s="98"/>
      <c r="J11" s="98"/>
      <c r="K11" s="86">
        <v>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 x14ac:dyDescent="0.35">
      <c r="A12" s="60" t="s">
        <v>137</v>
      </c>
      <c r="B12" s="86" t="s">
        <v>125</v>
      </c>
      <c r="C12" s="60" t="s">
        <v>130</v>
      </c>
      <c r="D12" s="87">
        <v>38482</v>
      </c>
      <c r="E12" s="88">
        <f t="shared" ca="1" si="1"/>
        <v>19</v>
      </c>
      <c r="F12" s="60" t="s">
        <v>118</v>
      </c>
      <c r="G12" s="88" t="s">
        <v>119</v>
      </c>
      <c r="H12" s="88">
        <v>82341</v>
      </c>
      <c r="I12" s="98"/>
      <c r="J12" s="98"/>
      <c r="K12" s="86">
        <v>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 x14ac:dyDescent="0.35">
      <c r="A13" s="60" t="s">
        <v>138</v>
      </c>
      <c r="B13" s="86" t="s">
        <v>134</v>
      </c>
      <c r="C13" s="60" t="s">
        <v>130</v>
      </c>
      <c r="D13" s="87">
        <v>38860</v>
      </c>
      <c r="E13" s="88">
        <f t="shared" ca="1" si="1"/>
        <v>18</v>
      </c>
      <c r="F13" s="60" t="s">
        <v>118</v>
      </c>
      <c r="G13" s="88" t="s">
        <v>139</v>
      </c>
      <c r="H13" s="88">
        <v>98598</v>
      </c>
      <c r="I13" s="98"/>
      <c r="J13" s="98"/>
      <c r="K13" s="86">
        <v>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 x14ac:dyDescent="0.35">
      <c r="A14" s="60" t="s">
        <v>140</v>
      </c>
      <c r="B14" s="86" t="s">
        <v>134</v>
      </c>
      <c r="C14" s="60" t="s">
        <v>130</v>
      </c>
      <c r="D14" s="87">
        <v>39220</v>
      </c>
      <c r="E14" s="88">
        <f t="shared" ca="1" si="1"/>
        <v>17</v>
      </c>
      <c r="F14" s="60" t="s">
        <v>141</v>
      </c>
      <c r="G14" s="88" t="s">
        <v>119</v>
      </c>
      <c r="H14" s="88">
        <v>23175</v>
      </c>
      <c r="I14" s="98"/>
      <c r="J14" s="98"/>
      <c r="K14" s="86">
        <v>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 x14ac:dyDescent="0.35">
      <c r="A15" s="60" t="s">
        <v>142</v>
      </c>
      <c r="B15" s="86" t="s">
        <v>134</v>
      </c>
      <c r="C15" s="60" t="s">
        <v>130</v>
      </c>
      <c r="D15" s="87">
        <v>41857</v>
      </c>
      <c r="E15" s="88">
        <f t="shared" ca="1" si="1"/>
        <v>10</v>
      </c>
      <c r="F15" s="60" t="s">
        <v>118</v>
      </c>
      <c r="G15" s="88" t="s">
        <v>121</v>
      </c>
      <c r="H15" s="88">
        <v>61076</v>
      </c>
      <c r="I15" s="98"/>
      <c r="J15" s="98"/>
      <c r="K15" s="86">
        <v>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 x14ac:dyDescent="0.35">
      <c r="A16" s="60" t="s">
        <v>143</v>
      </c>
      <c r="B16" s="86" t="s">
        <v>101</v>
      </c>
      <c r="C16" s="60" t="s">
        <v>130</v>
      </c>
      <c r="D16" s="87">
        <v>42214</v>
      </c>
      <c r="E16" s="88">
        <f t="shared" ca="1" si="1"/>
        <v>9</v>
      </c>
      <c r="F16" s="60" t="s">
        <v>118</v>
      </c>
      <c r="G16" s="88" t="s">
        <v>119</v>
      </c>
      <c r="H16" s="88">
        <v>107968</v>
      </c>
      <c r="I16" s="98"/>
      <c r="J16" s="98"/>
      <c r="K16" s="86">
        <v>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 x14ac:dyDescent="0.35">
      <c r="A17" s="60" t="s">
        <v>144</v>
      </c>
      <c r="B17" s="86" t="s">
        <v>127</v>
      </c>
      <c r="C17" s="60" t="s">
        <v>130</v>
      </c>
      <c r="D17" s="87">
        <v>37842</v>
      </c>
      <c r="E17" s="88">
        <f t="shared" ca="1" si="1"/>
        <v>21</v>
      </c>
      <c r="F17" s="60" t="s">
        <v>118</v>
      </c>
      <c r="G17" s="88" t="s">
        <v>139</v>
      </c>
      <c r="H17" s="88">
        <v>102146</v>
      </c>
      <c r="I17" s="98"/>
      <c r="J17" s="98"/>
      <c r="K17" s="86">
        <v>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 x14ac:dyDescent="0.35">
      <c r="A18" s="60" t="s">
        <v>145</v>
      </c>
      <c r="B18" s="86" t="s">
        <v>102</v>
      </c>
      <c r="C18" s="60" t="s">
        <v>130</v>
      </c>
      <c r="D18" s="87">
        <v>41865</v>
      </c>
      <c r="E18" s="88">
        <f t="shared" ca="1" si="1"/>
        <v>10</v>
      </c>
      <c r="F18" s="60" t="s">
        <v>141</v>
      </c>
      <c r="G18" s="88" t="s">
        <v>119</v>
      </c>
      <c r="H18" s="88">
        <v>23005</v>
      </c>
      <c r="I18" s="98"/>
      <c r="J18" s="98"/>
      <c r="K18" s="86">
        <v>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 x14ac:dyDescent="0.35">
      <c r="A19" s="60" t="s">
        <v>146</v>
      </c>
      <c r="B19" s="86" t="s">
        <v>104</v>
      </c>
      <c r="C19" s="60" t="s">
        <v>130</v>
      </c>
      <c r="D19" s="87">
        <v>37855</v>
      </c>
      <c r="E19" s="88">
        <f t="shared" ca="1" si="1"/>
        <v>21</v>
      </c>
      <c r="F19" s="60" t="s">
        <v>131</v>
      </c>
      <c r="G19" s="88"/>
      <c r="H19" s="88">
        <v>26700</v>
      </c>
      <c r="I19" s="98"/>
      <c r="J19" s="98"/>
      <c r="K19" s="86">
        <v>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 x14ac:dyDescent="0.35">
      <c r="A20" s="60" t="s">
        <v>147</v>
      </c>
      <c r="B20" s="86" t="s">
        <v>104</v>
      </c>
      <c r="C20" s="60" t="s">
        <v>130</v>
      </c>
      <c r="D20" s="87">
        <v>40782</v>
      </c>
      <c r="E20" s="88">
        <f t="shared" ca="1" si="1"/>
        <v>13</v>
      </c>
      <c r="F20" s="60" t="s">
        <v>141</v>
      </c>
      <c r="G20" s="88" t="s">
        <v>139</v>
      </c>
      <c r="H20" s="88">
        <v>22710</v>
      </c>
      <c r="I20" s="98"/>
      <c r="J20" s="98"/>
      <c r="K20" s="86">
        <v>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 x14ac:dyDescent="0.35">
      <c r="A21" s="60" t="s">
        <v>148</v>
      </c>
      <c r="B21" s="86" t="s">
        <v>102</v>
      </c>
      <c r="C21" s="60" t="s">
        <v>130</v>
      </c>
      <c r="D21" s="87">
        <v>40107</v>
      </c>
      <c r="E21" s="88">
        <f t="shared" ca="1" si="1"/>
        <v>15</v>
      </c>
      <c r="F21" s="60" t="s">
        <v>118</v>
      </c>
      <c r="G21" s="88" t="s">
        <v>149</v>
      </c>
      <c r="H21" s="88">
        <v>69038</v>
      </c>
      <c r="I21" s="98"/>
      <c r="J21" s="98"/>
      <c r="K21" s="86">
        <v>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 x14ac:dyDescent="0.35">
      <c r="A22" s="60" t="s">
        <v>150</v>
      </c>
      <c r="B22" s="86" t="s">
        <v>104</v>
      </c>
      <c r="C22" s="60" t="s">
        <v>130</v>
      </c>
      <c r="D22" s="87">
        <v>41204</v>
      </c>
      <c r="E22" s="88">
        <f t="shared" ca="1" si="1"/>
        <v>12</v>
      </c>
      <c r="F22" s="60" t="s">
        <v>131</v>
      </c>
      <c r="G22" s="88"/>
      <c r="H22" s="88">
        <v>23082</v>
      </c>
      <c r="I22" s="98"/>
      <c r="J22" s="98"/>
      <c r="K22" s="86">
        <v>5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 x14ac:dyDescent="0.35">
      <c r="A23" s="60" t="s">
        <v>151</v>
      </c>
      <c r="B23" s="86" t="s">
        <v>125</v>
      </c>
      <c r="C23" s="60" t="s">
        <v>130</v>
      </c>
      <c r="D23" s="87">
        <v>37221</v>
      </c>
      <c r="E23" s="88">
        <f t="shared" ca="1" si="1"/>
        <v>23</v>
      </c>
      <c r="F23" s="60" t="s">
        <v>118</v>
      </c>
      <c r="G23" s="88" t="s">
        <v>149</v>
      </c>
      <c r="H23" s="88">
        <v>70990</v>
      </c>
      <c r="I23" s="98"/>
      <c r="J23" s="98"/>
      <c r="K23" s="86">
        <v>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 x14ac:dyDescent="0.35">
      <c r="A24" s="60" t="s">
        <v>152</v>
      </c>
      <c r="B24" s="86" t="s">
        <v>127</v>
      </c>
      <c r="C24" s="60" t="s">
        <v>130</v>
      </c>
      <c r="D24" s="87">
        <v>40147</v>
      </c>
      <c r="E24" s="88">
        <f t="shared" ca="1" si="1"/>
        <v>15</v>
      </c>
      <c r="F24" s="60" t="s">
        <v>141</v>
      </c>
      <c r="G24" s="88" t="s">
        <v>128</v>
      </c>
      <c r="H24" s="88">
        <v>22658</v>
      </c>
      <c r="I24" s="98"/>
      <c r="J24" s="98"/>
      <c r="K24" s="86">
        <v>4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 x14ac:dyDescent="0.35">
      <c r="A25" s="60" t="s">
        <v>153</v>
      </c>
      <c r="B25" s="86" t="s">
        <v>134</v>
      </c>
      <c r="C25" s="60" t="s">
        <v>154</v>
      </c>
      <c r="D25" s="87">
        <v>39824</v>
      </c>
      <c r="E25" s="88">
        <f t="shared" ca="1" si="1"/>
        <v>16</v>
      </c>
      <c r="F25" s="60" t="s">
        <v>118</v>
      </c>
      <c r="G25" s="88" t="s">
        <v>149</v>
      </c>
      <c r="H25" s="88">
        <v>102687</v>
      </c>
      <c r="I25" s="98"/>
      <c r="J25" s="98"/>
      <c r="K25" s="86">
        <v>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 x14ac:dyDescent="0.35">
      <c r="A26" s="60" t="s">
        <v>155</v>
      </c>
      <c r="B26" s="86" t="s">
        <v>104</v>
      </c>
      <c r="C26" s="60" t="s">
        <v>154</v>
      </c>
      <c r="D26" s="87">
        <v>37971</v>
      </c>
      <c r="E26" s="88">
        <f t="shared" ca="1" si="1"/>
        <v>21</v>
      </c>
      <c r="F26" s="60" t="s">
        <v>118</v>
      </c>
      <c r="G26" s="88" t="s">
        <v>149</v>
      </c>
      <c r="H26" s="88">
        <v>121213</v>
      </c>
      <c r="I26" s="98"/>
      <c r="J26" s="98"/>
      <c r="K26" s="86">
        <v>5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 x14ac:dyDescent="0.35">
      <c r="A27" s="60" t="s">
        <v>156</v>
      </c>
      <c r="B27" s="86" t="s">
        <v>101</v>
      </c>
      <c r="C27" s="60" t="s">
        <v>154</v>
      </c>
      <c r="D27" s="87">
        <v>37292</v>
      </c>
      <c r="E27" s="88">
        <f t="shared" ca="1" si="1"/>
        <v>23</v>
      </c>
      <c r="F27" s="60" t="s">
        <v>118</v>
      </c>
      <c r="G27" s="88" t="s">
        <v>139</v>
      </c>
      <c r="H27" s="88">
        <v>74666</v>
      </c>
      <c r="I27" s="98"/>
      <c r="J27" s="98"/>
      <c r="K27" s="86">
        <v>2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 x14ac:dyDescent="0.35">
      <c r="A28" s="60" t="s">
        <v>157</v>
      </c>
      <c r="B28" s="86" t="s">
        <v>125</v>
      </c>
      <c r="C28" s="60" t="s">
        <v>154</v>
      </c>
      <c r="D28" s="87">
        <v>39129</v>
      </c>
      <c r="E28" s="88">
        <f t="shared" ca="1" si="1"/>
        <v>18</v>
      </c>
      <c r="F28" s="60" t="s">
        <v>118</v>
      </c>
      <c r="G28" s="88" t="s">
        <v>119</v>
      </c>
      <c r="H28" s="88">
        <v>90032</v>
      </c>
      <c r="I28" s="98"/>
      <c r="J28" s="98"/>
      <c r="K28" s="86">
        <v>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 x14ac:dyDescent="0.35">
      <c r="A29" s="60" t="s">
        <v>158</v>
      </c>
      <c r="B29" s="86" t="s">
        <v>104</v>
      </c>
      <c r="C29" s="60" t="s">
        <v>154</v>
      </c>
      <c r="D29" s="87">
        <v>37697</v>
      </c>
      <c r="E29" s="88">
        <f t="shared" ca="1" si="1"/>
        <v>21</v>
      </c>
      <c r="F29" s="60" t="s">
        <v>141</v>
      </c>
      <c r="G29" s="88" t="s">
        <v>128</v>
      </c>
      <c r="H29" s="88">
        <v>21735</v>
      </c>
      <c r="I29" s="98"/>
      <c r="J29" s="98"/>
      <c r="K29" s="86">
        <v>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 x14ac:dyDescent="0.35">
      <c r="A30" s="60" t="s">
        <v>159</v>
      </c>
      <c r="B30" s="86" t="s">
        <v>104</v>
      </c>
      <c r="C30" s="60" t="s">
        <v>154</v>
      </c>
      <c r="D30" s="87">
        <v>39929</v>
      </c>
      <c r="E30" s="88">
        <f t="shared" ca="1" si="1"/>
        <v>15</v>
      </c>
      <c r="F30" s="60" t="s">
        <v>118</v>
      </c>
      <c r="G30" s="88" t="s">
        <v>119</v>
      </c>
      <c r="H30" s="88">
        <v>68870</v>
      </c>
      <c r="I30" s="98"/>
      <c r="J30" s="98"/>
      <c r="K30" s="86">
        <v>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 x14ac:dyDescent="0.35">
      <c r="A31" s="60" t="s">
        <v>160</v>
      </c>
      <c r="B31" s="86" t="s">
        <v>134</v>
      </c>
      <c r="C31" s="60" t="s">
        <v>154</v>
      </c>
      <c r="D31" s="87">
        <v>40039</v>
      </c>
      <c r="E31" s="88">
        <f t="shared" ca="1" si="1"/>
        <v>15</v>
      </c>
      <c r="F31" s="60" t="s">
        <v>123</v>
      </c>
      <c r="G31" s="88"/>
      <c r="H31" s="88">
        <v>56571</v>
      </c>
      <c r="I31" s="98"/>
      <c r="J31" s="98"/>
      <c r="K31" s="86">
        <v>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 x14ac:dyDescent="0.35">
      <c r="A32" s="60" t="s">
        <v>161</v>
      </c>
      <c r="B32" s="86" t="s">
        <v>104</v>
      </c>
      <c r="C32" s="60" t="s">
        <v>154</v>
      </c>
      <c r="D32" s="87">
        <v>41184</v>
      </c>
      <c r="E32" s="88">
        <f t="shared" ca="1" si="1"/>
        <v>12</v>
      </c>
      <c r="F32" s="60" t="s">
        <v>118</v>
      </c>
      <c r="G32" s="88" t="s">
        <v>121</v>
      </c>
      <c r="H32" s="88">
        <v>104719</v>
      </c>
      <c r="I32" s="98"/>
      <c r="J32" s="98"/>
      <c r="K32" s="86">
        <v>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 x14ac:dyDescent="0.35">
      <c r="A33" s="60" t="s">
        <v>162</v>
      </c>
      <c r="B33" s="86" t="s">
        <v>104</v>
      </c>
      <c r="C33" s="60" t="s">
        <v>154</v>
      </c>
      <c r="D33" s="87">
        <v>41934</v>
      </c>
      <c r="E33" s="88">
        <f t="shared" ca="1" si="1"/>
        <v>10</v>
      </c>
      <c r="F33" s="60" t="s">
        <v>118</v>
      </c>
      <c r="G33" s="88" t="s">
        <v>121</v>
      </c>
      <c r="H33" s="88">
        <v>61443</v>
      </c>
      <c r="I33" s="98"/>
      <c r="J33" s="98"/>
      <c r="K33" s="86">
        <v>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 x14ac:dyDescent="0.35">
      <c r="A34" s="60" t="s">
        <v>163</v>
      </c>
      <c r="B34" s="86" t="s">
        <v>101</v>
      </c>
      <c r="C34" s="60" t="s">
        <v>154</v>
      </c>
      <c r="D34" s="87">
        <v>40492</v>
      </c>
      <c r="E34" s="88">
        <f t="shared" ca="1" si="1"/>
        <v>14</v>
      </c>
      <c r="F34" s="60" t="s">
        <v>118</v>
      </c>
      <c r="G34" s="88" t="s">
        <v>119</v>
      </c>
      <c r="H34" s="88">
        <v>115351</v>
      </c>
      <c r="I34" s="98"/>
      <c r="J34" s="98"/>
      <c r="K34" s="86">
        <v>5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 x14ac:dyDescent="0.35">
      <c r="A35" s="60" t="s">
        <v>164</v>
      </c>
      <c r="B35" s="86" t="s">
        <v>101</v>
      </c>
      <c r="C35" s="60" t="s">
        <v>154</v>
      </c>
      <c r="D35" s="87">
        <v>42096</v>
      </c>
      <c r="E35" s="88">
        <f t="shared" ca="1" si="1"/>
        <v>9</v>
      </c>
      <c r="F35" s="60" t="s">
        <v>118</v>
      </c>
      <c r="G35" s="88" t="s">
        <v>119</v>
      </c>
      <c r="H35" s="88">
        <v>71321</v>
      </c>
      <c r="I35" s="98"/>
      <c r="J35" s="98"/>
      <c r="K35" s="86">
        <v>2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 x14ac:dyDescent="0.35">
      <c r="A36" s="60" t="s">
        <v>165</v>
      </c>
      <c r="B36" s="86" t="s">
        <v>102</v>
      </c>
      <c r="C36" s="60" t="s">
        <v>154</v>
      </c>
      <c r="D36" s="87">
        <v>41586</v>
      </c>
      <c r="E36" s="88">
        <f t="shared" ca="1" si="1"/>
        <v>11</v>
      </c>
      <c r="F36" s="60" t="s">
        <v>123</v>
      </c>
      <c r="G36" s="88"/>
      <c r="H36" s="88">
        <v>62399</v>
      </c>
      <c r="I36" s="98"/>
      <c r="J36" s="98"/>
      <c r="K36" s="86">
        <v>5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 x14ac:dyDescent="0.35">
      <c r="A37" s="60" t="s">
        <v>166</v>
      </c>
      <c r="B37" s="86" t="s">
        <v>101</v>
      </c>
      <c r="C37" s="60" t="s">
        <v>154</v>
      </c>
      <c r="D37" s="87">
        <v>40495</v>
      </c>
      <c r="E37" s="88">
        <f t="shared" ca="1" si="1"/>
        <v>14</v>
      </c>
      <c r="F37" s="60" t="s">
        <v>118</v>
      </c>
      <c r="G37" s="88" t="s">
        <v>128</v>
      </c>
      <c r="H37" s="88">
        <v>96545</v>
      </c>
      <c r="I37" s="98"/>
      <c r="J37" s="98"/>
      <c r="K37" s="86">
        <v>2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 x14ac:dyDescent="0.35">
      <c r="A38" s="60" t="s">
        <v>167</v>
      </c>
      <c r="B38" s="86" t="s">
        <v>134</v>
      </c>
      <c r="C38" s="60" t="s">
        <v>154</v>
      </c>
      <c r="D38" s="87">
        <v>41230</v>
      </c>
      <c r="E38" s="88">
        <f t="shared" ca="1" si="1"/>
        <v>12</v>
      </c>
      <c r="F38" s="60" t="s">
        <v>118</v>
      </c>
      <c r="G38" s="88" t="s">
        <v>149</v>
      </c>
      <c r="H38" s="88">
        <v>98833</v>
      </c>
      <c r="I38" s="98"/>
      <c r="J38" s="98"/>
      <c r="K38" s="86">
        <v>2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 x14ac:dyDescent="0.35">
      <c r="A39" s="60" t="s">
        <v>168</v>
      </c>
      <c r="B39" s="86" t="s">
        <v>101</v>
      </c>
      <c r="C39" s="60" t="s">
        <v>169</v>
      </c>
      <c r="D39" s="87">
        <v>42003</v>
      </c>
      <c r="E39" s="88">
        <f t="shared" ca="1" si="1"/>
        <v>10</v>
      </c>
      <c r="F39" s="60" t="s">
        <v>123</v>
      </c>
      <c r="G39" s="88"/>
      <c r="H39" s="88">
        <v>62349</v>
      </c>
      <c r="I39" s="98"/>
      <c r="J39" s="98"/>
      <c r="K39" s="86">
        <v>5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 x14ac:dyDescent="0.35">
      <c r="A40" s="60" t="s">
        <v>170</v>
      </c>
      <c r="B40" s="86" t="s">
        <v>104</v>
      </c>
      <c r="C40" s="60" t="s">
        <v>169</v>
      </c>
      <c r="D40" s="87">
        <v>40172</v>
      </c>
      <c r="E40" s="88">
        <f t="shared" ca="1" si="1"/>
        <v>15</v>
      </c>
      <c r="F40" s="60" t="s">
        <v>123</v>
      </c>
      <c r="G40" s="88"/>
      <c r="H40" s="88">
        <v>53227</v>
      </c>
      <c r="I40" s="98"/>
      <c r="J40" s="98"/>
      <c r="K40" s="86">
        <v>4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 x14ac:dyDescent="0.35">
      <c r="A41" s="60" t="s">
        <v>171</v>
      </c>
      <c r="B41" s="86" t="s">
        <v>134</v>
      </c>
      <c r="C41" s="60" t="s">
        <v>169</v>
      </c>
      <c r="D41" s="87">
        <v>41278</v>
      </c>
      <c r="E41" s="88">
        <f t="shared" ca="1" si="1"/>
        <v>12</v>
      </c>
      <c r="F41" s="60" t="s">
        <v>118</v>
      </c>
      <c r="G41" s="88" t="s">
        <v>128</v>
      </c>
      <c r="H41" s="88">
        <v>88169</v>
      </c>
      <c r="I41" s="98"/>
      <c r="J41" s="98"/>
      <c r="K41" s="86">
        <v>5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 x14ac:dyDescent="0.35">
      <c r="A42" s="60" t="s">
        <v>172</v>
      </c>
      <c r="B42" s="86" t="s">
        <v>127</v>
      </c>
      <c r="C42" s="60" t="s">
        <v>169</v>
      </c>
      <c r="D42" s="87">
        <v>37974</v>
      </c>
      <c r="E42" s="88">
        <f t="shared" ca="1" si="1"/>
        <v>21</v>
      </c>
      <c r="F42" s="60" t="s">
        <v>118</v>
      </c>
      <c r="G42" s="88" t="s">
        <v>119</v>
      </c>
      <c r="H42" s="88">
        <v>83157</v>
      </c>
      <c r="I42" s="98"/>
      <c r="J42" s="98"/>
      <c r="K42" s="86">
        <v>3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 x14ac:dyDescent="0.35">
      <c r="A43" s="60" t="s">
        <v>173</v>
      </c>
      <c r="B43" s="86" t="s">
        <v>102</v>
      </c>
      <c r="C43" s="60" t="s">
        <v>169</v>
      </c>
      <c r="D43" s="87">
        <v>41311</v>
      </c>
      <c r="E43" s="88">
        <f t="shared" ca="1" si="1"/>
        <v>12</v>
      </c>
      <c r="F43" s="60" t="s">
        <v>131</v>
      </c>
      <c r="G43" s="88"/>
      <c r="H43" s="88">
        <v>35982</v>
      </c>
      <c r="I43" s="98"/>
      <c r="J43" s="98"/>
      <c r="K43" s="86">
        <v>1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 x14ac:dyDescent="0.35">
      <c r="A44" s="60" t="s">
        <v>174</v>
      </c>
      <c r="B44" s="86" t="s">
        <v>101</v>
      </c>
      <c r="C44" s="60" t="s">
        <v>169</v>
      </c>
      <c r="D44" s="87">
        <v>36907</v>
      </c>
      <c r="E44" s="88">
        <f t="shared" ca="1" si="1"/>
        <v>24</v>
      </c>
      <c r="F44" s="60" t="s">
        <v>118</v>
      </c>
      <c r="G44" s="88" t="s">
        <v>119</v>
      </c>
      <c r="H44" s="88">
        <v>84121</v>
      </c>
      <c r="I44" s="98"/>
      <c r="J44" s="98"/>
      <c r="K44" s="86">
        <v>4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 x14ac:dyDescent="0.35">
      <c r="A45" s="60" t="s">
        <v>175</v>
      </c>
      <c r="B45" s="86" t="s">
        <v>134</v>
      </c>
      <c r="C45" s="60" t="s">
        <v>169</v>
      </c>
      <c r="D45" s="87">
        <v>36920</v>
      </c>
      <c r="E45" s="88">
        <f t="shared" ca="1" si="1"/>
        <v>24</v>
      </c>
      <c r="F45" s="60" t="s">
        <v>118</v>
      </c>
      <c r="G45" s="88" t="s">
        <v>139</v>
      </c>
      <c r="H45" s="88">
        <v>73059</v>
      </c>
      <c r="I45" s="98"/>
      <c r="J45" s="98"/>
      <c r="K45" s="86">
        <v>4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 x14ac:dyDescent="0.35">
      <c r="A46" s="60" t="s">
        <v>176</v>
      </c>
      <c r="B46" s="86" t="s">
        <v>134</v>
      </c>
      <c r="C46" s="60" t="s">
        <v>169</v>
      </c>
      <c r="D46" s="87">
        <v>36926</v>
      </c>
      <c r="E46" s="88">
        <f t="shared" ca="1" si="1"/>
        <v>24</v>
      </c>
      <c r="F46" s="60" t="s">
        <v>123</v>
      </c>
      <c r="G46" s="88"/>
      <c r="H46" s="88">
        <v>57628</v>
      </c>
      <c r="I46" s="98"/>
      <c r="J46" s="98"/>
      <c r="K46" s="86">
        <v>2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 x14ac:dyDescent="0.35">
      <c r="A47" s="60" t="s">
        <v>177</v>
      </c>
      <c r="B47" s="86" t="s">
        <v>125</v>
      </c>
      <c r="C47" s="60" t="s">
        <v>169</v>
      </c>
      <c r="D47" s="87">
        <v>41653</v>
      </c>
      <c r="E47" s="88">
        <f t="shared" ca="1" si="1"/>
        <v>11</v>
      </c>
      <c r="F47" s="60" t="s">
        <v>118</v>
      </c>
      <c r="G47" s="88" t="s">
        <v>139</v>
      </c>
      <c r="H47" s="88">
        <v>75259</v>
      </c>
      <c r="I47" s="98"/>
      <c r="J47" s="98"/>
      <c r="K47" s="86">
        <v>1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 x14ac:dyDescent="0.35">
      <c r="A48" s="60" t="s">
        <v>178</v>
      </c>
      <c r="B48" s="86" t="s">
        <v>101</v>
      </c>
      <c r="C48" s="60" t="s">
        <v>169</v>
      </c>
      <c r="D48" s="87">
        <v>41674</v>
      </c>
      <c r="E48" s="88">
        <f t="shared" ca="1" si="1"/>
        <v>11</v>
      </c>
      <c r="F48" s="60" t="s">
        <v>118</v>
      </c>
      <c r="G48" s="88" t="s">
        <v>128</v>
      </c>
      <c r="H48" s="88">
        <v>104597</v>
      </c>
      <c r="I48" s="98"/>
      <c r="J48" s="98"/>
      <c r="K48" s="86">
        <v>5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 x14ac:dyDescent="0.35">
      <c r="A49" s="60" t="s">
        <v>179</v>
      </c>
      <c r="B49" s="86" t="s">
        <v>125</v>
      </c>
      <c r="C49" s="60" t="s">
        <v>169</v>
      </c>
      <c r="D49" s="87">
        <v>42061</v>
      </c>
      <c r="E49" s="88">
        <f t="shared" ca="1" si="1"/>
        <v>10</v>
      </c>
      <c r="F49" s="60" t="s">
        <v>123</v>
      </c>
      <c r="G49" s="88"/>
      <c r="H49" s="88">
        <v>62071</v>
      </c>
      <c r="I49" s="98"/>
      <c r="J49" s="98"/>
      <c r="K49" s="86">
        <v>3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 x14ac:dyDescent="0.35">
      <c r="A50" s="60" t="s">
        <v>180</v>
      </c>
      <c r="B50" s="86" t="s">
        <v>134</v>
      </c>
      <c r="C50" s="60" t="s">
        <v>169</v>
      </c>
      <c r="D50" s="87">
        <v>39870</v>
      </c>
      <c r="E50" s="88">
        <f t="shared" ca="1" si="1"/>
        <v>16</v>
      </c>
      <c r="F50" s="60" t="s">
        <v>123</v>
      </c>
      <c r="G50" s="88"/>
      <c r="H50" s="88">
        <v>59733</v>
      </c>
      <c r="I50" s="98"/>
      <c r="J50" s="98"/>
      <c r="K50" s="86">
        <v>4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 x14ac:dyDescent="0.35">
      <c r="A51" s="60" t="s">
        <v>181</v>
      </c>
      <c r="B51" s="86" t="s">
        <v>104</v>
      </c>
      <c r="C51" s="60" t="s">
        <v>169</v>
      </c>
      <c r="D51" s="87">
        <v>39882</v>
      </c>
      <c r="E51" s="88">
        <f t="shared" ca="1" si="1"/>
        <v>15</v>
      </c>
      <c r="F51" s="60" t="s">
        <v>141</v>
      </c>
      <c r="G51" s="88" t="s">
        <v>128</v>
      </c>
      <c r="H51" s="88">
        <v>25745</v>
      </c>
      <c r="I51" s="98"/>
      <c r="J51" s="98"/>
      <c r="K51" s="86">
        <v>2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 x14ac:dyDescent="0.35">
      <c r="A52" s="60" t="s">
        <v>182</v>
      </c>
      <c r="B52" s="86" t="s">
        <v>101</v>
      </c>
      <c r="C52" s="60" t="s">
        <v>169</v>
      </c>
      <c r="D52" s="87">
        <v>37680</v>
      </c>
      <c r="E52" s="88">
        <f t="shared" ca="1" si="1"/>
        <v>22</v>
      </c>
      <c r="F52" s="60" t="s">
        <v>131</v>
      </c>
      <c r="G52" s="88"/>
      <c r="H52" s="88">
        <v>23038</v>
      </c>
      <c r="I52" s="98"/>
      <c r="J52" s="98"/>
      <c r="K52" s="86">
        <v>3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 x14ac:dyDescent="0.35">
      <c r="A53" s="60" t="s">
        <v>183</v>
      </c>
      <c r="B53" s="86" t="s">
        <v>104</v>
      </c>
      <c r="C53" s="60" t="s">
        <v>169</v>
      </c>
      <c r="D53" s="87">
        <v>41731</v>
      </c>
      <c r="E53" s="88">
        <f t="shared" ca="1" si="1"/>
        <v>10</v>
      </c>
      <c r="F53" s="60" t="s">
        <v>118</v>
      </c>
      <c r="G53" s="88" t="s">
        <v>139</v>
      </c>
      <c r="H53" s="88">
        <v>102833</v>
      </c>
      <c r="I53" s="98"/>
      <c r="J53" s="98"/>
      <c r="K53" s="86">
        <v>4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 x14ac:dyDescent="0.35">
      <c r="A54" s="60" t="s">
        <v>184</v>
      </c>
      <c r="B54" s="86" t="s">
        <v>104</v>
      </c>
      <c r="C54" s="60" t="s">
        <v>169</v>
      </c>
      <c r="D54" s="87">
        <v>41351</v>
      </c>
      <c r="E54" s="88">
        <f t="shared" ca="1" si="1"/>
        <v>11</v>
      </c>
      <c r="F54" s="60" t="s">
        <v>131</v>
      </c>
      <c r="G54" s="88"/>
      <c r="H54" s="88">
        <v>32745</v>
      </c>
      <c r="I54" s="98"/>
      <c r="J54" s="98"/>
      <c r="K54" s="86">
        <v>2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 x14ac:dyDescent="0.35">
      <c r="A55" s="60" t="s">
        <v>185</v>
      </c>
      <c r="B55" s="86" t="s">
        <v>134</v>
      </c>
      <c r="C55" s="60" t="s">
        <v>169</v>
      </c>
      <c r="D55" s="87">
        <v>36980</v>
      </c>
      <c r="E55" s="88">
        <f t="shared" ca="1" si="1"/>
        <v>23</v>
      </c>
      <c r="F55" s="60" t="s">
        <v>123</v>
      </c>
      <c r="G55" s="88"/>
      <c r="H55" s="88">
        <v>54911</v>
      </c>
      <c r="I55" s="98"/>
      <c r="J55" s="98"/>
      <c r="K55" s="86">
        <v>3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 x14ac:dyDescent="0.35">
      <c r="A56" s="60" t="s">
        <v>186</v>
      </c>
      <c r="B56" s="86" t="s">
        <v>101</v>
      </c>
      <c r="C56" s="60" t="s">
        <v>169</v>
      </c>
      <c r="D56" s="87">
        <v>38086</v>
      </c>
      <c r="E56" s="88">
        <f t="shared" ca="1" si="1"/>
        <v>20</v>
      </c>
      <c r="F56" s="60" t="s">
        <v>118</v>
      </c>
      <c r="G56" s="88" t="s">
        <v>119</v>
      </c>
      <c r="H56" s="88">
        <v>93149</v>
      </c>
      <c r="I56" s="98"/>
      <c r="J56" s="98"/>
      <c r="K56" s="86">
        <v>1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 x14ac:dyDescent="0.35">
      <c r="A57" s="60" t="s">
        <v>187</v>
      </c>
      <c r="B57" s="86" t="s">
        <v>101</v>
      </c>
      <c r="C57" s="60" t="s">
        <v>169</v>
      </c>
      <c r="D57" s="87">
        <v>38426</v>
      </c>
      <c r="E57" s="88">
        <f t="shared" ca="1" si="1"/>
        <v>19</v>
      </c>
      <c r="F57" s="60" t="s">
        <v>118</v>
      </c>
      <c r="G57" s="88" t="s">
        <v>121</v>
      </c>
      <c r="H57" s="88">
        <v>79729</v>
      </c>
      <c r="I57" s="98"/>
      <c r="J57" s="98"/>
      <c r="K57" s="86">
        <v>5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 x14ac:dyDescent="0.35">
      <c r="A58" s="60" t="s">
        <v>188</v>
      </c>
      <c r="B58" s="86" t="s">
        <v>102</v>
      </c>
      <c r="C58" s="60" t="s">
        <v>169</v>
      </c>
      <c r="D58" s="87">
        <v>41000</v>
      </c>
      <c r="E58" s="88">
        <f t="shared" ca="1" si="1"/>
        <v>12</v>
      </c>
      <c r="F58" s="60" t="s">
        <v>131</v>
      </c>
      <c r="G58" s="88"/>
      <c r="H58" s="88">
        <v>27407</v>
      </c>
      <c r="I58" s="98"/>
      <c r="J58" s="98"/>
      <c r="K58" s="86">
        <v>2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 x14ac:dyDescent="0.35">
      <c r="A59" s="60" t="s">
        <v>189</v>
      </c>
      <c r="B59" s="86" t="s">
        <v>134</v>
      </c>
      <c r="C59" s="60" t="s">
        <v>169</v>
      </c>
      <c r="D59" s="87">
        <v>41352</v>
      </c>
      <c r="E59" s="88">
        <f t="shared" ca="1" si="1"/>
        <v>11</v>
      </c>
      <c r="F59" s="60" t="s">
        <v>118</v>
      </c>
      <c r="G59" s="88" t="s">
        <v>121</v>
      </c>
      <c r="H59" s="88">
        <v>96191</v>
      </c>
      <c r="I59" s="98"/>
      <c r="J59" s="98"/>
      <c r="K59" s="86">
        <v>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 x14ac:dyDescent="0.35">
      <c r="A60" s="60" t="s">
        <v>190</v>
      </c>
      <c r="B60" s="86" t="s">
        <v>104</v>
      </c>
      <c r="C60" s="60" t="s">
        <v>169</v>
      </c>
      <c r="D60" s="87">
        <v>41370</v>
      </c>
      <c r="E60" s="88">
        <f t="shared" ca="1" si="1"/>
        <v>11</v>
      </c>
      <c r="F60" s="60" t="s">
        <v>118</v>
      </c>
      <c r="G60" s="88" t="s">
        <v>119</v>
      </c>
      <c r="H60" s="88">
        <v>112396</v>
      </c>
      <c r="I60" s="98"/>
      <c r="J60" s="98"/>
      <c r="K60" s="86">
        <v>4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 x14ac:dyDescent="0.35">
      <c r="A61" s="60" t="s">
        <v>191</v>
      </c>
      <c r="B61" s="86" t="s">
        <v>101</v>
      </c>
      <c r="C61" s="60" t="s">
        <v>169</v>
      </c>
      <c r="D61" s="87">
        <v>42129</v>
      </c>
      <c r="E61" s="88">
        <f t="shared" ca="1" si="1"/>
        <v>9</v>
      </c>
      <c r="F61" s="60" t="s">
        <v>118</v>
      </c>
      <c r="G61" s="88" t="s">
        <v>121</v>
      </c>
      <c r="H61" s="88">
        <v>118240</v>
      </c>
      <c r="I61" s="98"/>
      <c r="J61" s="98"/>
      <c r="K61" s="86">
        <v>4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 x14ac:dyDescent="0.35">
      <c r="A62" s="60" t="s">
        <v>192</v>
      </c>
      <c r="B62" s="86" t="s">
        <v>101</v>
      </c>
      <c r="C62" s="60" t="s">
        <v>169</v>
      </c>
      <c r="D62" s="87">
        <v>40666</v>
      </c>
      <c r="E62" s="88">
        <f t="shared" ca="1" si="1"/>
        <v>13</v>
      </c>
      <c r="F62" s="60" t="s">
        <v>118</v>
      </c>
      <c r="G62" s="88" t="s">
        <v>121</v>
      </c>
      <c r="H62" s="88">
        <v>114408</v>
      </c>
      <c r="I62" s="98"/>
      <c r="J62" s="98"/>
      <c r="K62" s="86">
        <v>4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 x14ac:dyDescent="0.35">
      <c r="A63" s="60" t="s">
        <v>193</v>
      </c>
      <c r="B63" s="86" t="s">
        <v>134</v>
      </c>
      <c r="C63" s="60" t="s">
        <v>169</v>
      </c>
      <c r="D63" s="87">
        <v>40293</v>
      </c>
      <c r="E63" s="88">
        <f t="shared" ca="1" si="1"/>
        <v>14</v>
      </c>
      <c r="F63" s="60" t="s">
        <v>118</v>
      </c>
      <c r="G63" s="88" t="s">
        <v>119</v>
      </c>
      <c r="H63" s="88">
        <v>104133</v>
      </c>
      <c r="I63" s="98"/>
      <c r="J63" s="98"/>
      <c r="K63" s="86">
        <v>1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 x14ac:dyDescent="0.35">
      <c r="A64" s="60" t="s">
        <v>194</v>
      </c>
      <c r="B64" s="86" t="s">
        <v>125</v>
      </c>
      <c r="C64" s="60" t="s">
        <v>169</v>
      </c>
      <c r="D64" s="87">
        <v>41388</v>
      </c>
      <c r="E64" s="88">
        <f t="shared" ca="1" si="1"/>
        <v>11</v>
      </c>
      <c r="F64" s="60" t="s">
        <v>118</v>
      </c>
      <c r="G64" s="88" t="s">
        <v>139</v>
      </c>
      <c r="H64" s="88">
        <v>99457</v>
      </c>
      <c r="I64" s="98"/>
      <c r="J64" s="98"/>
      <c r="K64" s="86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 x14ac:dyDescent="0.35">
      <c r="A65" s="60" t="s">
        <v>195</v>
      </c>
      <c r="B65" s="86" t="s">
        <v>101</v>
      </c>
      <c r="C65" s="60" t="s">
        <v>169</v>
      </c>
      <c r="D65" s="87">
        <v>41398</v>
      </c>
      <c r="E65" s="88">
        <f t="shared" ca="1" si="1"/>
        <v>11</v>
      </c>
      <c r="F65" s="60" t="s">
        <v>141</v>
      </c>
      <c r="G65" s="88" t="s">
        <v>128</v>
      </c>
      <c r="H65" s="88">
        <v>24627</v>
      </c>
      <c r="I65" s="98"/>
      <c r="J65" s="98"/>
      <c r="K65" s="86">
        <v>1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 x14ac:dyDescent="0.35">
      <c r="A66" s="60" t="s">
        <v>196</v>
      </c>
      <c r="B66" s="86" t="s">
        <v>101</v>
      </c>
      <c r="C66" s="60" t="s">
        <v>169</v>
      </c>
      <c r="D66" s="87">
        <v>39934</v>
      </c>
      <c r="E66" s="88">
        <f t="shared" ca="1" si="1"/>
        <v>15</v>
      </c>
      <c r="F66" s="60" t="s">
        <v>123</v>
      </c>
      <c r="G66" s="88"/>
      <c r="H66" s="88">
        <v>63378</v>
      </c>
      <c r="I66" s="98"/>
      <c r="J66" s="98"/>
      <c r="K66" s="86">
        <v>2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 x14ac:dyDescent="0.35">
      <c r="A67" s="60" t="s">
        <v>197</v>
      </c>
      <c r="B67" s="86" t="s">
        <v>127</v>
      </c>
      <c r="C67" s="60" t="s">
        <v>169</v>
      </c>
      <c r="D67" s="87">
        <v>37018</v>
      </c>
      <c r="E67" s="88">
        <f t="shared" ca="1" si="1"/>
        <v>23</v>
      </c>
      <c r="F67" s="60" t="s">
        <v>123</v>
      </c>
      <c r="G67" s="88"/>
      <c r="H67" s="88">
        <v>57567</v>
      </c>
      <c r="I67" s="98"/>
      <c r="J67" s="98"/>
      <c r="K67" s="86">
        <v>3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 x14ac:dyDescent="0.35">
      <c r="A68" s="60" t="s">
        <v>198</v>
      </c>
      <c r="B68" s="86" t="s">
        <v>101</v>
      </c>
      <c r="C68" s="60" t="s">
        <v>169</v>
      </c>
      <c r="D68" s="87">
        <v>38096</v>
      </c>
      <c r="E68" s="88">
        <f t="shared" ca="1" si="1"/>
        <v>20</v>
      </c>
      <c r="F68" s="60" t="s">
        <v>118</v>
      </c>
      <c r="G68" s="88" t="s">
        <v>149</v>
      </c>
      <c r="H68" s="88">
        <v>101108</v>
      </c>
      <c r="I68" s="98"/>
      <c r="J68" s="98"/>
      <c r="K68" s="86">
        <v>3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 x14ac:dyDescent="0.35">
      <c r="A69" s="60" t="s">
        <v>199</v>
      </c>
      <c r="B69" s="86" t="s">
        <v>101</v>
      </c>
      <c r="C69" s="60" t="s">
        <v>169</v>
      </c>
      <c r="D69" s="87">
        <v>41037</v>
      </c>
      <c r="E69" s="88">
        <f t="shared" ca="1" si="1"/>
        <v>12</v>
      </c>
      <c r="F69" s="60" t="s">
        <v>131</v>
      </c>
      <c r="G69" s="88"/>
      <c r="H69" s="88">
        <v>31106</v>
      </c>
      <c r="I69" s="98"/>
      <c r="J69" s="98"/>
      <c r="K69" s="86">
        <v>4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 x14ac:dyDescent="0.35">
      <c r="A70" s="60" t="s">
        <v>200</v>
      </c>
      <c r="B70" s="86" t="s">
        <v>104</v>
      </c>
      <c r="C70" s="60" t="s">
        <v>169</v>
      </c>
      <c r="D70" s="87">
        <v>37043</v>
      </c>
      <c r="E70" s="88">
        <f t="shared" ca="1" si="1"/>
        <v>23</v>
      </c>
      <c r="F70" s="60" t="s">
        <v>118</v>
      </c>
      <c r="G70" s="88" t="s">
        <v>128</v>
      </c>
      <c r="H70" s="88">
        <v>70796</v>
      </c>
      <c r="I70" s="98"/>
      <c r="J70" s="98"/>
      <c r="K70" s="86">
        <v>4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 x14ac:dyDescent="0.35">
      <c r="A71" s="60" t="s">
        <v>201</v>
      </c>
      <c r="B71" s="86" t="s">
        <v>101</v>
      </c>
      <c r="C71" s="60" t="s">
        <v>169</v>
      </c>
      <c r="D71" s="87">
        <v>38863</v>
      </c>
      <c r="E71" s="88">
        <f t="shared" ca="1" si="1"/>
        <v>18</v>
      </c>
      <c r="F71" s="60" t="s">
        <v>118</v>
      </c>
      <c r="G71" s="88" t="s">
        <v>149</v>
      </c>
      <c r="H71" s="88">
        <v>67727</v>
      </c>
      <c r="I71" s="98"/>
      <c r="J71" s="98"/>
      <c r="K71" s="86">
        <v>3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 x14ac:dyDescent="0.35">
      <c r="A72" s="60" t="s">
        <v>202</v>
      </c>
      <c r="B72" s="86" t="s">
        <v>104</v>
      </c>
      <c r="C72" s="60" t="s">
        <v>169</v>
      </c>
      <c r="D72" s="87">
        <v>42169</v>
      </c>
      <c r="E72" s="88">
        <f t="shared" ca="1" si="1"/>
        <v>9</v>
      </c>
      <c r="F72" s="60" t="s">
        <v>118</v>
      </c>
      <c r="G72" s="88" t="s">
        <v>119</v>
      </c>
      <c r="H72" s="88">
        <v>109199</v>
      </c>
      <c r="I72" s="98"/>
      <c r="J72" s="98"/>
      <c r="K72" s="86">
        <v>4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 x14ac:dyDescent="0.35">
      <c r="A73" s="60" t="s">
        <v>203</v>
      </c>
      <c r="B73" s="86" t="s">
        <v>134</v>
      </c>
      <c r="C73" s="60" t="s">
        <v>169</v>
      </c>
      <c r="D73" s="87">
        <v>40357</v>
      </c>
      <c r="E73" s="88">
        <f t="shared" ca="1" si="1"/>
        <v>14</v>
      </c>
      <c r="F73" s="60" t="s">
        <v>118</v>
      </c>
      <c r="G73" s="88" t="s">
        <v>119</v>
      </c>
      <c r="H73" s="88">
        <v>119300</v>
      </c>
      <c r="I73" s="98"/>
      <c r="J73" s="98"/>
      <c r="K73" s="86">
        <v>5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 x14ac:dyDescent="0.35">
      <c r="A74" s="60" t="s">
        <v>204</v>
      </c>
      <c r="B74" s="86" t="s">
        <v>101</v>
      </c>
      <c r="C74" s="60" t="s">
        <v>169</v>
      </c>
      <c r="D74" s="87">
        <v>41446</v>
      </c>
      <c r="E74" s="88">
        <f t="shared" ca="1" si="1"/>
        <v>11</v>
      </c>
      <c r="F74" s="60" t="s">
        <v>123</v>
      </c>
      <c r="G74" s="88"/>
      <c r="H74" s="88">
        <v>62310</v>
      </c>
      <c r="I74" s="98"/>
      <c r="J74" s="98"/>
      <c r="K74" s="86">
        <v>2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 x14ac:dyDescent="0.35">
      <c r="A75" s="60" t="s">
        <v>205</v>
      </c>
      <c r="B75" s="86" t="s">
        <v>101</v>
      </c>
      <c r="C75" s="60" t="s">
        <v>169</v>
      </c>
      <c r="D75" s="87">
        <v>41855</v>
      </c>
      <c r="E75" s="88">
        <f t="shared" ca="1" si="1"/>
        <v>10</v>
      </c>
      <c r="F75" s="60" t="s">
        <v>118</v>
      </c>
      <c r="G75" s="88" t="s">
        <v>121</v>
      </c>
      <c r="H75" s="88">
        <v>62470</v>
      </c>
      <c r="I75" s="98"/>
      <c r="J75" s="98"/>
      <c r="K75" s="86">
        <v>3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 x14ac:dyDescent="0.35">
      <c r="A76" s="60" t="s">
        <v>206</v>
      </c>
      <c r="B76" s="86" t="s">
        <v>101</v>
      </c>
      <c r="C76" s="60" t="s">
        <v>169</v>
      </c>
      <c r="D76" s="87">
        <v>40740</v>
      </c>
      <c r="E76" s="88">
        <f t="shared" ca="1" si="1"/>
        <v>13</v>
      </c>
      <c r="F76" s="60" t="s">
        <v>141</v>
      </c>
      <c r="G76" s="88" t="s">
        <v>139</v>
      </c>
      <c r="H76" s="88">
        <v>26596</v>
      </c>
      <c r="I76" s="98"/>
      <c r="J76" s="98"/>
      <c r="K76" s="86">
        <v>2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 x14ac:dyDescent="0.35">
      <c r="A77" s="60" t="s">
        <v>207</v>
      </c>
      <c r="B77" s="86" t="s">
        <v>104</v>
      </c>
      <c r="C77" s="60" t="s">
        <v>169</v>
      </c>
      <c r="D77" s="87">
        <v>40032</v>
      </c>
      <c r="E77" s="88">
        <f t="shared" ca="1" si="1"/>
        <v>15</v>
      </c>
      <c r="F77" s="60" t="s">
        <v>141</v>
      </c>
      <c r="G77" s="88" t="s">
        <v>119</v>
      </c>
      <c r="H77" s="88">
        <v>22650</v>
      </c>
      <c r="I77" s="98"/>
      <c r="J77" s="98"/>
      <c r="K77" s="86">
        <v>4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 x14ac:dyDescent="0.35">
      <c r="A78" s="60" t="s">
        <v>208</v>
      </c>
      <c r="B78" s="86" t="s">
        <v>102</v>
      </c>
      <c r="C78" s="60" t="s">
        <v>169</v>
      </c>
      <c r="D78" s="87">
        <v>37116</v>
      </c>
      <c r="E78" s="88">
        <f t="shared" ca="1" si="1"/>
        <v>23</v>
      </c>
      <c r="F78" s="60" t="s">
        <v>123</v>
      </c>
      <c r="G78" s="88"/>
      <c r="H78" s="88">
        <v>59057</v>
      </c>
      <c r="I78" s="98"/>
      <c r="J78" s="98"/>
      <c r="K78" s="86">
        <v>1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 x14ac:dyDescent="0.35">
      <c r="A79" s="60" t="s">
        <v>209</v>
      </c>
      <c r="B79" s="86" t="s">
        <v>104</v>
      </c>
      <c r="C79" s="60" t="s">
        <v>169</v>
      </c>
      <c r="D79" s="87">
        <v>37137</v>
      </c>
      <c r="E79" s="88">
        <f t="shared" ca="1" si="1"/>
        <v>23</v>
      </c>
      <c r="F79" s="60" t="s">
        <v>123</v>
      </c>
      <c r="G79" s="88"/>
      <c r="H79" s="88">
        <v>56312</v>
      </c>
      <c r="I79" s="98"/>
      <c r="J79" s="98"/>
      <c r="K79" s="86">
        <v>2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 x14ac:dyDescent="0.35">
      <c r="A80" s="60" t="s">
        <v>210</v>
      </c>
      <c r="B80" s="86" t="s">
        <v>104</v>
      </c>
      <c r="C80" s="60" t="s">
        <v>169</v>
      </c>
      <c r="D80" s="87">
        <v>40048</v>
      </c>
      <c r="E80" s="88">
        <f t="shared" ca="1" si="1"/>
        <v>15</v>
      </c>
      <c r="F80" s="60" t="s">
        <v>123</v>
      </c>
      <c r="G80" s="88"/>
      <c r="H80" s="88">
        <v>52563</v>
      </c>
      <c r="I80" s="98"/>
      <c r="J80" s="98"/>
      <c r="K80" s="86">
        <v>4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 x14ac:dyDescent="0.35">
      <c r="A81" s="60" t="s">
        <v>211</v>
      </c>
      <c r="B81" s="86" t="s">
        <v>134</v>
      </c>
      <c r="C81" s="60" t="s">
        <v>169</v>
      </c>
      <c r="D81" s="87">
        <v>41163</v>
      </c>
      <c r="E81" s="88">
        <f t="shared" ca="1" si="1"/>
        <v>12</v>
      </c>
      <c r="F81" s="60" t="s">
        <v>141</v>
      </c>
      <c r="G81" s="88" t="s">
        <v>119</v>
      </c>
      <c r="H81" s="88">
        <v>25693</v>
      </c>
      <c r="I81" s="98"/>
      <c r="J81" s="98"/>
      <c r="K81" s="86">
        <v>3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 x14ac:dyDescent="0.35">
      <c r="A82" s="60" t="s">
        <v>212</v>
      </c>
      <c r="B82" s="86" t="s">
        <v>134</v>
      </c>
      <c r="C82" s="60" t="s">
        <v>169</v>
      </c>
      <c r="D82" s="87">
        <v>41910</v>
      </c>
      <c r="E82" s="88">
        <f t="shared" ca="1" si="1"/>
        <v>10</v>
      </c>
      <c r="F82" s="60" t="s">
        <v>118</v>
      </c>
      <c r="G82" s="88" t="s">
        <v>149</v>
      </c>
      <c r="H82" s="88">
        <v>82217</v>
      </c>
      <c r="I82" s="98"/>
      <c r="J82" s="98"/>
      <c r="K82" s="86">
        <v>4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 x14ac:dyDescent="0.35">
      <c r="A83" s="60" t="s">
        <v>213</v>
      </c>
      <c r="B83" s="86" t="s">
        <v>101</v>
      </c>
      <c r="C83" s="60" t="s">
        <v>169</v>
      </c>
      <c r="D83" s="87">
        <v>42278</v>
      </c>
      <c r="E83" s="88">
        <f t="shared" ca="1" si="1"/>
        <v>9</v>
      </c>
      <c r="F83" s="60" t="s">
        <v>118</v>
      </c>
      <c r="G83" s="88" t="s">
        <v>149</v>
      </c>
      <c r="H83" s="88">
        <v>95620</v>
      </c>
      <c r="I83" s="98"/>
      <c r="J83" s="98"/>
      <c r="K83" s="86">
        <v>5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 x14ac:dyDescent="0.35">
      <c r="A84" s="60" t="s">
        <v>214</v>
      </c>
      <c r="B84" s="86" t="s">
        <v>127</v>
      </c>
      <c r="C84" s="60" t="s">
        <v>169</v>
      </c>
      <c r="D84" s="87">
        <v>40457</v>
      </c>
      <c r="E84" s="88">
        <f t="shared" ca="1" si="1"/>
        <v>14</v>
      </c>
      <c r="F84" s="60" t="s">
        <v>141</v>
      </c>
      <c r="G84" s="88" t="s">
        <v>119</v>
      </c>
      <c r="H84" s="88">
        <v>23757</v>
      </c>
      <c r="I84" s="98"/>
      <c r="J84" s="98"/>
      <c r="K84" s="86">
        <v>1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 x14ac:dyDescent="0.35">
      <c r="A85" s="60" t="s">
        <v>215</v>
      </c>
      <c r="B85" s="86" t="s">
        <v>104</v>
      </c>
      <c r="C85" s="60" t="s">
        <v>169</v>
      </c>
      <c r="D85" s="87">
        <v>37165</v>
      </c>
      <c r="E85" s="88">
        <f t="shared" ca="1" si="1"/>
        <v>23</v>
      </c>
      <c r="F85" s="60" t="s">
        <v>123</v>
      </c>
      <c r="G85" s="88"/>
      <c r="H85" s="88">
        <v>52824</v>
      </c>
      <c r="I85" s="98"/>
      <c r="J85" s="98"/>
      <c r="K85" s="86">
        <v>2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 x14ac:dyDescent="0.35">
      <c r="A86" s="60" t="s">
        <v>216</v>
      </c>
      <c r="B86" s="86" t="s">
        <v>134</v>
      </c>
      <c r="C86" s="60" t="s">
        <v>169</v>
      </c>
      <c r="D86" s="87">
        <v>38254</v>
      </c>
      <c r="E86" s="88">
        <f t="shared" ca="1" si="1"/>
        <v>20</v>
      </c>
      <c r="F86" s="60" t="s">
        <v>118</v>
      </c>
      <c r="G86" s="88" t="s">
        <v>128</v>
      </c>
      <c r="H86" s="88">
        <v>125512</v>
      </c>
      <c r="I86" s="98"/>
      <c r="J86" s="98"/>
      <c r="K86" s="86">
        <v>3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 x14ac:dyDescent="0.35">
      <c r="A87" s="60" t="s">
        <v>217</v>
      </c>
      <c r="B87" s="86" t="s">
        <v>101</v>
      </c>
      <c r="C87" s="60" t="s">
        <v>169</v>
      </c>
      <c r="D87" s="87">
        <v>40843</v>
      </c>
      <c r="E87" s="88">
        <f t="shared" ca="1" si="1"/>
        <v>13</v>
      </c>
      <c r="F87" s="60" t="s">
        <v>131</v>
      </c>
      <c r="G87" s="88"/>
      <c r="H87" s="88">
        <v>22658</v>
      </c>
      <c r="I87" s="98"/>
      <c r="J87" s="98"/>
      <c r="K87" s="86">
        <v>3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 x14ac:dyDescent="0.35">
      <c r="A88" s="60" t="s">
        <v>218</v>
      </c>
      <c r="B88" s="86" t="s">
        <v>104</v>
      </c>
      <c r="C88" s="60" t="s">
        <v>169</v>
      </c>
      <c r="D88" s="87">
        <v>37548</v>
      </c>
      <c r="E88" s="88">
        <f t="shared" ca="1" si="1"/>
        <v>22</v>
      </c>
      <c r="F88" s="60" t="s">
        <v>131</v>
      </c>
      <c r="G88" s="88"/>
      <c r="H88" s="88">
        <v>26112</v>
      </c>
      <c r="I88" s="98"/>
      <c r="J88" s="98"/>
      <c r="K88" s="86">
        <v>5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 x14ac:dyDescent="0.35">
      <c r="A89" s="60" t="s">
        <v>219</v>
      </c>
      <c r="B89" s="86" t="s">
        <v>104</v>
      </c>
      <c r="C89" s="60" t="s">
        <v>169</v>
      </c>
      <c r="D89" s="87">
        <v>37565</v>
      </c>
      <c r="E89" s="88">
        <f t="shared" ca="1" si="1"/>
        <v>22</v>
      </c>
      <c r="F89" s="60" t="s">
        <v>123</v>
      </c>
      <c r="G89" s="88"/>
      <c r="H89" s="88">
        <v>55200</v>
      </c>
      <c r="I89" s="98"/>
      <c r="J89" s="98"/>
      <c r="K89" s="86">
        <v>2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 x14ac:dyDescent="0.35">
      <c r="A90" s="60" t="s">
        <v>220</v>
      </c>
      <c r="B90" s="86" t="s">
        <v>104</v>
      </c>
      <c r="C90" s="60" t="s">
        <v>169</v>
      </c>
      <c r="D90" s="87">
        <v>40118</v>
      </c>
      <c r="E90" s="88">
        <f t="shared" ca="1" si="1"/>
        <v>15</v>
      </c>
      <c r="F90" s="60" t="s">
        <v>123</v>
      </c>
      <c r="G90" s="88"/>
      <c r="H90" s="88">
        <v>44250</v>
      </c>
      <c r="I90" s="98"/>
      <c r="J90" s="98"/>
      <c r="K90" s="86">
        <v>2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 x14ac:dyDescent="0.35">
      <c r="A91" s="60" t="s">
        <v>221</v>
      </c>
      <c r="B91" s="86" t="s">
        <v>134</v>
      </c>
      <c r="C91" s="60" t="s">
        <v>169</v>
      </c>
      <c r="D91" s="87">
        <v>41579</v>
      </c>
      <c r="E91" s="88">
        <f t="shared" ca="1" si="1"/>
        <v>11</v>
      </c>
      <c r="F91" s="60" t="s">
        <v>118</v>
      </c>
      <c r="G91" s="88" t="s">
        <v>128</v>
      </c>
      <c r="H91" s="88">
        <v>104499</v>
      </c>
      <c r="I91" s="98"/>
      <c r="J91" s="98"/>
      <c r="K91" s="86">
        <v>4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 x14ac:dyDescent="0.35">
      <c r="A92" s="60" t="s">
        <v>222</v>
      </c>
      <c r="B92" s="86" t="s">
        <v>134</v>
      </c>
      <c r="C92" s="60" t="s">
        <v>169</v>
      </c>
      <c r="D92" s="87">
        <v>40881</v>
      </c>
      <c r="E92" s="88">
        <f t="shared" ca="1" si="1"/>
        <v>13</v>
      </c>
      <c r="F92" s="60" t="s">
        <v>123</v>
      </c>
      <c r="G92" s="88"/>
      <c r="H92" s="88">
        <v>54076</v>
      </c>
      <c r="I92" s="98"/>
      <c r="J92" s="98"/>
      <c r="K92" s="86">
        <v>5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 x14ac:dyDescent="0.35">
      <c r="A93" s="60" t="s">
        <v>223</v>
      </c>
      <c r="B93" s="86" t="s">
        <v>134</v>
      </c>
      <c r="C93" s="60" t="s">
        <v>169</v>
      </c>
      <c r="D93" s="87">
        <v>41958</v>
      </c>
      <c r="E93" s="88">
        <f t="shared" ca="1" si="1"/>
        <v>10</v>
      </c>
      <c r="F93" s="60" t="s">
        <v>118</v>
      </c>
      <c r="G93" s="88" t="s">
        <v>121</v>
      </c>
      <c r="H93" s="88">
        <v>126555</v>
      </c>
      <c r="I93" s="98"/>
      <c r="J93" s="98"/>
      <c r="K93" s="86">
        <v>1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 x14ac:dyDescent="0.35">
      <c r="A94" s="60" t="s">
        <v>224</v>
      </c>
      <c r="B94" s="86" t="s">
        <v>101</v>
      </c>
      <c r="C94" s="60" t="s">
        <v>169</v>
      </c>
      <c r="D94" s="87">
        <v>37584</v>
      </c>
      <c r="E94" s="88">
        <f t="shared" ca="1" si="1"/>
        <v>22</v>
      </c>
      <c r="F94" s="60" t="s">
        <v>141</v>
      </c>
      <c r="G94" s="88" t="s">
        <v>149</v>
      </c>
      <c r="H94" s="88">
        <v>28530</v>
      </c>
      <c r="I94" s="98"/>
      <c r="J94" s="98"/>
      <c r="K94" s="86">
        <v>2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 x14ac:dyDescent="0.35">
      <c r="A95" s="60" t="s">
        <v>225</v>
      </c>
      <c r="B95" s="86" t="s">
        <v>134</v>
      </c>
      <c r="C95" s="60" t="s">
        <v>169</v>
      </c>
      <c r="D95" s="87">
        <v>38319</v>
      </c>
      <c r="E95" s="88">
        <f t="shared" ca="1" si="1"/>
        <v>20</v>
      </c>
      <c r="F95" s="60" t="s">
        <v>118</v>
      </c>
      <c r="G95" s="88" t="s">
        <v>119</v>
      </c>
      <c r="H95" s="88">
        <v>123803</v>
      </c>
      <c r="I95" s="98"/>
      <c r="J95" s="98"/>
      <c r="K95" s="86">
        <v>2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 x14ac:dyDescent="0.35">
      <c r="A96" s="60" t="s">
        <v>226</v>
      </c>
      <c r="B96" s="86" t="s">
        <v>104</v>
      </c>
      <c r="C96" s="60" t="s">
        <v>169</v>
      </c>
      <c r="D96" s="87">
        <v>39038</v>
      </c>
      <c r="E96" s="88">
        <f t="shared" ca="1" si="1"/>
        <v>18</v>
      </c>
      <c r="F96" s="60" t="s">
        <v>118</v>
      </c>
      <c r="G96" s="88" t="s">
        <v>119</v>
      </c>
      <c r="H96" s="88">
        <v>85917</v>
      </c>
      <c r="I96" s="98"/>
      <c r="J96" s="98"/>
      <c r="K96" s="86">
        <v>5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 x14ac:dyDescent="0.35">
      <c r="A97" s="60" t="s">
        <v>227</v>
      </c>
      <c r="B97" s="86" t="s">
        <v>127</v>
      </c>
      <c r="C97" s="60" t="s">
        <v>169</v>
      </c>
      <c r="D97" s="87">
        <v>40880</v>
      </c>
      <c r="E97" s="88">
        <f t="shared" ca="1" si="1"/>
        <v>13</v>
      </c>
      <c r="F97" s="60" t="s">
        <v>141</v>
      </c>
      <c r="G97" s="88" t="s">
        <v>139</v>
      </c>
      <c r="H97" s="88">
        <v>26665</v>
      </c>
      <c r="I97" s="98"/>
      <c r="J97" s="98"/>
      <c r="K97" s="86">
        <v>2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 x14ac:dyDescent="0.35">
      <c r="A98" s="60" t="s">
        <v>228</v>
      </c>
      <c r="B98" s="86" t="s">
        <v>134</v>
      </c>
      <c r="C98" s="60" t="s">
        <v>229</v>
      </c>
      <c r="D98" s="87">
        <v>40570</v>
      </c>
      <c r="E98" s="88">
        <f t="shared" ca="1" si="1"/>
        <v>14</v>
      </c>
      <c r="F98" s="60" t="s">
        <v>118</v>
      </c>
      <c r="G98" s="88" t="s">
        <v>119</v>
      </c>
      <c r="H98" s="88">
        <v>73102</v>
      </c>
      <c r="I98" s="98"/>
      <c r="J98" s="98"/>
      <c r="K98" s="86">
        <v>4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 x14ac:dyDescent="0.35">
      <c r="A99" s="60" t="s">
        <v>230</v>
      </c>
      <c r="B99" s="86" t="s">
        <v>101</v>
      </c>
      <c r="C99" s="60" t="s">
        <v>229</v>
      </c>
      <c r="D99" s="87">
        <v>39833</v>
      </c>
      <c r="E99" s="88">
        <f t="shared" ca="1" si="1"/>
        <v>16</v>
      </c>
      <c r="F99" s="60" t="s">
        <v>123</v>
      </c>
      <c r="G99" s="88"/>
      <c r="H99" s="88">
        <v>56269</v>
      </c>
      <c r="I99" s="98"/>
      <c r="J99" s="98"/>
      <c r="K99" s="86">
        <v>4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 x14ac:dyDescent="0.35">
      <c r="A100" s="60" t="s">
        <v>231</v>
      </c>
      <c r="B100" s="86" t="s">
        <v>134</v>
      </c>
      <c r="C100" s="60" t="s">
        <v>229</v>
      </c>
      <c r="D100" s="87">
        <v>40607</v>
      </c>
      <c r="E100" s="88">
        <f t="shared" ca="1" si="1"/>
        <v>13</v>
      </c>
      <c r="F100" s="60" t="s">
        <v>131</v>
      </c>
      <c r="G100" s="88"/>
      <c r="H100" s="88">
        <v>21910</v>
      </c>
      <c r="I100" s="98"/>
      <c r="J100" s="98"/>
      <c r="K100" s="86">
        <v>2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 x14ac:dyDescent="0.35">
      <c r="A101" s="60" t="s">
        <v>232</v>
      </c>
      <c r="B101" s="86" t="s">
        <v>101</v>
      </c>
      <c r="C101" s="60" t="s">
        <v>229</v>
      </c>
      <c r="D101" s="87">
        <v>41331</v>
      </c>
      <c r="E101" s="88">
        <f t="shared" ca="1" si="1"/>
        <v>12</v>
      </c>
      <c r="F101" s="60" t="s">
        <v>123</v>
      </c>
      <c r="G101" s="88"/>
      <c r="H101" s="88">
        <v>42570</v>
      </c>
      <c r="I101" s="98"/>
      <c r="J101" s="98"/>
      <c r="K101" s="86">
        <v>4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 x14ac:dyDescent="0.35">
      <c r="A102" s="60" t="s">
        <v>233</v>
      </c>
      <c r="B102" s="86" t="s">
        <v>101</v>
      </c>
      <c r="C102" s="60" t="s">
        <v>229</v>
      </c>
      <c r="D102" s="87">
        <v>41001</v>
      </c>
      <c r="E102" s="88">
        <f t="shared" ca="1" si="1"/>
        <v>12</v>
      </c>
      <c r="F102" s="60" t="s">
        <v>118</v>
      </c>
      <c r="G102" s="88" t="s">
        <v>119</v>
      </c>
      <c r="H102" s="88">
        <v>82680</v>
      </c>
      <c r="I102" s="98"/>
      <c r="J102" s="98"/>
      <c r="K102" s="86">
        <v>4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 x14ac:dyDescent="0.35">
      <c r="A103" s="60" t="s">
        <v>234</v>
      </c>
      <c r="B103" s="86" t="s">
        <v>101</v>
      </c>
      <c r="C103" s="60" t="s">
        <v>229</v>
      </c>
      <c r="D103" s="87">
        <v>38961</v>
      </c>
      <c r="E103" s="88">
        <f t="shared" ca="1" si="1"/>
        <v>18</v>
      </c>
      <c r="F103" s="60" t="s">
        <v>118</v>
      </c>
      <c r="G103" s="88" t="s">
        <v>119</v>
      </c>
      <c r="H103" s="88">
        <v>103259</v>
      </c>
      <c r="I103" s="98"/>
      <c r="J103" s="98"/>
      <c r="K103" s="86">
        <v>2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 x14ac:dyDescent="0.35">
      <c r="A104" s="60" t="s">
        <v>235</v>
      </c>
      <c r="B104" s="86" t="s">
        <v>102</v>
      </c>
      <c r="C104" s="60" t="s">
        <v>229</v>
      </c>
      <c r="D104" s="87">
        <v>40466</v>
      </c>
      <c r="E104" s="88">
        <f t="shared" ca="1" si="1"/>
        <v>14</v>
      </c>
      <c r="F104" s="60" t="s">
        <v>118</v>
      </c>
      <c r="G104" s="88" t="s">
        <v>119</v>
      </c>
      <c r="H104" s="88">
        <v>71073</v>
      </c>
      <c r="I104" s="98"/>
      <c r="J104" s="98"/>
      <c r="K104" s="86">
        <v>3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 x14ac:dyDescent="0.35">
      <c r="A105" s="60" t="s">
        <v>236</v>
      </c>
      <c r="B105" s="86" t="s">
        <v>125</v>
      </c>
      <c r="C105" s="60" t="s">
        <v>229</v>
      </c>
      <c r="D105" s="87">
        <v>41583</v>
      </c>
      <c r="E105" s="88">
        <f t="shared" ca="1" si="1"/>
        <v>11</v>
      </c>
      <c r="F105" s="60" t="s">
        <v>118</v>
      </c>
      <c r="G105" s="88" t="s">
        <v>149</v>
      </c>
      <c r="H105" s="88">
        <v>70153</v>
      </c>
      <c r="I105" s="98"/>
      <c r="J105" s="98"/>
      <c r="K105" s="86">
        <v>3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 x14ac:dyDescent="0.35">
      <c r="A106" s="60" t="s">
        <v>237</v>
      </c>
      <c r="B106" s="86" t="s">
        <v>134</v>
      </c>
      <c r="C106" s="60" t="s">
        <v>238</v>
      </c>
      <c r="D106" s="87">
        <v>39814</v>
      </c>
      <c r="E106" s="88">
        <f t="shared" ca="1" si="1"/>
        <v>16</v>
      </c>
      <c r="F106" s="60" t="s">
        <v>141</v>
      </c>
      <c r="G106" s="88" t="s">
        <v>149</v>
      </c>
      <c r="H106" s="88">
        <v>26550</v>
      </c>
      <c r="I106" s="98"/>
      <c r="J106" s="98"/>
      <c r="K106" s="86">
        <v>3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 x14ac:dyDescent="0.35">
      <c r="A107" s="60" t="s">
        <v>239</v>
      </c>
      <c r="B107" s="86" t="s">
        <v>102</v>
      </c>
      <c r="C107" s="60" t="s">
        <v>238</v>
      </c>
      <c r="D107" s="87">
        <v>37260</v>
      </c>
      <c r="E107" s="88">
        <f t="shared" ca="1" si="1"/>
        <v>23</v>
      </c>
      <c r="F107" s="60" t="s">
        <v>141</v>
      </c>
      <c r="G107" s="88" t="s">
        <v>149</v>
      </c>
      <c r="H107" s="88">
        <v>26280</v>
      </c>
      <c r="I107" s="98"/>
      <c r="J107" s="98"/>
      <c r="K107" s="86">
        <v>1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 x14ac:dyDescent="0.35">
      <c r="A108" s="60" t="s">
        <v>240</v>
      </c>
      <c r="B108" s="86" t="s">
        <v>101</v>
      </c>
      <c r="C108" s="60" t="s">
        <v>238</v>
      </c>
      <c r="D108" s="87">
        <v>41650</v>
      </c>
      <c r="E108" s="88">
        <f t="shared" ca="1" si="1"/>
        <v>11</v>
      </c>
      <c r="F108" s="60" t="s">
        <v>141</v>
      </c>
      <c r="G108" s="88" t="s">
        <v>149</v>
      </c>
      <c r="H108" s="88">
        <v>23417</v>
      </c>
      <c r="I108" s="98"/>
      <c r="J108" s="98"/>
      <c r="K108" s="86">
        <v>3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 x14ac:dyDescent="0.35">
      <c r="A109" s="60" t="s">
        <v>241</v>
      </c>
      <c r="B109" s="86" t="s">
        <v>127</v>
      </c>
      <c r="C109" s="60" t="s">
        <v>238</v>
      </c>
      <c r="D109" s="87">
        <v>39879</v>
      </c>
      <c r="E109" s="88">
        <f t="shared" ca="1" si="1"/>
        <v>15</v>
      </c>
      <c r="F109" s="60" t="s">
        <v>118</v>
      </c>
      <c r="G109" s="88" t="s">
        <v>128</v>
      </c>
      <c r="H109" s="88">
        <v>97652</v>
      </c>
      <c r="I109" s="98"/>
      <c r="J109" s="98"/>
      <c r="K109" s="86">
        <v>2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 x14ac:dyDescent="0.35">
      <c r="A110" s="60" t="s">
        <v>242</v>
      </c>
      <c r="B110" s="86" t="s">
        <v>134</v>
      </c>
      <c r="C110" s="60" t="s">
        <v>238</v>
      </c>
      <c r="D110" s="87">
        <v>37327</v>
      </c>
      <c r="E110" s="88">
        <f t="shared" ca="1" si="1"/>
        <v>22</v>
      </c>
      <c r="F110" s="60" t="s">
        <v>141</v>
      </c>
      <c r="G110" s="88" t="s">
        <v>119</v>
      </c>
      <c r="H110" s="88">
        <v>22189</v>
      </c>
      <c r="I110" s="98"/>
      <c r="J110" s="98"/>
      <c r="K110" s="86">
        <v>4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 x14ac:dyDescent="0.35">
      <c r="A111" s="60" t="s">
        <v>243</v>
      </c>
      <c r="B111" s="86" t="s">
        <v>101</v>
      </c>
      <c r="C111" s="60" t="s">
        <v>238</v>
      </c>
      <c r="D111" s="87">
        <v>40225</v>
      </c>
      <c r="E111" s="88">
        <f t="shared" ca="1" si="1"/>
        <v>15</v>
      </c>
      <c r="F111" s="60" t="s">
        <v>118</v>
      </c>
      <c r="G111" s="88" t="s">
        <v>149</v>
      </c>
      <c r="H111" s="88">
        <v>84107</v>
      </c>
      <c r="I111" s="98"/>
      <c r="J111" s="98"/>
      <c r="K111" s="86">
        <v>5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 x14ac:dyDescent="0.35">
      <c r="A112" s="60" t="s">
        <v>244</v>
      </c>
      <c r="B112" s="86" t="s">
        <v>134</v>
      </c>
      <c r="C112" s="60" t="s">
        <v>238</v>
      </c>
      <c r="D112" s="87">
        <v>41391</v>
      </c>
      <c r="E112" s="88">
        <f t="shared" ca="1" si="1"/>
        <v>11</v>
      </c>
      <c r="F112" s="60" t="s">
        <v>131</v>
      </c>
      <c r="G112" s="88"/>
      <c r="H112" s="88">
        <v>32375</v>
      </c>
      <c r="I112" s="98"/>
      <c r="J112" s="98"/>
      <c r="K112" s="86">
        <v>1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 x14ac:dyDescent="0.35">
      <c r="A113" s="60" t="s">
        <v>245</v>
      </c>
      <c r="B113" s="86" t="s">
        <v>101</v>
      </c>
      <c r="C113" s="60" t="s">
        <v>238</v>
      </c>
      <c r="D113" s="87">
        <v>40724</v>
      </c>
      <c r="E113" s="88">
        <f t="shared" ca="1" si="1"/>
        <v>13</v>
      </c>
      <c r="F113" s="60" t="s">
        <v>118</v>
      </c>
      <c r="G113" s="88" t="s">
        <v>149</v>
      </c>
      <c r="H113" s="88">
        <v>96101</v>
      </c>
      <c r="I113" s="98"/>
      <c r="J113" s="98"/>
      <c r="K113" s="86">
        <v>1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 x14ac:dyDescent="0.35">
      <c r="A114" s="60" t="s">
        <v>246</v>
      </c>
      <c r="B114" s="86" t="s">
        <v>134</v>
      </c>
      <c r="C114" s="60" t="s">
        <v>238</v>
      </c>
      <c r="D114" s="87">
        <v>41594</v>
      </c>
      <c r="E114" s="88">
        <f t="shared" ca="1" si="1"/>
        <v>11</v>
      </c>
      <c r="F114" s="60" t="s">
        <v>141</v>
      </c>
      <c r="G114" s="88" t="s">
        <v>149</v>
      </c>
      <c r="H114" s="88">
        <v>30138</v>
      </c>
      <c r="I114" s="98"/>
      <c r="J114" s="98"/>
      <c r="K114" s="86">
        <v>5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 x14ac:dyDescent="0.35">
      <c r="A115" s="60" t="s">
        <v>247</v>
      </c>
      <c r="B115" s="86" t="s">
        <v>125</v>
      </c>
      <c r="C115" s="60" t="s">
        <v>248</v>
      </c>
      <c r="D115" s="87">
        <v>41628</v>
      </c>
      <c r="E115" s="88">
        <f t="shared" ca="1" si="1"/>
        <v>11</v>
      </c>
      <c r="F115" s="60" t="s">
        <v>131</v>
      </c>
      <c r="G115" s="88"/>
      <c r="H115" s="88">
        <v>32595</v>
      </c>
      <c r="I115" s="98"/>
      <c r="J115" s="98"/>
      <c r="K115" s="86">
        <v>2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 x14ac:dyDescent="0.35">
      <c r="A116" s="60" t="s">
        <v>249</v>
      </c>
      <c r="B116" s="86" t="s">
        <v>134</v>
      </c>
      <c r="C116" s="60" t="s">
        <v>248</v>
      </c>
      <c r="D116" s="87">
        <v>41996</v>
      </c>
      <c r="E116" s="88">
        <f t="shared" ca="1" si="1"/>
        <v>10</v>
      </c>
      <c r="F116" s="60" t="s">
        <v>118</v>
      </c>
      <c r="G116" s="88" t="s">
        <v>128</v>
      </c>
      <c r="H116" s="88">
        <v>121677</v>
      </c>
      <c r="I116" s="98"/>
      <c r="J116" s="98"/>
      <c r="K116" s="86">
        <v>5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 x14ac:dyDescent="0.35">
      <c r="A117" s="60" t="s">
        <v>250</v>
      </c>
      <c r="B117" s="86" t="s">
        <v>101</v>
      </c>
      <c r="C117" s="60" t="s">
        <v>248</v>
      </c>
      <c r="D117" s="87">
        <v>40185</v>
      </c>
      <c r="E117" s="88">
        <f t="shared" ca="1" si="1"/>
        <v>15</v>
      </c>
      <c r="F117" s="60" t="s">
        <v>141</v>
      </c>
      <c r="G117" s="88" t="s">
        <v>139</v>
      </c>
      <c r="H117" s="88">
        <v>27375</v>
      </c>
      <c r="I117" s="98"/>
      <c r="J117" s="98"/>
      <c r="K117" s="86">
        <v>4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 x14ac:dyDescent="0.35">
      <c r="A118" s="60" t="s">
        <v>251</v>
      </c>
      <c r="B118" s="86" t="s">
        <v>125</v>
      </c>
      <c r="C118" s="60" t="s">
        <v>248</v>
      </c>
      <c r="D118" s="87">
        <v>37254</v>
      </c>
      <c r="E118" s="88">
        <f t="shared" ca="1" si="1"/>
        <v>23</v>
      </c>
      <c r="F118" s="60" t="s">
        <v>131</v>
      </c>
      <c r="G118" s="88"/>
      <c r="H118" s="88">
        <v>37129</v>
      </c>
      <c r="I118" s="98"/>
      <c r="J118" s="98"/>
      <c r="K118" s="86">
        <v>1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 x14ac:dyDescent="0.35">
      <c r="A119" s="60" t="s">
        <v>252</v>
      </c>
      <c r="B119" s="86" t="s">
        <v>127</v>
      </c>
      <c r="C119" s="60" t="s">
        <v>248</v>
      </c>
      <c r="D119" s="87">
        <v>39852</v>
      </c>
      <c r="E119" s="88">
        <f t="shared" ca="1" si="1"/>
        <v>16</v>
      </c>
      <c r="F119" s="60" t="s">
        <v>118</v>
      </c>
      <c r="G119" s="88" t="s">
        <v>119</v>
      </c>
      <c r="H119" s="88">
        <v>108255</v>
      </c>
      <c r="I119" s="98"/>
      <c r="J119" s="98"/>
      <c r="K119" s="86">
        <v>3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 x14ac:dyDescent="0.35">
      <c r="A120" s="60" t="s">
        <v>253</v>
      </c>
      <c r="B120" s="86" t="s">
        <v>102</v>
      </c>
      <c r="C120" s="60" t="s">
        <v>248</v>
      </c>
      <c r="D120" s="87">
        <v>38745</v>
      </c>
      <c r="E120" s="88">
        <f t="shared" ca="1" si="1"/>
        <v>19</v>
      </c>
      <c r="F120" s="60" t="s">
        <v>123</v>
      </c>
      <c r="G120" s="88"/>
      <c r="H120" s="88">
        <v>60775</v>
      </c>
      <c r="I120" s="98"/>
      <c r="J120" s="98"/>
      <c r="K120" s="86">
        <v>4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 x14ac:dyDescent="0.35">
      <c r="A121" s="60" t="s">
        <v>254</v>
      </c>
      <c r="B121" s="86" t="s">
        <v>104</v>
      </c>
      <c r="C121" s="60" t="s">
        <v>248</v>
      </c>
      <c r="D121" s="87">
        <v>41341</v>
      </c>
      <c r="E121" s="88">
        <f t="shared" ca="1" si="1"/>
        <v>11</v>
      </c>
      <c r="F121" s="60" t="s">
        <v>123</v>
      </c>
      <c r="G121" s="88"/>
      <c r="H121" s="88">
        <v>52956</v>
      </c>
      <c r="I121" s="98"/>
      <c r="J121" s="98"/>
      <c r="K121" s="86">
        <v>2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 x14ac:dyDescent="0.35">
      <c r="A122" s="60" t="s">
        <v>255</v>
      </c>
      <c r="B122" s="86" t="s">
        <v>101</v>
      </c>
      <c r="C122" s="60" t="s">
        <v>248</v>
      </c>
      <c r="D122" s="87">
        <v>37347</v>
      </c>
      <c r="E122" s="88">
        <f t="shared" ca="1" si="1"/>
        <v>22</v>
      </c>
      <c r="F122" s="60" t="s">
        <v>141</v>
      </c>
      <c r="G122" s="88" t="s">
        <v>149</v>
      </c>
      <c r="H122" s="88">
        <v>21276</v>
      </c>
      <c r="I122" s="98"/>
      <c r="J122" s="98"/>
      <c r="K122" s="86">
        <v>1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 x14ac:dyDescent="0.35">
      <c r="A123" s="60" t="s">
        <v>256</v>
      </c>
      <c r="B123" s="86" t="s">
        <v>134</v>
      </c>
      <c r="C123" s="60" t="s">
        <v>248</v>
      </c>
      <c r="D123" s="87">
        <v>37037</v>
      </c>
      <c r="E123" s="88">
        <f t="shared" ca="1" si="1"/>
        <v>23</v>
      </c>
      <c r="F123" s="60" t="s">
        <v>123</v>
      </c>
      <c r="G123" s="88"/>
      <c r="H123" s="88">
        <v>51513</v>
      </c>
      <c r="I123" s="98"/>
      <c r="J123" s="98"/>
      <c r="K123" s="86">
        <v>1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 x14ac:dyDescent="0.35">
      <c r="A124" s="60" t="s">
        <v>257</v>
      </c>
      <c r="B124" s="86" t="s">
        <v>104</v>
      </c>
      <c r="C124" s="60" t="s">
        <v>248</v>
      </c>
      <c r="D124" s="87">
        <v>41830</v>
      </c>
      <c r="E124" s="88">
        <f t="shared" ca="1" si="1"/>
        <v>10</v>
      </c>
      <c r="F124" s="60" t="s">
        <v>141</v>
      </c>
      <c r="G124" s="88" t="s">
        <v>149</v>
      </c>
      <c r="H124" s="88">
        <v>28767</v>
      </c>
      <c r="I124" s="98"/>
      <c r="J124" s="98"/>
      <c r="K124" s="86">
        <v>4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 x14ac:dyDescent="0.35">
      <c r="A125" s="60" t="s">
        <v>258</v>
      </c>
      <c r="B125" s="86" t="s">
        <v>127</v>
      </c>
      <c r="C125" s="60" t="s">
        <v>248</v>
      </c>
      <c r="D125" s="87">
        <v>37420</v>
      </c>
      <c r="E125" s="88">
        <f t="shared" ca="1" si="1"/>
        <v>22</v>
      </c>
      <c r="F125" s="60" t="s">
        <v>131</v>
      </c>
      <c r="G125" s="88"/>
      <c r="H125" s="88">
        <v>36052</v>
      </c>
      <c r="I125" s="98"/>
      <c r="J125" s="98"/>
      <c r="K125" s="86">
        <v>3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 x14ac:dyDescent="0.35">
      <c r="A126" s="60" t="s">
        <v>259</v>
      </c>
      <c r="B126" s="86" t="s">
        <v>134</v>
      </c>
      <c r="C126" s="60" t="s">
        <v>248</v>
      </c>
      <c r="D126" s="87">
        <v>37435</v>
      </c>
      <c r="E126" s="88">
        <f t="shared" ca="1" si="1"/>
        <v>22</v>
      </c>
      <c r="F126" s="60" t="s">
        <v>118</v>
      </c>
      <c r="G126" s="88" t="s">
        <v>139</v>
      </c>
      <c r="H126" s="88">
        <v>64206</v>
      </c>
      <c r="I126" s="98"/>
      <c r="J126" s="98"/>
      <c r="K126" s="86">
        <v>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 x14ac:dyDescent="0.35">
      <c r="A127" s="60" t="s">
        <v>260</v>
      </c>
      <c r="B127" s="86" t="s">
        <v>101</v>
      </c>
      <c r="C127" s="60" t="s">
        <v>248</v>
      </c>
      <c r="D127" s="87">
        <v>42206</v>
      </c>
      <c r="E127" s="88">
        <f t="shared" ca="1" si="1"/>
        <v>9</v>
      </c>
      <c r="F127" s="60" t="s">
        <v>118</v>
      </c>
      <c r="G127" s="88" t="s">
        <v>149</v>
      </c>
      <c r="H127" s="88">
        <v>73650</v>
      </c>
      <c r="I127" s="98"/>
      <c r="J127" s="98"/>
      <c r="K127" s="86">
        <v>3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 x14ac:dyDescent="0.35">
      <c r="A128" s="60" t="s">
        <v>261</v>
      </c>
      <c r="B128" s="86" t="s">
        <v>101</v>
      </c>
      <c r="C128" s="60" t="s">
        <v>248</v>
      </c>
      <c r="D128" s="87">
        <v>40038</v>
      </c>
      <c r="E128" s="88">
        <f t="shared" ca="1" si="1"/>
        <v>15</v>
      </c>
      <c r="F128" s="60" t="s">
        <v>131</v>
      </c>
      <c r="G128" s="88"/>
      <c r="H128" s="88">
        <v>33659</v>
      </c>
      <c r="I128" s="98"/>
      <c r="J128" s="98"/>
      <c r="K128" s="86">
        <v>1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 x14ac:dyDescent="0.35">
      <c r="A129" s="60" t="s">
        <v>262</v>
      </c>
      <c r="B129" s="86" t="s">
        <v>134</v>
      </c>
      <c r="C129" s="60" t="s">
        <v>248</v>
      </c>
      <c r="D129" s="87">
        <v>38191</v>
      </c>
      <c r="E129" s="88">
        <f t="shared" ca="1" si="1"/>
        <v>20</v>
      </c>
      <c r="F129" s="60" t="s">
        <v>118</v>
      </c>
      <c r="G129" s="88" t="s">
        <v>128</v>
      </c>
      <c r="H129" s="88">
        <v>76680</v>
      </c>
      <c r="I129" s="98"/>
      <c r="J129" s="98"/>
      <c r="K129" s="86">
        <v>3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 x14ac:dyDescent="0.35">
      <c r="A130" s="60" t="s">
        <v>263</v>
      </c>
      <c r="B130" s="86" t="s">
        <v>134</v>
      </c>
      <c r="C130" s="60" t="s">
        <v>248</v>
      </c>
      <c r="D130" s="87">
        <v>37155</v>
      </c>
      <c r="E130" s="88">
        <f t="shared" ca="1" si="1"/>
        <v>23</v>
      </c>
      <c r="F130" s="60" t="s">
        <v>118</v>
      </c>
      <c r="G130" s="88" t="s">
        <v>149</v>
      </c>
      <c r="H130" s="88">
        <v>120696</v>
      </c>
      <c r="I130" s="98"/>
      <c r="J130" s="98"/>
      <c r="K130" s="86">
        <v>3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 x14ac:dyDescent="0.35">
      <c r="A131" s="60" t="s">
        <v>264</v>
      </c>
      <c r="B131" s="86" t="s">
        <v>101</v>
      </c>
      <c r="C131" s="60" t="s">
        <v>248</v>
      </c>
      <c r="D131" s="87">
        <v>40836</v>
      </c>
      <c r="E131" s="88">
        <f t="shared" ca="1" si="1"/>
        <v>13</v>
      </c>
      <c r="F131" s="60" t="s">
        <v>123</v>
      </c>
      <c r="G131" s="88"/>
      <c r="H131" s="88">
        <v>57323</v>
      </c>
      <c r="I131" s="98"/>
      <c r="J131" s="98"/>
      <c r="K131" s="86">
        <v>5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 x14ac:dyDescent="0.35">
      <c r="A132" s="60" t="s">
        <v>265</v>
      </c>
      <c r="B132" s="86" t="s">
        <v>134</v>
      </c>
      <c r="C132" s="60" t="s">
        <v>248</v>
      </c>
      <c r="D132" s="87">
        <v>40102</v>
      </c>
      <c r="E132" s="88">
        <f t="shared" ca="1" si="1"/>
        <v>15</v>
      </c>
      <c r="F132" s="60" t="s">
        <v>131</v>
      </c>
      <c r="G132" s="88"/>
      <c r="H132" s="88">
        <v>25365</v>
      </c>
      <c r="I132" s="98"/>
      <c r="J132" s="98"/>
      <c r="K132" s="86">
        <v>4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 x14ac:dyDescent="0.35">
      <c r="A133" s="60" t="s">
        <v>266</v>
      </c>
      <c r="B133" s="86" t="s">
        <v>127</v>
      </c>
      <c r="C133" s="60" t="s">
        <v>248</v>
      </c>
      <c r="D133" s="87">
        <v>38690</v>
      </c>
      <c r="E133" s="88">
        <f t="shared" ca="1" si="1"/>
        <v>19</v>
      </c>
      <c r="F133" s="60" t="s">
        <v>118</v>
      </c>
      <c r="G133" s="88" t="s">
        <v>128</v>
      </c>
      <c r="H133" s="88">
        <v>99842</v>
      </c>
      <c r="I133" s="98"/>
      <c r="J133" s="98"/>
      <c r="K133" s="86">
        <v>4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 x14ac:dyDescent="0.35">
      <c r="A134" s="60" t="s">
        <v>267</v>
      </c>
      <c r="B134" s="86" t="s">
        <v>104</v>
      </c>
      <c r="C134" s="60" t="s">
        <v>268</v>
      </c>
      <c r="D134" s="87">
        <v>37647</v>
      </c>
      <c r="E134" s="88">
        <f t="shared" ca="1" si="1"/>
        <v>22</v>
      </c>
      <c r="F134" s="60" t="s">
        <v>141</v>
      </c>
      <c r="G134" s="88" t="s">
        <v>149</v>
      </c>
      <c r="H134" s="88">
        <v>25672</v>
      </c>
      <c r="I134" s="98"/>
      <c r="J134" s="98"/>
      <c r="K134" s="86">
        <v>5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 x14ac:dyDescent="0.35">
      <c r="A135" s="60" t="s">
        <v>269</v>
      </c>
      <c r="B135" s="86" t="s">
        <v>101</v>
      </c>
      <c r="C135" s="60" t="s">
        <v>268</v>
      </c>
      <c r="D135" s="87">
        <v>40701</v>
      </c>
      <c r="E135" s="88">
        <f t="shared" ca="1" si="1"/>
        <v>13</v>
      </c>
      <c r="F135" s="60" t="s">
        <v>123</v>
      </c>
      <c r="G135" s="88"/>
      <c r="H135" s="88">
        <v>52386</v>
      </c>
      <c r="I135" s="98"/>
      <c r="J135" s="98"/>
      <c r="K135" s="86">
        <v>2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 x14ac:dyDescent="0.35">
      <c r="A136" s="60" t="s">
        <v>270</v>
      </c>
      <c r="B136" s="86" t="s">
        <v>101</v>
      </c>
      <c r="C136" s="60" t="s">
        <v>268</v>
      </c>
      <c r="D136" s="87">
        <v>40761</v>
      </c>
      <c r="E136" s="88">
        <f t="shared" ca="1" si="1"/>
        <v>13</v>
      </c>
      <c r="F136" s="60" t="s">
        <v>141</v>
      </c>
      <c r="G136" s="88" t="s">
        <v>119</v>
      </c>
      <c r="H136" s="88">
        <v>25873</v>
      </c>
      <c r="I136" s="98"/>
      <c r="J136" s="98"/>
      <c r="K136" s="86">
        <v>1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 x14ac:dyDescent="0.35">
      <c r="A137" s="60" t="s">
        <v>271</v>
      </c>
      <c r="B137" s="86" t="s">
        <v>104</v>
      </c>
      <c r="C137" s="60" t="s">
        <v>268</v>
      </c>
      <c r="D137" s="87">
        <v>41478</v>
      </c>
      <c r="E137" s="88">
        <f t="shared" ca="1" si="1"/>
        <v>11</v>
      </c>
      <c r="F137" s="60" t="s">
        <v>141</v>
      </c>
      <c r="G137" s="88" t="s">
        <v>149</v>
      </c>
      <c r="H137" s="88">
        <v>23199</v>
      </c>
      <c r="I137" s="98"/>
      <c r="J137" s="98"/>
      <c r="K137" s="86">
        <v>3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 x14ac:dyDescent="0.35">
      <c r="A138" s="60" t="s">
        <v>272</v>
      </c>
      <c r="B138" s="86" t="s">
        <v>134</v>
      </c>
      <c r="C138" s="60" t="s">
        <v>268</v>
      </c>
      <c r="D138" s="87">
        <v>41520</v>
      </c>
      <c r="E138" s="88">
        <f t="shared" ca="1" si="1"/>
        <v>11</v>
      </c>
      <c r="F138" s="60" t="s">
        <v>141</v>
      </c>
      <c r="G138" s="88" t="s">
        <v>119</v>
      </c>
      <c r="H138" s="88">
        <v>26337</v>
      </c>
      <c r="I138" s="98"/>
      <c r="J138" s="98"/>
      <c r="K138" s="86">
        <v>5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 x14ac:dyDescent="0.35">
      <c r="A139" s="60" t="s">
        <v>273</v>
      </c>
      <c r="B139" s="86" t="s">
        <v>101</v>
      </c>
      <c r="C139" s="60" t="s">
        <v>274</v>
      </c>
      <c r="D139" s="87">
        <v>41262</v>
      </c>
      <c r="E139" s="88">
        <f t="shared" ca="1" si="1"/>
        <v>12</v>
      </c>
      <c r="F139" s="60" t="s">
        <v>118</v>
      </c>
      <c r="G139" s="88" t="s">
        <v>139</v>
      </c>
      <c r="H139" s="88">
        <v>117958</v>
      </c>
      <c r="I139" s="98"/>
      <c r="J139" s="98"/>
      <c r="K139" s="86">
        <v>3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 x14ac:dyDescent="0.35">
      <c r="A140" s="60" t="s">
        <v>275</v>
      </c>
      <c r="B140" s="86" t="s">
        <v>134</v>
      </c>
      <c r="C140" s="60" t="s">
        <v>274</v>
      </c>
      <c r="D140" s="87">
        <v>41276</v>
      </c>
      <c r="E140" s="88">
        <f t="shared" ca="1" si="1"/>
        <v>12</v>
      </c>
      <c r="F140" s="60" t="s">
        <v>141</v>
      </c>
      <c r="G140" s="88" t="s">
        <v>139</v>
      </c>
      <c r="H140" s="88">
        <v>27797</v>
      </c>
      <c r="I140" s="98"/>
      <c r="J140" s="98"/>
      <c r="K140" s="86">
        <v>4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 x14ac:dyDescent="0.35">
      <c r="A141" s="60" t="s">
        <v>276</v>
      </c>
      <c r="B141" s="86" t="s">
        <v>101</v>
      </c>
      <c r="C141" s="60" t="s">
        <v>274</v>
      </c>
      <c r="D141" s="87">
        <v>38719</v>
      </c>
      <c r="E141" s="88">
        <f t="shared" ca="1" si="1"/>
        <v>19</v>
      </c>
      <c r="F141" s="60" t="s">
        <v>131</v>
      </c>
      <c r="G141" s="88"/>
      <c r="H141" s="88">
        <v>23497</v>
      </c>
      <c r="I141" s="98"/>
      <c r="J141" s="98"/>
      <c r="K141" s="86">
        <v>5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 x14ac:dyDescent="0.35">
      <c r="A142" s="60" t="s">
        <v>277</v>
      </c>
      <c r="B142" s="86" t="s">
        <v>101</v>
      </c>
      <c r="C142" s="60" t="s">
        <v>274</v>
      </c>
      <c r="D142" s="87">
        <v>40216</v>
      </c>
      <c r="E142" s="88">
        <f t="shared" ca="1" si="1"/>
        <v>15</v>
      </c>
      <c r="F142" s="60" t="s">
        <v>118</v>
      </c>
      <c r="G142" s="88" t="s">
        <v>128</v>
      </c>
      <c r="H142" s="88">
        <v>91950</v>
      </c>
      <c r="I142" s="98"/>
      <c r="J142" s="98"/>
      <c r="K142" s="86">
        <v>2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 x14ac:dyDescent="0.35">
      <c r="A143" s="60" t="s">
        <v>278</v>
      </c>
      <c r="B143" s="86" t="s">
        <v>134</v>
      </c>
      <c r="C143" s="60" t="s">
        <v>274</v>
      </c>
      <c r="D143" s="87">
        <v>38366</v>
      </c>
      <c r="E143" s="88">
        <f t="shared" ca="1" si="1"/>
        <v>20</v>
      </c>
      <c r="F143" s="60" t="s">
        <v>118</v>
      </c>
      <c r="G143" s="88" t="s">
        <v>119</v>
      </c>
      <c r="H143" s="88">
        <v>96410</v>
      </c>
      <c r="I143" s="98"/>
      <c r="J143" s="98"/>
      <c r="K143" s="86">
        <v>5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 x14ac:dyDescent="0.35">
      <c r="A144" s="60" t="s">
        <v>279</v>
      </c>
      <c r="B144" s="86" t="s">
        <v>101</v>
      </c>
      <c r="C144" s="60" t="s">
        <v>274</v>
      </c>
      <c r="D144" s="87">
        <v>39831</v>
      </c>
      <c r="E144" s="88">
        <f t="shared" ca="1" si="1"/>
        <v>16</v>
      </c>
      <c r="F144" s="60" t="s">
        <v>118</v>
      </c>
      <c r="G144" s="88" t="s">
        <v>119</v>
      </c>
      <c r="H144" s="88">
        <v>103347</v>
      </c>
      <c r="I144" s="98"/>
      <c r="J144" s="98"/>
      <c r="K144" s="86">
        <v>5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 x14ac:dyDescent="0.35">
      <c r="A145" s="60" t="s">
        <v>280</v>
      </c>
      <c r="B145" s="86" t="s">
        <v>134</v>
      </c>
      <c r="C145" s="60" t="s">
        <v>274</v>
      </c>
      <c r="D145" s="87">
        <v>41314</v>
      </c>
      <c r="E145" s="88">
        <f t="shared" ca="1" si="1"/>
        <v>12</v>
      </c>
      <c r="F145" s="60" t="s">
        <v>123</v>
      </c>
      <c r="G145" s="88"/>
      <c r="H145" s="88">
        <v>59023</v>
      </c>
      <c r="I145" s="98"/>
      <c r="J145" s="98"/>
      <c r="K145" s="86">
        <v>5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 x14ac:dyDescent="0.35">
      <c r="A146" s="60" t="s">
        <v>281</v>
      </c>
      <c r="B146" s="86" t="s">
        <v>104</v>
      </c>
      <c r="C146" s="60" t="s">
        <v>274</v>
      </c>
      <c r="D146" s="87">
        <v>40222</v>
      </c>
      <c r="E146" s="88">
        <f t="shared" ca="1" si="1"/>
        <v>15</v>
      </c>
      <c r="F146" s="60" t="s">
        <v>131</v>
      </c>
      <c r="G146" s="88"/>
      <c r="H146" s="88">
        <v>25015</v>
      </c>
      <c r="I146" s="98"/>
      <c r="J146" s="98"/>
      <c r="K146" s="86">
        <v>5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 x14ac:dyDescent="0.35">
      <c r="A147" s="60" t="s">
        <v>282</v>
      </c>
      <c r="B147" s="86" t="s">
        <v>134</v>
      </c>
      <c r="C147" s="60" t="s">
        <v>274</v>
      </c>
      <c r="D147" s="87">
        <v>40232</v>
      </c>
      <c r="E147" s="88">
        <f t="shared" ca="1" si="1"/>
        <v>15</v>
      </c>
      <c r="F147" s="60" t="s">
        <v>131</v>
      </c>
      <c r="G147" s="88"/>
      <c r="H147" s="88">
        <v>31649</v>
      </c>
      <c r="I147" s="98"/>
      <c r="J147" s="98"/>
      <c r="K147" s="86">
        <v>2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 x14ac:dyDescent="0.35">
      <c r="A148" s="60" t="s">
        <v>283</v>
      </c>
      <c r="B148" s="86" t="s">
        <v>101</v>
      </c>
      <c r="C148" s="60" t="s">
        <v>274</v>
      </c>
      <c r="D148" s="87">
        <v>39866</v>
      </c>
      <c r="E148" s="88">
        <f t="shared" ca="1" si="1"/>
        <v>16</v>
      </c>
      <c r="F148" s="60" t="s">
        <v>118</v>
      </c>
      <c r="G148" s="88" t="s">
        <v>149</v>
      </c>
      <c r="H148" s="88">
        <v>93380</v>
      </c>
      <c r="I148" s="98"/>
      <c r="J148" s="98"/>
      <c r="K148" s="86">
        <v>1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 x14ac:dyDescent="0.35">
      <c r="A149" s="60" t="s">
        <v>284</v>
      </c>
      <c r="B149" s="86" t="s">
        <v>134</v>
      </c>
      <c r="C149" s="60" t="s">
        <v>274</v>
      </c>
      <c r="D149" s="87">
        <v>40971</v>
      </c>
      <c r="E149" s="88">
        <f t="shared" ca="1" si="1"/>
        <v>13</v>
      </c>
      <c r="F149" s="60" t="s">
        <v>123</v>
      </c>
      <c r="G149" s="88"/>
      <c r="H149" s="88">
        <v>50239</v>
      </c>
      <c r="I149" s="98"/>
      <c r="J149" s="98"/>
      <c r="K149" s="86">
        <v>5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 x14ac:dyDescent="0.35">
      <c r="A150" s="60" t="s">
        <v>285</v>
      </c>
      <c r="B150" s="86" t="s">
        <v>127</v>
      </c>
      <c r="C150" s="60" t="s">
        <v>274</v>
      </c>
      <c r="D150" s="87">
        <v>41337</v>
      </c>
      <c r="E150" s="88">
        <f t="shared" ca="1" si="1"/>
        <v>11</v>
      </c>
      <c r="F150" s="60" t="s">
        <v>123</v>
      </c>
      <c r="G150" s="88"/>
      <c r="H150" s="88">
        <v>48390</v>
      </c>
      <c r="I150" s="98"/>
      <c r="J150" s="98"/>
      <c r="K150" s="86">
        <v>2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 x14ac:dyDescent="0.35">
      <c r="A151" s="60" t="s">
        <v>286</v>
      </c>
      <c r="B151" s="86" t="s">
        <v>104</v>
      </c>
      <c r="C151" s="60" t="s">
        <v>274</v>
      </c>
      <c r="D151" s="87">
        <v>42092</v>
      </c>
      <c r="E151" s="88">
        <f t="shared" ca="1" si="1"/>
        <v>9</v>
      </c>
      <c r="F151" s="60" t="s">
        <v>141</v>
      </c>
      <c r="G151" s="88" t="s">
        <v>119</v>
      </c>
      <c r="H151" s="88">
        <v>25744</v>
      </c>
      <c r="I151" s="98"/>
      <c r="J151" s="98"/>
      <c r="K151" s="86">
        <v>3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 x14ac:dyDescent="0.35">
      <c r="A152" s="60" t="s">
        <v>287</v>
      </c>
      <c r="B152" s="86" t="s">
        <v>101</v>
      </c>
      <c r="C152" s="60" t="s">
        <v>274</v>
      </c>
      <c r="D152" s="87">
        <v>40277</v>
      </c>
      <c r="E152" s="88">
        <f t="shared" ca="1" si="1"/>
        <v>14</v>
      </c>
      <c r="F152" s="60" t="s">
        <v>141</v>
      </c>
      <c r="G152" s="88" t="s">
        <v>119</v>
      </c>
      <c r="H152" s="88">
        <v>22346</v>
      </c>
      <c r="I152" s="98"/>
      <c r="J152" s="98"/>
      <c r="K152" s="86">
        <v>5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 x14ac:dyDescent="0.35">
      <c r="A153" s="60" t="s">
        <v>288</v>
      </c>
      <c r="B153" s="86" t="s">
        <v>102</v>
      </c>
      <c r="C153" s="60" t="s">
        <v>274</v>
      </c>
      <c r="D153" s="87">
        <v>37341</v>
      </c>
      <c r="E153" s="88">
        <f t="shared" ca="1" si="1"/>
        <v>22</v>
      </c>
      <c r="F153" s="60" t="s">
        <v>123</v>
      </c>
      <c r="G153" s="88"/>
      <c r="H153" s="88">
        <v>57015</v>
      </c>
      <c r="I153" s="98"/>
      <c r="J153" s="98"/>
      <c r="K153" s="86">
        <v>2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 x14ac:dyDescent="0.35">
      <c r="A154" s="60" t="s">
        <v>289</v>
      </c>
      <c r="B154" s="86" t="s">
        <v>104</v>
      </c>
      <c r="C154" s="60" t="s">
        <v>274</v>
      </c>
      <c r="D154" s="87">
        <v>37721</v>
      </c>
      <c r="E154" s="88">
        <f t="shared" ca="1" si="1"/>
        <v>21</v>
      </c>
      <c r="F154" s="60" t="s">
        <v>118</v>
      </c>
      <c r="G154" s="88" t="s">
        <v>149</v>
      </c>
      <c r="H154" s="88">
        <v>101481</v>
      </c>
      <c r="I154" s="98"/>
      <c r="J154" s="98"/>
      <c r="K154" s="86">
        <v>5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 x14ac:dyDescent="0.35">
      <c r="A155" s="60" t="s">
        <v>290</v>
      </c>
      <c r="B155" s="86" t="s">
        <v>101</v>
      </c>
      <c r="C155" s="60" t="s">
        <v>274</v>
      </c>
      <c r="D155" s="87">
        <v>41377</v>
      </c>
      <c r="E155" s="88">
        <f t="shared" ca="1" si="1"/>
        <v>11</v>
      </c>
      <c r="F155" s="60" t="s">
        <v>118</v>
      </c>
      <c r="G155" s="88" t="s">
        <v>139</v>
      </c>
      <c r="H155" s="88">
        <v>113877</v>
      </c>
      <c r="I155" s="98"/>
      <c r="J155" s="98"/>
      <c r="K155" s="86">
        <v>2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 x14ac:dyDescent="0.35">
      <c r="A156" s="60" t="s">
        <v>291</v>
      </c>
      <c r="B156" s="86" t="s">
        <v>134</v>
      </c>
      <c r="C156" s="60" t="s">
        <v>274</v>
      </c>
      <c r="D156" s="87">
        <v>37017</v>
      </c>
      <c r="E156" s="88">
        <f t="shared" ca="1" si="1"/>
        <v>23</v>
      </c>
      <c r="F156" s="60" t="s">
        <v>131</v>
      </c>
      <c r="G156" s="88"/>
      <c r="H156" s="88">
        <v>37613</v>
      </c>
      <c r="I156" s="98"/>
      <c r="J156" s="98"/>
      <c r="K156" s="86">
        <v>1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 x14ac:dyDescent="0.35">
      <c r="A157" s="60" t="s">
        <v>292</v>
      </c>
      <c r="B157" s="86" t="s">
        <v>101</v>
      </c>
      <c r="C157" s="60" t="s">
        <v>274</v>
      </c>
      <c r="D157" s="87">
        <v>39213</v>
      </c>
      <c r="E157" s="88">
        <f t="shared" ca="1" si="1"/>
        <v>17</v>
      </c>
      <c r="F157" s="60" t="s">
        <v>118</v>
      </c>
      <c r="G157" s="88" t="s">
        <v>128</v>
      </c>
      <c r="H157" s="88">
        <v>62791</v>
      </c>
      <c r="I157" s="98"/>
      <c r="J157" s="98"/>
      <c r="K157" s="86">
        <v>5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 x14ac:dyDescent="0.35">
      <c r="A158" s="60" t="s">
        <v>293</v>
      </c>
      <c r="B158" s="86" t="s">
        <v>134</v>
      </c>
      <c r="C158" s="60" t="s">
        <v>274</v>
      </c>
      <c r="D158" s="87">
        <v>41788</v>
      </c>
      <c r="E158" s="88">
        <f t="shared" ca="1" si="1"/>
        <v>10</v>
      </c>
      <c r="F158" s="60" t="s">
        <v>118</v>
      </c>
      <c r="G158" s="88" t="s">
        <v>149</v>
      </c>
      <c r="H158" s="88">
        <v>86093</v>
      </c>
      <c r="I158" s="98"/>
      <c r="J158" s="98"/>
      <c r="K158" s="86">
        <v>4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 x14ac:dyDescent="0.35">
      <c r="A159" s="60" t="s">
        <v>294</v>
      </c>
      <c r="B159" s="86" t="s">
        <v>134</v>
      </c>
      <c r="C159" s="60" t="s">
        <v>274</v>
      </c>
      <c r="D159" s="87">
        <v>39970</v>
      </c>
      <c r="E159" s="88">
        <f t="shared" ca="1" si="1"/>
        <v>15</v>
      </c>
      <c r="F159" s="60" t="s">
        <v>141</v>
      </c>
      <c r="G159" s="88" t="s">
        <v>149</v>
      </c>
      <c r="H159" s="88">
        <v>24936</v>
      </c>
      <c r="I159" s="98"/>
      <c r="J159" s="98"/>
      <c r="K159" s="86">
        <v>1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 x14ac:dyDescent="0.35">
      <c r="A160" s="60" t="s">
        <v>295</v>
      </c>
      <c r="B160" s="86" t="s">
        <v>102</v>
      </c>
      <c r="C160" s="60" t="s">
        <v>274</v>
      </c>
      <c r="D160" s="87">
        <v>40732</v>
      </c>
      <c r="E160" s="88">
        <f t="shared" ca="1" si="1"/>
        <v>13</v>
      </c>
      <c r="F160" s="60" t="s">
        <v>118</v>
      </c>
      <c r="G160" s="88" t="s">
        <v>139</v>
      </c>
      <c r="H160" s="88">
        <v>80928</v>
      </c>
      <c r="I160" s="98"/>
      <c r="J160" s="98"/>
      <c r="K160" s="86">
        <v>1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 x14ac:dyDescent="0.35">
      <c r="A161" s="60" t="s">
        <v>296</v>
      </c>
      <c r="B161" s="86" t="s">
        <v>101</v>
      </c>
      <c r="C161" s="60" t="s">
        <v>274</v>
      </c>
      <c r="D161" s="87">
        <v>41807</v>
      </c>
      <c r="E161" s="88">
        <f t="shared" ca="1" si="1"/>
        <v>10</v>
      </c>
      <c r="F161" s="60" t="s">
        <v>123</v>
      </c>
      <c r="G161" s="88"/>
      <c r="H161" s="88">
        <v>45186</v>
      </c>
      <c r="I161" s="98"/>
      <c r="J161" s="98"/>
      <c r="K161" s="86">
        <v>2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 x14ac:dyDescent="0.35">
      <c r="A162" s="60" t="s">
        <v>297</v>
      </c>
      <c r="B162" s="86" t="s">
        <v>104</v>
      </c>
      <c r="C162" s="60" t="s">
        <v>274</v>
      </c>
      <c r="D162" s="87">
        <v>40352</v>
      </c>
      <c r="E162" s="88">
        <f t="shared" ca="1" si="1"/>
        <v>14</v>
      </c>
      <c r="F162" s="60" t="s">
        <v>131</v>
      </c>
      <c r="G162" s="88"/>
      <c r="H162" s="88">
        <v>29507</v>
      </c>
      <c r="I162" s="98"/>
      <c r="J162" s="98"/>
      <c r="K162" s="86">
        <v>2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 x14ac:dyDescent="0.35">
      <c r="A163" s="60" t="s">
        <v>298</v>
      </c>
      <c r="B163" s="86" t="s">
        <v>101</v>
      </c>
      <c r="C163" s="60" t="s">
        <v>274</v>
      </c>
      <c r="D163" s="87">
        <v>41444</v>
      </c>
      <c r="E163" s="88">
        <f t="shared" ca="1" si="1"/>
        <v>11</v>
      </c>
      <c r="F163" s="60" t="s">
        <v>118</v>
      </c>
      <c r="G163" s="88" t="s">
        <v>119</v>
      </c>
      <c r="H163" s="88">
        <v>76509</v>
      </c>
      <c r="I163" s="98"/>
      <c r="J163" s="98"/>
      <c r="K163" s="86">
        <v>1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 x14ac:dyDescent="0.35">
      <c r="A164" s="60" t="s">
        <v>299</v>
      </c>
      <c r="B164" s="86" t="s">
        <v>125</v>
      </c>
      <c r="C164" s="60" t="s">
        <v>274</v>
      </c>
      <c r="D164" s="87">
        <v>37067</v>
      </c>
      <c r="E164" s="88">
        <f t="shared" ca="1" si="1"/>
        <v>23</v>
      </c>
      <c r="F164" s="60" t="s">
        <v>118</v>
      </c>
      <c r="G164" s="88" t="s">
        <v>121</v>
      </c>
      <c r="H164" s="88">
        <v>116386</v>
      </c>
      <c r="I164" s="98"/>
      <c r="J164" s="98"/>
      <c r="K164" s="86">
        <v>3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 x14ac:dyDescent="0.35">
      <c r="A165" s="60" t="s">
        <v>300</v>
      </c>
      <c r="B165" s="86" t="s">
        <v>101</v>
      </c>
      <c r="C165" s="60" t="s">
        <v>274</v>
      </c>
      <c r="D165" s="87">
        <v>40373</v>
      </c>
      <c r="E165" s="88">
        <f t="shared" ca="1" si="1"/>
        <v>14</v>
      </c>
      <c r="F165" s="60" t="s">
        <v>131</v>
      </c>
      <c r="G165" s="88"/>
      <c r="H165" s="88">
        <v>34692</v>
      </c>
      <c r="I165" s="98"/>
      <c r="J165" s="98"/>
      <c r="K165" s="86">
        <v>3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 x14ac:dyDescent="0.35">
      <c r="A166" s="60" t="s">
        <v>301</v>
      </c>
      <c r="B166" s="86" t="s">
        <v>125</v>
      </c>
      <c r="C166" s="60" t="s">
        <v>274</v>
      </c>
      <c r="D166" s="87">
        <v>41132</v>
      </c>
      <c r="E166" s="88">
        <f t="shared" ca="1" si="1"/>
        <v>12</v>
      </c>
      <c r="F166" s="60" t="s">
        <v>123</v>
      </c>
      <c r="G166" s="88"/>
      <c r="H166" s="88">
        <v>61666</v>
      </c>
      <c r="I166" s="98"/>
      <c r="J166" s="98"/>
      <c r="K166" s="86">
        <v>4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 x14ac:dyDescent="0.35">
      <c r="A167" s="60" t="s">
        <v>302</v>
      </c>
      <c r="B167" s="86" t="s">
        <v>134</v>
      </c>
      <c r="C167" s="60" t="s">
        <v>274</v>
      </c>
      <c r="D167" s="87">
        <v>41477</v>
      </c>
      <c r="E167" s="88">
        <f t="shared" ca="1" si="1"/>
        <v>11</v>
      </c>
      <c r="F167" s="60" t="s">
        <v>141</v>
      </c>
      <c r="G167" s="88" t="s">
        <v>128</v>
      </c>
      <c r="H167" s="88">
        <v>27853</v>
      </c>
      <c r="I167" s="98"/>
      <c r="J167" s="98"/>
      <c r="K167" s="86">
        <v>1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 x14ac:dyDescent="0.35">
      <c r="A168" s="60" t="s">
        <v>303</v>
      </c>
      <c r="B168" s="86" t="s">
        <v>134</v>
      </c>
      <c r="C168" s="60" t="s">
        <v>274</v>
      </c>
      <c r="D168" s="87">
        <v>40770</v>
      </c>
      <c r="E168" s="88">
        <f t="shared" ca="1" si="1"/>
        <v>13</v>
      </c>
      <c r="F168" s="60" t="s">
        <v>118</v>
      </c>
      <c r="G168" s="88" t="s">
        <v>128</v>
      </c>
      <c r="H168" s="88">
        <v>72893</v>
      </c>
      <c r="I168" s="98"/>
      <c r="J168" s="98"/>
      <c r="K168" s="86">
        <v>2</v>
      </c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 x14ac:dyDescent="0.35">
      <c r="A169" s="60" t="s">
        <v>304</v>
      </c>
      <c r="B169" s="86" t="s">
        <v>102</v>
      </c>
      <c r="C169" s="60" t="s">
        <v>274</v>
      </c>
      <c r="D169" s="87">
        <v>42255</v>
      </c>
      <c r="E169" s="88">
        <f t="shared" ca="1" si="1"/>
        <v>9</v>
      </c>
      <c r="F169" s="60" t="s">
        <v>118</v>
      </c>
      <c r="G169" s="88" t="s">
        <v>119</v>
      </c>
      <c r="H169" s="88">
        <v>63123</v>
      </c>
      <c r="I169" s="98"/>
      <c r="J169" s="98"/>
      <c r="K169" s="86">
        <v>2</v>
      </c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 x14ac:dyDescent="0.35">
      <c r="A170" s="60" t="s">
        <v>305</v>
      </c>
      <c r="B170" s="86" t="s">
        <v>134</v>
      </c>
      <c r="C170" s="60" t="s">
        <v>274</v>
      </c>
      <c r="D170" s="87">
        <v>40404</v>
      </c>
      <c r="E170" s="88">
        <f t="shared" ca="1" si="1"/>
        <v>14</v>
      </c>
      <c r="F170" s="60" t="s">
        <v>118</v>
      </c>
      <c r="G170" s="88" t="s">
        <v>119</v>
      </c>
      <c r="H170" s="88">
        <v>64193</v>
      </c>
      <c r="I170" s="98"/>
      <c r="J170" s="98"/>
      <c r="K170" s="86">
        <v>4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 x14ac:dyDescent="0.35">
      <c r="A171" s="60" t="s">
        <v>306</v>
      </c>
      <c r="B171" s="86" t="s">
        <v>102</v>
      </c>
      <c r="C171" s="60" t="s">
        <v>274</v>
      </c>
      <c r="D171" s="87">
        <v>37492</v>
      </c>
      <c r="E171" s="88">
        <f t="shared" ca="1" si="1"/>
        <v>22</v>
      </c>
      <c r="F171" s="60" t="s">
        <v>118</v>
      </c>
      <c r="G171" s="88" t="s">
        <v>139</v>
      </c>
      <c r="H171" s="88">
        <v>111238</v>
      </c>
      <c r="I171" s="98"/>
      <c r="J171" s="98"/>
      <c r="K171" s="86">
        <v>4</v>
      </c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 x14ac:dyDescent="0.35">
      <c r="A172" s="60" t="s">
        <v>307</v>
      </c>
      <c r="B172" s="86" t="s">
        <v>125</v>
      </c>
      <c r="C172" s="60" t="s">
        <v>274</v>
      </c>
      <c r="D172" s="87">
        <v>37160</v>
      </c>
      <c r="E172" s="88">
        <f t="shared" ca="1" si="1"/>
        <v>23</v>
      </c>
      <c r="F172" s="60" t="s">
        <v>118</v>
      </c>
      <c r="G172" s="88" t="s">
        <v>149</v>
      </c>
      <c r="H172" s="88">
        <v>62446</v>
      </c>
      <c r="I172" s="98"/>
      <c r="J172" s="98"/>
      <c r="K172" s="86">
        <v>3</v>
      </c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 x14ac:dyDescent="0.35">
      <c r="A173" s="60" t="s">
        <v>308</v>
      </c>
      <c r="B173" s="86" t="s">
        <v>101</v>
      </c>
      <c r="C173" s="60" t="s">
        <v>274</v>
      </c>
      <c r="D173" s="87">
        <v>41548</v>
      </c>
      <c r="E173" s="88">
        <f t="shared" ca="1" si="1"/>
        <v>11</v>
      </c>
      <c r="F173" s="60" t="s">
        <v>118</v>
      </c>
      <c r="G173" s="88" t="s">
        <v>149</v>
      </c>
      <c r="H173" s="88">
        <v>71086</v>
      </c>
      <c r="I173" s="98"/>
      <c r="J173" s="98"/>
      <c r="K173" s="86">
        <v>3</v>
      </c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 x14ac:dyDescent="0.35">
      <c r="A174" s="60" t="s">
        <v>309</v>
      </c>
      <c r="B174" s="86" t="s">
        <v>125</v>
      </c>
      <c r="C174" s="60" t="s">
        <v>274</v>
      </c>
      <c r="D174" s="87">
        <v>42306</v>
      </c>
      <c r="E174" s="88">
        <f t="shared" ca="1" si="1"/>
        <v>9</v>
      </c>
      <c r="F174" s="60" t="s">
        <v>118</v>
      </c>
      <c r="G174" s="88" t="s">
        <v>149</v>
      </c>
      <c r="H174" s="88">
        <v>69039</v>
      </c>
      <c r="I174" s="98"/>
      <c r="J174" s="98"/>
      <c r="K174" s="86">
        <v>1</v>
      </c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 x14ac:dyDescent="0.35">
      <c r="A175" s="60" t="s">
        <v>310</v>
      </c>
      <c r="B175" s="86" t="s">
        <v>134</v>
      </c>
      <c r="C175" s="60" t="s">
        <v>274</v>
      </c>
      <c r="D175" s="87">
        <v>40846</v>
      </c>
      <c r="E175" s="88">
        <f t="shared" ca="1" si="1"/>
        <v>13</v>
      </c>
      <c r="F175" s="60" t="s">
        <v>118</v>
      </c>
      <c r="G175" s="88" t="s">
        <v>119</v>
      </c>
      <c r="H175" s="88">
        <v>79262</v>
      </c>
      <c r="I175" s="98"/>
      <c r="J175" s="98"/>
      <c r="K175" s="86">
        <v>5</v>
      </c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 x14ac:dyDescent="0.35">
      <c r="A176" s="60" t="s">
        <v>311</v>
      </c>
      <c r="B176" s="86" t="s">
        <v>134</v>
      </c>
      <c r="C176" s="60" t="s">
        <v>274</v>
      </c>
      <c r="D176" s="87">
        <v>42332</v>
      </c>
      <c r="E176" s="88">
        <f t="shared" ca="1" si="1"/>
        <v>9</v>
      </c>
      <c r="F176" s="60" t="s">
        <v>131</v>
      </c>
      <c r="G176" s="88"/>
      <c r="H176" s="88">
        <v>27843</v>
      </c>
      <c r="I176" s="98"/>
      <c r="J176" s="98"/>
      <c r="K176" s="86">
        <v>5</v>
      </c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 x14ac:dyDescent="0.35">
      <c r="A177" s="60" t="s">
        <v>312</v>
      </c>
      <c r="B177" s="86" t="s">
        <v>134</v>
      </c>
      <c r="C177" s="60" t="s">
        <v>313</v>
      </c>
      <c r="D177" s="87">
        <v>40593</v>
      </c>
      <c r="E177" s="88">
        <f t="shared" ca="1" si="1"/>
        <v>14</v>
      </c>
      <c r="F177" s="60" t="s">
        <v>141</v>
      </c>
      <c r="G177" s="88" t="s">
        <v>128</v>
      </c>
      <c r="H177" s="88">
        <v>24288</v>
      </c>
      <c r="I177" s="98"/>
      <c r="J177" s="98"/>
      <c r="K177" s="86">
        <v>1</v>
      </c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 x14ac:dyDescent="0.35">
      <c r="A178" s="60" t="s">
        <v>314</v>
      </c>
      <c r="B178" s="86" t="s">
        <v>125</v>
      </c>
      <c r="C178" s="60" t="s">
        <v>313</v>
      </c>
      <c r="D178" s="87">
        <v>41341</v>
      </c>
      <c r="E178" s="88">
        <f t="shared" ca="1" si="1"/>
        <v>11</v>
      </c>
      <c r="F178" s="60" t="s">
        <v>141</v>
      </c>
      <c r="G178" s="88" t="s">
        <v>128</v>
      </c>
      <c r="H178" s="88">
        <v>28396</v>
      </c>
      <c r="I178" s="98"/>
      <c r="J178" s="98"/>
      <c r="K178" s="86">
        <v>3</v>
      </c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 x14ac:dyDescent="0.35">
      <c r="A179" s="60" t="s">
        <v>315</v>
      </c>
      <c r="B179" s="86" t="s">
        <v>134</v>
      </c>
      <c r="C179" s="60" t="s">
        <v>313</v>
      </c>
      <c r="D179" s="87">
        <v>41768</v>
      </c>
      <c r="E179" s="88">
        <f t="shared" ca="1" si="1"/>
        <v>10</v>
      </c>
      <c r="F179" s="60" t="s">
        <v>118</v>
      </c>
      <c r="G179" s="88" t="s">
        <v>119</v>
      </c>
      <c r="H179" s="88">
        <v>103041</v>
      </c>
      <c r="I179" s="98"/>
      <c r="J179" s="98"/>
      <c r="K179" s="86">
        <v>4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 x14ac:dyDescent="0.35">
      <c r="A180" s="60" t="s">
        <v>316</v>
      </c>
      <c r="B180" s="86" t="s">
        <v>102</v>
      </c>
      <c r="C180" s="60" t="s">
        <v>313</v>
      </c>
      <c r="D180" s="87">
        <v>37751</v>
      </c>
      <c r="E180" s="88">
        <f t="shared" ca="1" si="1"/>
        <v>21</v>
      </c>
      <c r="F180" s="60" t="s">
        <v>118</v>
      </c>
      <c r="G180" s="88" t="s">
        <v>149</v>
      </c>
      <c r="H180" s="88">
        <v>114941</v>
      </c>
      <c r="I180" s="98"/>
      <c r="J180" s="98"/>
      <c r="K180" s="86">
        <v>3</v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 x14ac:dyDescent="0.35">
      <c r="A181" s="60" t="s">
        <v>317</v>
      </c>
      <c r="B181" s="86" t="s">
        <v>102</v>
      </c>
      <c r="C181" s="60" t="s">
        <v>313</v>
      </c>
      <c r="D181" s="87">
        <v>38121</v>
      </c>
      <c r="E181" s="88">
        <f t="shared" ca="1" si="1"/>
        <v>20</v>
      </c>
      <c r="F181" s="60" t="s">
        <v>141</v>
      </c>
      <c r="G181" s="88" t="s">
        <v>121</v>
      </c>
      <c r="H181" s="88">
        <v>23625</v>
      </c>
      <c r="I181" s="98"/>
      <c r="J181" s="98"/>
      <c r="K181" s="86">
        <v>3</v>
      </c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 x14ac:dyDescent="0.35">
      <c r="A182" s="60" t="s">
        <v>318</v>
      </c>
      <c r="B182" s="86" t="s">
        <v>101</v>
      </c>
      <c r="C182" s="60" t="s">
        <v>313</v>
      </c>
      <c r="D182" s="87">
        <v>38583</v>
      </c>
      <c r="E182" s="88">
        <f t="shared" ca="1" si="1"/>
        <v>19</v>
      </c>
      <c r="F182" s="60" t="s">
        <v>118</v>
      </c>
      <c r="G182" s="88" t="s">
        <v>139</v>
      </c>
      <c r="H182" s="88">
        <v>88967</v>
      </c>
      <c r="I182" s="98"/>
      <c r="J182" s="98"/>
      <c r="K182" s="86">
        <v>2</v>
      </c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 x14ac:dyDescent="0.35">
      <c r="A183" s="60" t="s">
        <v>319</v>
      </c>
      <c r="B183" s="86" t="s">
        <v>101</v>
      </c>
      <c r="C183" s="60" t="s">
        <v>313</v>
      </c>
      <c r="D183" s="87">
        <v>39024</v>
      </c>
      <c r="E183" s="88">
        <f t="shared" ca="1" si="1"/>
        <v>18</v>
      </c>
      <c r="F183" s="60" t="s">
        <v>141</v>
      </c>
      <c r="G183" s="88" t="s">
        <v>119</v>
      </c>
      <c r="H183" s="88">
        <v>28406</v>
      </c>
      <c r="I183" s="98"/>
      <c r="J183" s="98"/>
      <c r="K183" s="86">
        <v>4</v>
      </c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 x14ac:dyDescent="0.35">
      <c r="A184" s="60" t="s">
        <v>320</v>
      </c>
      <c r="B184" s="86" t="s">
        <v>134</v>
      </c>
      <c r="C184" s="60" t="s">
        <v>313</v>
      </c>
      <c r="D184" s="87">
        <v>37597</v>
      </c>
      <c r="E184" s="88">
        <f t="shared" ca="1" si="1"/>
        <v>22</v>
      </c>
      <c r="F184" s="60" t="s">
        <v>118</v>
      </c>
      <c r="G184" s="88" t="s">
        <v>149</v>
      </c>
      <c r="H184" s="88">
        <v>79741</v>
      </c>
      <c r="I184" s="98"/>
      <c r="J184" s="98"/>
      <c r="K184" s="86">
        <v>5</v>
      </c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 x14ac:dyDescent="0.35">
      <c r="A185" s="60" t="s">
        <v>321</v>
      </c>
      <c r="B185" s="86" t="s">
        <v>101</v>
      </c>
      <c r="C185" s="60" t="s">
        <v>322</v>
      </c>
      <c r="D185" s="87">
        <v>41996</v>
      </c>
      <c r="E185" s="88">
        <f t="shared" ca="1" si="1"/>
        <v>10</v>
      </c>
      <c r="F185" s="60" t="s">
        <v>141</v>
      </c>
      <c r="G185" s="88" t="s">
        <v>323</v>
      </c>
      <c r="H185" s="88">
        <v>21325</v>
      </c>
      <c r="I185" s="98"/>
      <c r="J185" s="98"/>
      <c r="K185" s="86">
        <v>4</v>
      </c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 x14ac:dyDescent="0.35">
      <c r="A186" s="60" t="s">
        <v>324</v>
      </c>
      <c r="B186" s="86" t="s">
        <v>134</v>
      </c>
      <c r="C186" s="60" t="s">
        <v>322</v>
      </c>
      <c r="D186" s="87">
        <v>42014</v>
      </c>
      <c r="E186" s="88">
        <f t="shared" ca="1" si="1"/>
        <v>10</v>
      </c>
      <c r="F186" s="60" t="s">
        <v>118</v>
      </c>
      <c r="G186" s="88" t="s">
        <v>119</v>
      </c>
      <c r="H186" s="88">
        <v>96721</v>
      </c>
      <c r="I186" s="98"/>
      <c r="J186" s="98"/>
      <c r="K186" s="86">
        <v>5</v>
      </c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 x14ac:dyDescent="0.35">
      <c r="A187" s="60" t="s">
        <v>325</v>
      </c>
      <c r="B187" s="86" t="s">
        <v>134</v>
      </c>
      <c r="C187" s="60" t="s">
        <v>322</v>
      </c>
      <c r="D187" s="87">
        <v>40170</v>
      </c>
      <c r="E187" s="88">
        <f t="shared" ca="1" si="1"/>
        <v>15</v>
      </c>
      <c r="F187" s="60" t="s">
        <v>123</v>
      </c>
      <c r="G187" s="88"/>
      <c r="H187" s="88">
        <v>46201</v>
      </c>
      <c r="I187" s="98"/>
      <c r="J187" s="98"/>
      <c r="K187" s="86">
        <v>1</v>
      </c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 x14ac:dyDescent="0.35">
      <c r="A188" s="60" t="s">
        <v>326</v>
      </c>
      <c r="B188" s="86" t="s">
        <v>134</v>
      </c>
      <c r="C188" s="60" t="s">
        <v>322</v>
      </c>
      <c r="D188" s="87">
        <v>40184</v>
      </c>
      <c r="E188" s="88">
        <f t="shared" ca="1" si="1"/>
        <v>15</v>
      </c>
      <c r="F188" s="60" t="s">
        <v>118</v>
      </c>
      <c r="G188" s="88" t="s">
        <v>149</v>
      </c>
      <c r="H188" s="88">
        <v>110812</v>
      </c>
      <c r="I188" s="98"/>
      <c r="J188" s="98"/>
      <c r="K188" s="86">
        <v>1</v>
      </c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 x14ac:dyDescent="0.35">
      <c r="A189" s="60" t="s">
        <v>327</v>
      </c>
      <c r="B189" s="86" t="s">
        <v>134</v>
      </c>
      <c r="C189" s="60" t="s">
        <v>322</v>
      </c>
      <c r="D189" s="87">
        <v>39816</v>
      </c>
      <c r="E189" s="88">
        <f t="shared" ca="1" si="1"/>
        <v>16</v>
      </c>
      <c r="F189" s="60" t="s">
        <v>123</v>
      </c>
      <c r="G189" s="88"/>
      <c r="H189" s="88">
        <v>44938</v>
      </c>
      <c r="I189" s="98"/>
      <c r="J189" s="98"/>
      <c r="K189" s="86">
        <v>1</v>
      </c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 x14ac:dyDescent="0.35">
      <c r="A190" s="60" t="s">
        <v>328</v>
      </c>
      <c r="B190" s="86" t="s">
        <v>125</v>
      </c>
      <c r="C190" s="60" t="s">
        <v>322</v>
      </c>
      <c r="D190" s="87">
        <v>36879</v>
      </c>
      <c r="E190" s="88">
        <f t="shared" ca="1" si="1"/>
        <v>24</v>
      </c>
      <c r="F190" s="60" t="s">
        <v>118</v>
      </c>
      <c r="G190" s="88" t="s">
        <v>119</v>
      </c>
      <c r="H190" s="88">
        <v>81584</v>
      </c>
      <c r="I190" s="98"/>
      <c r="J190" s="98"/>
      <c r="K190" s="86">
        <v>2</v>
      </c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 x14ac:dyDescent="0.35">
      <c r="A191" s="60" t="s">
        <v>329</v>
      </c>
      <c r="B191" s="86" t="s">
        <v>125</v>
      </c>
      <c r="C191" s="60" t="s">
        <v>322</v>
      </c>
      <c r="D191" s="87">
        <v>36885</v>
      </c>
      <c r="E191" s="88">
        <f t="shared" ca="1" si="1"/>
        <v>24</v>
      </c>
      <c r="F191" s="60" t="s">
        <v>118</v>
      </c>
      <c r="G191" s="88" t="s">
        <v>119</v>
      </c>
      <c r="H191" s="88">
        <v>74768</v>
      </c>
      <c r="I191" s="98"/>
      <c r="J191" s="98"/>
      <c r="K191" s="86">
        <v>1</v>
      </c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 x14ac:dyDescent="0.35">
      <c r="A192" s="60" t="s">
        <v>330</v>
      </c>
      <c r="B192" s="86" t="s">
        <v>134</v>
      </c>
      <c r="C192" s="60" t="s">
        <v>322</v>
      </c>
      <c r="D192" s="87">
        <v>37255</v>
      </c>
      <c r="E192" s="88">
        <f t="shared" ca="1" si="1"/>
        <v>23</v>
      </c>
      <c r="F192" s="60" t="s">
        <v>118</v>
      </c>
      <c r="G192" s="88" t="s">
        <v>128</v>
      </c>
      <c r="H192" s="88">
        <v>104733</v>
      </c>
      <c r="I192" s="98"/>
      <c r="J192" s="98"/>
      <c r="K192" s="86">
        <v>2</v>
      </c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 x14ac:dyDescent="0.35">
      <c r="A193" s="60" t="s">
        <v>331</v>
      </c>
      <c r="B193" s="86" t="s">
        <v>134</v>
      </c>
      <c r="C193" s="60" t="s">
        <v>322</v>
      </c>
      <c r="D193" s="87">
        <v>37613</v>
      </c>
      <c r="E193" s="88">
        <f t="shared" ca="1" si="1"/>
        <v>22</v>
      </c>
      <c r="F193" s="60" t="s">
        <v>118</v>
      </c>
      <c r="G193" s="88" t="s">
        <v>119</v>
      </c>
      <c r="H193" s="88">
        <v>80559</v>
      </c>
      <c r="I193" s="98"/>
      <c r="J193" s="98"/>
      <c r="K193" s="86">
        <v>5</v>
      </c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 x14ac:dyDescent="0.35">
      <c r="A194" s="60" t="s">
        <v>332</v>
      </c>
      <c r="B194" s="86" t="s">
        <v>101</v>
      </c>
      <c r="C194" s="60" t="s">
        <v>322</v>
      </c>
      <c r="D194" s="87">
        <v>38712</v>
      </c>
      <c r="E194" s="88">
        <f t="shared" ca="1" si="1"/>
        <v>19</v>
      </c>
      <c r="F194" s="60" t="s">
        <v>131</v>
      </c>
      <c r="G194" s="88"/>
      <c r="H194" s="88">
        <v>34686</v>
      </c>
      <c r="I194" s="98"/>
      <c r="J194" s="98"/>
      <c r="K194" s="86">
        <v>4</v>
      </c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 x14ac:dyDescent="0.35">
      <c r="A195" s="60" t="s">
        <v>333</v>
      </c>
      <c r="B195" s="86" t="s">
        <v>102</v>
      </c>
      <c r="C195" s="60" t="s">
        <v>322</v>
      </c>
      <c r="D195" s="87">
        <v>40550</v>
      </c>
      <c r="E195" s="88">
        <f t="shared" ca="1" si="1"/>
        <v>14</v>
      </c>
      <c r="F195" s="60" t="s">
        <v>118</v>
      </c>
      <c r="G195" s="88" t="s">
        <v>119</v>
      </c>
      <c r="H195" s="88">
        <v>84899</v>
      </c>
      <c r="I195" s="98"/>
      <c r="J195" s="98"/>
      <c r="K195" s="86">
        <v>4</v>
      </c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 x14ac:dyDescent="0.35">
      <c r="A196" s="60" t="s">
        <v>334</v>
      </c>
      <c r="B196" s="86" t="s">
        <v>101</v>
      </c>
      <c r="C196" s="60" t="s">
        <v>322</v>
      </c>
      <c r="D196" s="87">
        <v>40550</v>
      </c>
      <c r="E196" s="88">
        <f t="shared" ca="1" si="1"/>
        <v>14</v>
      </c>
      <c r="F196" s="60" t="s">
        <v>118</v>
      </c>
      <c r="G196" s="88" t="s">
        <v>119</v>
      </c>
      <c r="H196" s="88">
        <v>71445</v>
      </c>
      <c r="I196" s="98"/>
      <c r="J196" s="98"/>
      <c r="K196" s="86">
        <v>5</v>
      </c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 x14ac:dyDescent="0.35">
      <c r="A197" s="60" t="s">
        <v>335</v>
      </c>
      <c r="B197" s="86" t="s">
        <v>104</v>
      </c>
      <c r="C197" s="60" t="s">
        <v>322</v>
      </c>
      <c r="D197" s="87">
        <v>39811</v>
      </c>
      <c r="E197" s="88">
        <f t="shared" ca="1" si="1"/>
        <v>16</v>
      </c>
      <c r="F197" s="60" t="s">
        <v>141</v>
      </c>
      <c r="G197" s="88" t="s">
        <v>139</v>
      </c>
      <c r="H197" s="88">
        <v>28812</v>
      </c>
      <c r="I197" s="98"/>
      <c r="J197" s="98"/>
      <c r="K197" s="86">
        <v>5</v>
      </c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 x14ac:dyDescent="0.35">
      <c r="A198" s="60" t="s">
        <v>336</v>
      </c>
      <c r="B198" s="86" t="s">
        <v>104</v>
      </c>
      <c r="C198" s="60" t="s">
        <v>322</v>
      </c>
      <c r="D198" s="87">
        <v>40165</v>
      </c>
      <c r="E198" s="88">
        <f t="shared" ca="1" si="1"/>
        <v>15</v>
      </c>
      <c r="F198" s="60" t="s">
        <v>123</v>
      </c>
      <c r="G198" s="88"/>
      <c r="H198" s="88">
        <v>59044</v>
      </c>
      <c r="I198" s="98"/>
      <c r="J198" s="98"/>
      <c r="K198" s="86">
        <v>3</v>
      </c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 x14ac:dyDescent="0.35">
      <c r="A199" s="60" t="s">
        <v>337</v>
      </c>
      <c r="B199" s="86" t="s">
        <v>127</v>
      </c>
      <c r="C199" s="60" t="s">
        <v>322</v>
      </c>
      <c r="D199" s="87">
        <v>40533</v>
      </c>
      <c r="E199" s="88">
        <f t="shared" ca="1" si="1"/>
        <v>14</v>
      </c>
      <c r="F199" s="60" t="s">
        <v>141</v>
      </c>
      <c r="G199" s="88" t="s">
        <v>149</v>
      </c>
      <c r="H199" s="88">
        <v>23128</v>
      </c>
      <c r="I199" s="98"/>
      <c r="J199" s="98"/>
      <c r="K199" s="86">
        <v>1</v>
      </c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 x14ac:dyDescent="0.35">
      <c r="A200" s="60" t="s">
        <v>338</v>
      </c>
      <c r="B200" s="86" t="s">
        <v>104</v>
      </c>
      <c r="C200" s="60" t="s">
        <v>322</v>
      </c>
      <c r="D200" s="87">
        <v>40900</v>
      </c>
      <c r="E200" s="88">
        <f t="shared" ca="1" si="1"/>
        <v>13</v>
      </c>
      <c r="F200" s="60" t="s">
        <v>131</v>
      </c>
      <c r="G200" s="88"/>
      <c r="H200" s="88">
        <v>21576</v>
      </c>
      <c r="I200" s="98"/>
      <c r="J200" s="98"/>
      <c r="K200" s="86">
        <v>4</v>
      </c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 x14ac:dyDescent="0.35">
      <c r="A201" s="60" t="s">
        <v>339</v>
      </c>
      <c r="B201" s="86" t="s">
        <v>104</v>
      </c>
      <c r="C201" s="60" t="s">
        <v>322</v>
      </c>
      <c r="D201" s="87">
        <v>40908</v>
      </c>
      <c r="E201" s="88">
        <f t="shared" ca="1" si="1"/>
        <v>13</v>
      </c>
      <c r="F201" s="60" t="s">
        <v>131</v>
      </c>
      <c r="G201" s="88"/>
      <c r="H201" s="88">
        <v>39786</v>
      </c>
      <c r="I201" s="98"/>
      <c r="J201" s="98"/>
      <c r="K201" s="86">
        <v>3</v>
      </c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 x14ac:dyDescent="0.35">
      <c r="A202" s="60" t="s">
        <v>340</v>
      </c>
      <c r="B202" s="86" t="s">
        <v>101</v>
      </c>
      <c r="C202" s="60" t="s">
        <v>322</v>
      </c>
      <c r="D202" s="87">
        <v>41281</v>
      </c>
      <c r="E202" s="88">
        <f t="shared" ca="1" si="1"/>
        <v>12</v>
      </c>
      <c r="F202" s="60" t="s">
        <v>118</v>
      </c>
      <c r="G202" s="88" t="s">
        <v>119</v>
      </c>
      <c r="H202" s="88">
        <v>119381</v>
      </c>
      <c r="I202" s="98"/>
      <c r="J202" s="98"/>
      <c r="K202" s="86">
        <v>4</v>
      </c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 x14ac:dyDescent="0.35">
      <c r="A203" s="60" t="s">
        <v>341</v>
      </c>
      <c r="B203" s="86" t="s">
        <v>134</v>
      </c>
      <c r="C203" s="60" t="s">
        <v>322</v>
      </c>
      <c r="D203" s="87">
        <v>41652</v>
      </c>
      <c r="E203" s="88">
        <f t="shared" ca="1" si="1"/>
        <v>11</v>
      </c>
      <c r="F203" s="60" t="s">
        <v>131</v>
      </c>
      <c r="G203" s="88"/>
      <c r="H203" s="88">
        <v>38882</v>
      </c>
      <c r="I203" s="98"/>
      <c r="J203" s="98"/>
      <c r="K203" s="86">
        <v>3</v>
      </c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 x14ac:dyDescent="0.35">
      <c r="A204" s="60" t="s">
        <v>342</v>
      </c>
      <c r="B204" s="86" t="s">
        <v>134</v>
      </c>
      <c r="C204" s="60" t="s">
        <v>322</v>
      </c>
      <c r="D204" s="87">
        <v>42031</v>
      </c>
      <c r="E204" s="88">
        <f t="shared" ca="1" si="1"/>
        <v>10</v>
      </c>
      <c r="F204" s="60" t="s">
        <v>118</v>
      </c>
      <c r="G204" s="88" t="s">
        <v>139</v>
      </c>
      <c r="H204" s="88">
        <v>116158</v>
      </c>
      <c r="I204" s="98"/>
      <c r="J204" s="98"/>
      <c r="K204" s="86">
        <v>5</v>
      </c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 x14ac:dyDescent="0.35">
      <c r="A205" s="60" t="s">
        <v>343</v>
      </c>
      <c r="B205" s="86" t="s">
        <v>104</v>
      </c>
      <c r="C205" s="60" t="s">
        <v>322</v>
      </c>
      <c r="D205" s="87">
        <v>36907</v>
      </c>
      <c r="E205" s="88">
        <f t="shared" ca="1" si="1"/>
        <v>24</v>
      </c>
      <c r="F205" s="60" t="s">
        <v>123</v>
      </c>
      <c r="G205" s="88"/>
      <c r="H205" s="88">
        <v>42674</v>
      </c>
      <c r="I205" s="98"/>
      <c r="J205" s="98"/>
      <c r="K205" s="86">
        <v>2</v>
      </c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 x14ac:dyDescent="0.35">
      <c r="A206" s="60" t="s">
        <v>344</v>
      </c>
      <c r="B206" s="86" t="s">
        <v>127</v>
      </c>
      <c r="C206" s="60" t="s">
        <v>322</v>
      </c>
      <c r="D206" s="87">
        <v>36908</v>
      </c>
      <c r="E206" s="88">
        <f t="shared" ca="1" si="1"/>
        <v>24</v>
      </c>
      <c r="F206" s="60" t="s">
        <v>118</v>
      </c>
      <c r="G206" s="88" t="s">
        <v>128</v>
      </c>
      <c r="H206" s="88">
        <v>98150</v>
      </c>
      <c r="I206" s="98"/>
      <c r="J206" s="98"/>
      <c r="K206" s="86">
        <v>1</v>
      </c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 x14ac:dyDescent="0.35">
      <c r="A207" s="60" t="s">
        <v>345</v>
      </c>
      <c r="B207" s="86" t="s">
        <v>125</v>
      </c>
      <c r="C207" s="60" t="s">
        <v>322</v>
      </c>
      <c r="D207" s="87">
        <v>37276</v>
      </c>
      <c r="E207" s="88">
        <f t="shared" ca="1" si="1"/>
        <v>23</v>
      </c>
      <c r="F207" s="60" t="s">
        <v>118</v>
      </c>
      <c r="G207" s="88" t="s">
        <v>139</v>
      </c>
      <c r="H207" s="88">
        <v>85604</v>
      </c>
      <c r="I207" s="98"/>
      <c r="J207" s="98"/>
      <c r="K207" s="86">
        <v>5</v>
      </c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 x14ac:dyDescent="0.35">
      <c r="A208" s="60" t="s">
        <v>346</v>
      </c>
      <c r="B208" s="86" t="s">
        <v>101</v>
      </c>
      <c r="C208" s="60" t="s">
        <v>322</v>
      </c>
      <c r="D208" s="87">
        <v>39122</v>
      </c>
      <c r="E208" s="88">
        <f t="shared" ca="1" si="1"/>
        <v>18</v>
      </c>
      <c r="F208" s="60" t="s">
        <v>131</v>
      </c>
      <c r="G208" s="88"/>
      <c r="H208" s="88">
        <v>22036</v>
      </c>
      <c r="I208" s="98"/>
      <c r="J208" s="98"/>
      <c r="K208" s="86">
        <v>5</v>
      </c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 x14ac:dyDescent="0.35">
      <c r="A209" s="60" t="s">
        <v>347</v>
      </c>
      <c r="B209" s="86" t="s">
        <v>104</v>
      </c>
      <c r="C209" s="60" t="s">
        <v>322</v>
      </c>
      <c r="D209" s="87">
        <v>41656</v>
      </c>
      <c r="E209" s="88">
        <f t="shared" ca="1" si="1"/>
        <v>11</v>
      </c>
      <c r="F209" s="60" t="s">
        <v>141</v>
      </c>
      <c r="G209" s="88" t="s">
        <v>119</v>
      </c>
      <c r="H209" s="88">
        <v>24968</v>
      </c>
      <c r="I209" s="98"/>
      <c r="J209" s="98"/>
      <c r="K209" s="86">
        <v>5</v>
      </c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 x14ac:dyDescent="0.35">
      <c r="A210" s="60" t="s">
        <v>348</v>
      </c>
      <c r="B210" s="86" t="s">
        <v>125</v>
      </c>
      <c r="C210" s="60" t="s">
        <v>322</v>
      </c>
      <c r="D210" s="87">
        <v>40222</v>
      </c>
      <c r="E210" s="88">
        <f t="shared" ca="1" si="1"/>
        <v>15</v>
      </c>
      <c r="F210" s="60" t="s">
        <v>131</v>
      </c>
      <c r="G210" s="88"/>
      <c r="H210" s="88">
        <v>29581</v>
      </c>
      <c r="I210" s="98"/>
      <c r="J210" s="98"/>
      <c r="K210" s="86">
        <v>4</v>
      </c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 x14ac:dyDescent="0.35">
      <c r="A211" s="60" t="s">
        <v>349</v>
      </c>
      <c r="B211" s="86" t="s">
        <v>104</v>
      </c>
      <c r="C211" s="60" t="s">
        <v>322</v>
      </c>
      <c r="D211" s="87">
        <v>40244</v>
      </c>
      <c r="E211" s="88">
        <f t="shared" ca="1" si="1"/>
        <v>14</v>
      </c>
      <c r="F211" s="60" t="s">
        <v>131</v>
      </c>
      <c r="G211" s="88"/>
      <c r="H211" s="88">
        <v>24569</v>
      </c>
      <c r="I211" s="98"/>
      <c r="J211" s="98"/>
      <c r="K211" s="86">
        <v>3</v>
      </c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 x14ac:dyDescent="0.35">
      <c r="A212" s="60" t="s">
        <v>350</v>
      </c>
      <c r="B212" s="86" t="s">
        <v>134</v>
      </c>
      <c r="C212" s="60" t="s">
        <v>322</v>
      </c>
      <c r="D212" s="87">
        <v>40596</v>
      </c>
      <c r="E212" s="88">
        <f t="shared" ca="1" si="1"/>
        <v>14</v>
      </c>
      <c r="F212" s="60" t="s">
        <v>118</v>
      </c>
      <c r="G212" s="88" t="s">
        <v>149</v>
      </c>
      <c r="H212" s="88">
        <v>110203</v>
      </c>
      <c r="I212" s="98"/>
      <c r="J212" s="98"/>
      <c r="K212" s="86">
        <v>4</v>
      </c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 x14ac:dyDescent="0.35">
      <c r="A213" s="60" t="s">
        <v>351</v>
      </c>
      <c r="B213" s="86" t="s">
        <v>125</v>
      </c>
      <c r="C213" s="60" t="s">
        <v>322</v>
      </c>
      <c r="D213" s="87">
        <v>40246</v>
      </c>
      <c r="E213" s="88">
        <f t="shared" ca="1" si="1"/>
        <v>14</v>
      </c>
      <c r="F213" s="60" t="s">
        <v>118</v>
      </c>
      <c r="G213" s="88" t="s">
        <v>119</v>
      </c>
      <c r="H213" s="88">
        <v>74224</v>
      </c>
      <c r="I213" s="98"/>
      <c r="J213" s="98"/>
      <c r="K213" s="86">
        <v>4</v>
      </c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 x14ac:dyDescent="0.35">
      <c r="A214" s="60" t="s">
        <v>352</v>
      </c>
      <c r="B214" s="86" t="s">
        <v>104</v>
      </c>
      <c r="C214" s="60" t="s">
        <v>322</v>
      </c>
      <c r="D214" s="87">
        <v>39855</v>
      </c>
      <c r="E214" s="88">
        <f t="shared" ca="1" si="1"/>
        <v>16</v>
      </c>
      <c r="F214" s="60" t="s">
        <v>123</v>
      </c>
      <c r="G214" s="88"/>
      <c r="H214" s="88">
        <v>45849</v>
      </c>
      <c r="I214" s="98"/>
      <c r="J214" s="98"/>
      <c r="K214" s="86">
        <v>1</v>
      </c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 x14ac:dyDescent="0.35">
      <c r="A215" s="60" t="s">
        <v>353</v>
      </c>
      <c r="B215" s="86" t="s">
        <v>104</v>
      </c>
      <c r="C215" s="60" t="s">
        <v>322</v>
      </c>
      <c r="D215" s="87">
        <v>39876</v>
      </c>
      <c r="E215" s="88">
        <f t="shared" ca="1" si="1"/>
        <v>15</v>
      </c>
      <c r="F215" s="60" t="s">
        <v>118</v>
      </c>
      <c r="G215" s="88" t="s">
        <v>149</v>
      </c>
      <c r="H215" s="88">
        <v>75799</v>
      </c>
      <c r="I215" s="98"/>
      <c r="J215" s="98"/>
      <c r="K215" s="86">
        <v>4</v>
      </c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 x14ac:dyDescent="0.35">
      <c r="A216" s="60" t="s">
        <v>354</v>
      </c>
      <c r="B216" s="86" t="s">
        <v>134</v>
      </c>
      <c r="C216" s="60" t="s">
        <v>322</v>
      </c>
      <c r="D216" s="87">
        <v>39885</v>
      </c>
      <c r="E216" s="88">
        <f t="shared" ca="1" si="1"/>
        <v>15</v>
      </c>
      <c r="F216" s="60" t="s">
        <v>118</v>
      </c>
      <c r="G216" s="88" t="s">
        <v>119</v>
      </c>
      <c r="H216" s="88">
        <v>99925</v>
      </c>
      <c r="I216" s="98"/>
      <c r="J216" s="98"/>
      <c r="K216" s="86">
        <v>4</v>
      </c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 x14ac:dyDescent="0.35">
      <c r="A217" s="60" t="s">
        <v>355</v>
      </c>
      <c r="B217" s="86" t="s">
        <v>102</v>
      </c>
      <c r="C217" s="60" t="s">
        <v>322</v>
      </c>
      <c r="D217" s="87">
        <v>37678</v>
      </c>
      <c r="E217" s="88">
        <f t="shared" ca="1" si="1"/>
        <v>22</v>
      </c>
      <c r="F217" s="60" t="s">
        <v>123</v>
      </c>
      <c r="G217" s="88"/>
      <c r="H217" s="88">
        <v>54291</v>
      </c>
      <c r="I217" s="98"/>
      <c r="J217" s="98"/>
      <c r="K217" s="86">
        <v>5</v>
      </c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 x14ac:dyDescent="0.35">
      <c r="A218" s="60" t="s">
        <v>356</v>
      </c>
      <c r="B218" s="86" t="s">
        <v>101</v>
      </c>
      <c r="C218" s="60" t="s">
        <v>322</v>
      </c>
      <c r="D218" s="87">
        <v>37682</v>
      </c>
      <c r="E218" s="88">
        <f t="shared" ca="1" si="1"/>
        <v>22</v>
      </c>
      <c r="F218" s="60" t="s">
        <v>141</v>
      </c>
      <c r="G218" s="88" t="s">
        <v>149</v>
      </c>
      <c r="H218" s="88">
        <v>22749</v>
      </c>
      <c r="I218" s="98"/>
      <c r="J218" s="98"/>
      <c r="K218" s="86">
        <v>2</v>
      </c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 x14ac:dyDescent="0.35">
      <c r="A219" s="60" t="s">
        <v>357</v>
      </c>
      <c r="B219" s="86" t="s">
        <v>101</v>
      </c>
      <c r="C219" s="60" t="s">
        <v>322</v>
      </c>
      <c r="D219" s="87">
        <v>38055</v>
      </c>
      <c r="E219" s="88">
        <f t="shared" ca="1" si="1"/>
        <v>20</v>
      </c>
      <c r="F219" s="60" t="s">
        <v>131</v>
      </c>
      <c r="G219" s="88"/>
      <c r="H219" s="88">
        <v>27842</v>
      </c>
      <c r="I219" s="98"/>
      <c r="J219" s="98"/>
      <c r="K219" s="86">
        <v>2</v>
      </c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 x14ac:dyDescent="0.35">
      <c r="A220" s="60" t="s">
        <v>358</v>
      </c>
      <c r="B220" s="86" t="s">
        <v>125</v>
      </c>
      <c r="C220" s="60" t="s">
        <v>322</v>
      </c>
      <c r="D220" s="87">
        <v>38404</v>
      </c>
      <c r="E220" s="88">
        <f t="shared" ca="1" si="1"/>
        <v>20</v>
      </c>
      <c r="F220" s="60" t="s">
        <v>131</v>
      </c>
      <c r="G220" s="88"/>
      <c r="H220" s="88">
        <v>31873</v>
      </c>
      <c r="I220" s="98"/>
      <c r="J220" s="98"/>
      <c r="K220" s="86">
        <v>4</v>
      </c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 x14ac:dyDescent="0.35">
      <c r="A221" s="60" t="s">
        <v>359</v>
      </c>
      <c r="B221" s="86" t="s">
        <v>134</v>
      </c>
      <c r="C221" s="60" t="s">
        <v>322</v>
      </c>
      <c r="D221" s="87">
        <v>38409</v>
      </c>
      <c r="E221" s="88">
        <f t="shared" ca="1" si="1"/>
        <v>20</v>
      </c>
      <c r="F221" s="60" t="s">
        <v>118</v>
      </c>
      <c r="G221" s="88" t="s">
        <v>149</v>
      </c>
      <c r="H221" s="88">
        <v>77739</v>
      </c>
      <c r="I221" s="98"/>
      <c r="J221" s="98"/>
      <c r="K221" s="86">
        <v>5</v>
      </c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 x14ac:dyDescent="0.35">
      <c r="A222" s="60" t="s">
        <v>360</v>
      </c>
      <c r="B222" s="86" t="s">
        <v>101</v>
      </c>
      <c r="C222" s="60" t="s">
        <v>322</v>
      </c>
      <c r="D222" s="87">
        <v>39151</v>
      </c>
      <c r="E222" s="88">
        <f t="shared" ca="1" si="1"/>
        <v>17</v>
      </c>
      <c r="F222" s="60" t="s">
        <v>131</v>
      </c>
      <c r="G222" s="88"/>
      <c r="H222" s="88">
        <v>27699</v>
      </c>
      <c r="I222" s="98"/>
      <c r="J222" s="98"/>
      <c r="K222" s="86">
        <v>1</v>
      </c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 x14ac:dyDescent="0.35">
      <c r="A223" s="60" t="s">
        <v>361</v>
      </c>
      <c r="B223" s="86" t="s">
        <v>104</v>
      </c>
      <c r="C223" s="60" t="s">
        <v>322</v>
      </c>
      <c r="D223" s="87">
        <v>40616</v>
      </c>
      <c r="E223" s="88">
        <f t="shared" ca="1" si="1"/>
        <v>13</v>
      </c>
      <c r="F223" s="60" t="s">
        <v>131</v>
      </c>
      <c r="G223" s="88"/>
      <c r="H223" s="88">
        <v>21828</v>
      </c>
      <c r="I223" s="98"/>
      <c r="J223" s="98"/>
      <c r="K223" s="86">
        <v>4</v>
      </c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 x14ac:dyDescent="0.35">
      <c r="A224" s="60" t="s">
        <v>362</v>
      </c>
      <c r="B224" s="86" t="s">
        <v>101</v>
      </c>
      <c r="C224" s="60" t="s">
        <v>322</v>
      </c>
      <c r="D224" s="87">
        <v>41681</v>
      </c>
      <c r="E224" s="88">
        <f t="shared" ca="1" si="1"/>
        <v>11</v>
      </c>
      <c r="F224" s="60" t="s">
        <v>118</v>
      </c>
      <c r="G224" s="88" t="s">
        <v>128</v>
      </c>
      <c r="H224" s="88">
        <v>80066</v>
      </c>
      <c r="I224" s="98"/>
      <c r="J224" s="98"/>
      <c r="K224" s="86">
        <v>2</v>
      </c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 x14ac:dyDescent="0.35">
      <c r="A225" s="60" t="s">
        <v>363</v>
      </c>
      <c r="B225" s="86" t="s">
        <v>104</v>
      </c>
      <c r="C225" s="60" t="s">
        <v>322</v>
      </c>
      <c r="D225" s="87">
        <v>42103</v>
      </c>
      <c r="E225" s="88">
        <f t="shared" ca="1" si="1"/>
        <v>9</v>
      </c>
      <c r="F225" s="60" t="s">
        <v>141</v>
      </c>
      <c r="G225" s="88" t="s">
        <v>149</v>
      </c>
      <c r="H225" s="88">
        <v>27447</v>
      </c>
      <c r="I225" s="98"/>
      <c r="J225" s="98"/>
      <c r="K225" s="86">
        <v>1</v>
      </c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 x14ac:dyDescent="0.35">
      <c r="A226" s="60" t="s">
        <v>364</v>
      </c>
      <c r="B226" s="86" t="s">
        <v>134</v>
      </c>
      <c r="C226" s="60" t="s">
        <v>322</v>
      </c>
      <c r="D226" s="87">
        <v>42104</v>
      </c>
      <c r="E226" s="88">
        <f t="shared" ca="1" si="1"/>
        <v>9</v>
      </c>
      <c r="F226" s="60" t="s">
        <v>118</v>
      </c>
      <c r="G226" s="88" t="s">
        <v>149</v>
      </c>
      <c r="H226" s="88">
        <v>80600</v>
      </c>
      <c r="I226" s="98"/>
      <c r="J226" s="98"/>
      <c r="K226" s="86">
        <v>3</v>
      </c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 x14ac:dyDescent="0.35">
      <c r="A227" s="60" t="s">
        <v>365</v>
      </c>
      <c r="B227" s="86" t="s">
        <v>102</v>
      </c>
      <c r="C227" s="60" t="s">
        <v>322</v>
      </c>
      <c r="D227" s="87">
        <v>40259</v>
      </c>
      <c r="E227" s="88">
        <f t="shared" ca="1" si="1"/>
        <v>14</v>
      </c>
      <c r="F227" s="60" t="s">
        <v>118</v>
      </c>
      <c r="G227" s="88" t="s">
        <v>149</v>
      </c>
      <c r="H227" s="88">
        <v>108167</v>
      </c>
      <c r="I227" s="98"/>
      <c r="J227" s="98"/>
      <c r="K227" s="86">
        <v>5</v>
      </c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 x14ac:dyDescent="0.35">
      <c r="A228" s="60" t="s">
        <v>366</v>
      </c>
      <c r="B228" s="86" t="s">
        <v>134</v>
      </c>
      <c r="C228" s="60" t="s">
        <v>322</v>
      </c>
      <c r="D228" s="87">
        <v>40617</v>
      </c>
      <c r="E228" s="88">
        <f t="shared" ca="1" si="1"/>
        <v>13</v>
      </c>
      <c r="F228" s="60" t="s">
        <v>123</v>
      </c>
      <c r="G228" s="88"/>
      <c r="H228" s="88">
        <v>62286</v>
      </c>
      <c r="I228" s="98"/>
      <c r="J228" s="98"/>
      <c r="K228" s="86">
        <v>2</v>
      </c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 x14ac:dyDescent="0.35">
      <c r="A229" s="60" t="s">
        <v>367</v>
      </c>
      <c r="B229" s="86" t="s">
        <v>134</v>
      </c>
      <c r="C229" s="60" t="s">
        <v>322</v>
      </c>
      <c r="D229" s="87">
        <v>41347</v>
      </c>
      <c r="E229" s="88">
        <f t="shared" ca="1" si="1"/>
        <v>11</v>
      </c>
      <c r="F229" s="60" t="s">
        <v>118</v>
      </c>
      <c r="G229" s="88" t="s">
        <v>149</v>
      </c>
      <c r="H229" s="88">
        <v>60684</v>
      </c>
      <c r="I229" s="98"/>
      <c r="J229" s="98"/>
      <c r="K229" s="86">
        <v>3</v>
      </c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 x14ac:dyDescent="0.35">
      <c r="A230" s="60" t="s">
        <v>368</v>
      </c>
      <c r="B230" s="86" t="s">
        <v>101</v>
      </c>
      <c r="C230" s="60" t="s">
        <v>322</v>
      </c>
      <c r="D230" s="87">
        <v>41376</v>
      </c>
      <c r="E230" s="88">
        <f t="shared" ca="1" si="1"/>
        <v>11</v>
      </c>
      <c r="F230" s="60" t="s">
        <v>123</v>
      </c>
      <c r="G230" s="88"/>
      <c r="H230" s="88">
        <v>44898</v>
      </c>
      <c r="I230" s="98"/>
      <c r="J230" s="98"/>
      <c r="K230" s="86">
        <v>2</v>
      </c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 x14ac:dyDescent="0.35">
      <c r="A231" s="60" t="s">
        <v>369</v>
      </c>
      <c r="B231" s="86" t="s">
        <v>101</v>
      </c>
      <c r="C231" s="60" t="s">
        <v>322</v>
      </c>
      <c r="D231" s="87">
        <v>39891</v>
      </c>
      <c r="E231" s="88">
        <f t="shared" ca="1" si="1"/>
        <v>15</v>
      </c>
      <c r="F231" s="60" t="s">
        <v>118</v>
      </c>
      <c r="G231" s="88" t="s">
        <v>149</v>
      </c>
      <c r="H231" s="88">
        <v>101665</v>
      </c>
      <c r="I231" s="98"/>
      <c r="J231" s="98"/>
      <c r="K231" s="86">
        <v>2</v>
      </c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 x14ac:dyDescent="0.35">
      <c r="A232" s="60" t="s">
        <v>370</v>
      </c>
      <c r="B232" s="86" t="s">
        <v>102</v>
      </c>
      <c r="C232" s="60" t="s">
        <v>322</v>
      </c>
      <c r="D232" s="87">
        <v>39894</v>
      </c>
      <c r="E232" s="88">
        <f t="shared" ca="1" si="1"/>
        <v>15</v>
      </c>
      <c r="F232" s="60" t="s">
        <v>118</v>
      </c>
      <c r="G232" s="88" t="s">
        <v>128</v>
      </c>
      <c r="H232" s="88">
        <v>103608</v>
      </c>
      <c r="I232" s="98"/>
      <c r="J232" s="98"/>
      <c r="K232" s="86">
        <v>5</v>
      </c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 x14ac:dyDescent="0.35">
      <c r="A233" s="60" t="s">
        <v>371</v>
      </c>
      <c r="B233" s="86" t="s">
        <v>134</v>
      </c>
      <c r="C233" s="60" t="s">
        <v>322</v>
      </c>
      <c r="D233" s="87">
        <v>37347</v>
      </c>
      <c r="E233" s="88">
        <f t="shared" ca="1" si="1"/>
        <v>22</v>
      </c>
      <c r="F233" s="60" t="s">
        <v>118</v>
      </c>
      <c r="G233" s="88" t="s">
        <v>149</v>
      </c>
      <c r="H233" s="88">
        <v>95553</v>
      </c>
      <c r="I233" s="98"/>
      <c r="J233" s="98"/>
      <c r="K233" s="86">
        <v>1</v>
      </c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 x14ac:dyDescent="0.35">
      <c r="A234" s="60" t="s">
        <v>372</v>
      </c>
      <c r="B234" s="86" t="s">
        <v>134</v>
      </c>
      <c r="C234" s="60" t="s">
        <v>322</v>
      </c>
      <c r="D234" s="87">
        <v>37351</v>
      </c>
      <c r="E234" s="88">
        <f t="shared" ca="1" si="1"/>
        <v>22</v>
      </c>
      <c r="F234" s="60" t="s">
        <v>118</v>
      </c>
      <c r="G234" s="88" t="s">
        <v>149</v>
      </c>
      <c r="H234" s="88">
        <v>60725</v>
      </c>
      <c r="I234" s="98"/>
      <c r="J234" s="98"/>
      <c r="K234" s="86">
        <v>5</v>
      </c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 x14ac:dyDescent="0.35">
      <c r="A235" s="60" t="s">
        <v>373</v>
      </c>
      <c r="B235" s="86" t="s">
        <v>134</v>
      </c>
      <c r="C235" s="60" t="s">
        <v>322</v>
      </c>
      <c r="D235" s="87">
        <v>37715</v>
      </c>
      <c r="E235" s="88">
        <f t="shared" ca="1" si="1"/>
        <v>21</v>
      </c>
      <c r="F235" s="60" t="s">
        <v>123</v>
      </c>
      <c r="G235" s="88"/>
      <c r="H235" s="88">
        <v>47595</v>
      </c>
      <c r="I235" s="98"/>
      <c r="J235" s="98"/>
      <c r="K235" s="86">
        <v>3</v>
      </c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 x14ac:dyDescent="0.35">
      <c r="A236" s="60" t="s">
        <v>374</v>
      </c>
      <c r="B236" s="86" t="s">
        <v>101</v>
      </c>
      <c r="C236" s="60" t="s">
        <v>322</v>
      </c>
      <c r="D236" s="87">
        <v>38808</v>
      </c>
      <c r="E236" s="88">
        <f t="shared" ca="1" si="1"/>
        <v>18</v>
      </c>
      <c r="F236" s="60" t="s">
        <v>123</v>
      </c>
      <c r="G236" s="88"/>
      <c r="H236" s="88">
        <v>60258</v>
      </c>
      <c r="I236" s="98"/>
      <c r="J236" s="98"/>
      <c r="K236" s="86">
        <v>1</v>
      </c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 x14ac:dyDescent="0.35">
      <c r="A237" s="60" t="s">
        <v>375</v>
      </c>
      <c r="B237" s="86" t="s">
        <v>104</v>
      </c>
      <c r="C237" s="60" t="s">
        <v>322</v>
      </c>
      <c r="D237" s="87">
        <v>39887</v>
      </c>
      <c r="E237" s="88">
        <f t="shared" ca="1" si="1"/>
        <v>15</v>
      </c>
      <c r="F237" s="60" t="s">
        <v>118</v>
      </c>
      <c r="G237" s="88" t="s">
        <v>121</v>
      </c>
      <c r="H237" s="88">
        <v>82468</v>
      </c>
      <c r="I237" s="98"/>
      <c r="J237" s="98"/>
      <c r="K237" s="86">
        <v>1</v>
      </c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 x14ac:dyDescent="0.35">
      <c r="A238" s="60" t="s">
        <v>376</v>
      </c>
      <c r="B238" s="86" t="s">
        <v>101</v>
      </c>
      <c r="C238" s="60" t="s">
        <v>322</v>
      </c>
      <c r="D238" s="87">
        <v>39899</v>
      </c>
      <c r="E238" s="88">
        <f t="shared" ca="1" si="1"/>
        <v>15</v>
      </c>
      <c r="F238" s="60" t="s">
        <v>141</v>
      </c>
      <c r="G238" s="88" t="s">
        <v>149</v>
      </c>
      <c r="H238" s="88">
        <v>23533</v>
      </c>
      <c r="I238" s="98"/>
      <c r="J238" s="98"/>
      <c r="K238" s="86">
        <v>2</v>
      </c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 x14ac:dyDescent="0.35">
      <c r="A239" s="60" t="s">
        <v>377</v>
      </c>
      <c r="B239" s="86" t="s">
        <v>101</v>
      </c>
      <c r="C239" s="60" t="s">
        <v>322</v>
      </c>
      <c r="D239" s="87">
        <v>39910</v>
      </c>
      <c r="E239" s="88">
        <f t="shared" ca="1" si="1"/>
        <v>15</v>
      </c>
      <c r="F239" s="60" t="s">
        <v>118</v>
      </c>
      <c r="G239" s="88" t="s">
        <v>139</v>
      </c>
      <c r="H239" s="88">
        <v>75425</v>
      </c>
      <c r="I239" s="98"/>
      <c r="J239" s="98"/>
      <c r="K239" s="86">
        <v>5</v>
      </c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 x14ac:dyDescent="0.35">
      <c r="A240" s="60" t="s">
        <v>378</v>
      </c>
      <c r="B240" s="86" t="s">
        <v>101</v>
      </c>
      <c r="C240" s="60" t="s">
        <v>322</v>
      </c>
      <c r="D240" s="87">
        <v>40267</v>
      </c>
      <c r="E240" s="88">
        <f t="shared" ca="1" si="1"/>
        <v>14</v>
      </c>
      <c r="F240" s="60" t="s">
        <v>131</v>
      </c>
      <c r="G240" s="88"/>
      <c r="H240" s="88">
        <v>31323</v>
      </c>
      <c r="I240" s="98"/>
      <c r="J240" s="98"/>
      <c r="K240" s="86">
        <v>3</v>
      </c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 x14ac:dyDescent="0.35">
      <c r="A241" s="60" t="s">
        <v>379</v>
      </c>
      <c r="B241" s="86" t="s">
        <v>134</v>
      </c>
      <c r="C241" s="60" t="s">
        <v>322</v>
      </c>
      <c r="D241" s="87">
        <v>40623</v>
      </c>
      <c r="E241" s="88">
        <f t="shared" ca="1" si="1"/>
        <v>13</v>
      </c>
      <c r="F241" s="60" t="s">
        <v>123</v>
      </c>
      <c r="G241" s="88"/>
      <c r="H241" s="88">
        <v>51122</v>
      </c>
      <c r="I241" s="98"/>
      <c r="J241" s="98"/>
      <c r="K241" s="86">
        <v>4</v>
      </c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 x14ac:dyDescent="0.35">
      <c r="A242" s="60" t="s">
        <v>380</v>
      </c>
      <c r="B242" s="86" t="s">
        <v>134</v>
      </c>
      <c r="C242" s="60" t="s">
        <v>322</v>
      </c>
      <c r="D242" s="87">
        <v>41348</v>
      </c>
      <c r="E242" s="88">
        <f t="shared" ca="1" si="1"/>
        <v>11</v>
      </c>
      <c r="F242" s="60" t="s">
        <v>118</v>
      </c>
      <c r="G242" s="88" t="s">
        <v>149</v>
      </c>
      <c r="H242" s="88">
        <v>124999</v>
      </c>
      <c r="I242" s="98"/>
      <c r="J242" s="98"/>
      <c r="K242" s="86">
        <v>5</v>
      </c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 x14ac:dyDescent="0.35">
      <c r="A243" s="60" t="s">
        <v>381</v>
      </c>
      <c r="B243" s="86" t="s">
        <v>134</v>
      </c>
      <c r="C243" s="60" t="s">
        <v>322</v>
      </c>
      <c r="D243" s="87">
        <v>41712</v>
      </c>
      <c r="E243" s="88">
        <f t="shared" ca="1" si="1"/>
        <v>10</v>
      </c>
      <c r="F243" s="60" t="s">
        <v>118</v>
      </c>
      <c r="G243" s="88" t="s">
        <v>119</v>
      </c>
      <c r="H243" s="88">
        <v>114912</v>
      </c>
      <c r="I243" s="98"/>
      <c r="J243" s="98"/>
      <c r="K243" s="86">
        <v>5</v>
      </c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 x14ac:dyDescent="0.35">
      <c r="A244" s="60" t="s">
        <v>382</v>
      </c>
      <c r="B244" s="86" t="s">
        <v>102</v>
      </c>
      <c r="C244" s="60" t="s">
        <v>322</v>
      </c>
      <c r="D244" s="87">
        <v>42134</v>
      </c>
      <c r="E244" s="88">
        <f t="shared" ca="1" si="1"/>
        <v>9</v>
      </c>
      <c r="F244" s="60" t="s">
        <v>131</v>
      </c>
      <c r="G244" s="88"/>
      <c r="H244" s="88">
        <v>25878</v>
      </c>
      <c r="I244" s="98"/>
      <c r="J244" s="98"/>
      <c r="K244" s="86">
        <v>2</v>
      </c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 x14ac:dyDescent="0.35">
      <c r="A245" s="60" t="s">
        <v>383</v>
      </c>
      <c r="B245" s="86" t="s">
        <v>125</v>
      </c>
      <c r="C245" s="60" t="s">
        <v>322</v>
      </c>
      <c r="D245" s="87">
        <v>40675</v>
      </c>
      <c r="E245" s="88">
        <f t="shared" ca="1" si="1"/>
        <v>13</v>
      </c>
      <c r="F245" s="60" t="s">
        <v>118</v>
      </c>
      <c r="G245" s="88" t="s">
        <v>119</v>
      </c>
      <c r="H245" s="88">
        <v>85667</v>
      </c>
      <c r="I245" s="98"/>
      <c r="J245" s="98"/>
      <c r="K245" s="86">
        <v>5</v>
      </c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 x14ac:dyDescent="0.35">
      <c r="A246" s="60" t="s">
        <v>384</v>
      </c>
      <c r="B246" s="86" t="s">
        <v>134</v>
      </c>
      <c r="C246" s="60" t="s">
        <v>322</v>
      </c>
      <c r="D246" s="87">
        <v>41379</v>
      </c>
      <c r="E246" s="88">
        <f t="shared" ca="1" si="1"/>
        <v>11</v>
      </c>
      <c r="F246" s="60" t="s">
        <v>118</v>
      </c>
      <c r="G246" s="88" t="s">
        <v>149</v>
      </c>
      <c r="H246" s="88">
        <v>76361</v>
      </c>
      <c r="I246" s="98"/>
      <c r="J246" s="98"/>
      <c r="K246" s="86">
        <v>3</v>
      </c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 x14ac:dyDescent="0.35">
      <c r="A247" s="60" t="s">
        <v>385</v>
      </c>
      <c r="B247" s="86" t="s">
        <v>101</v>
      </c>
      <c r="C247" s="60" t="s">
        <v>322</v>
      </c>
      <c r="D247" s="87">
        <v>41380</v>
      </c>
      <c r="E247" s="88">
        <f t="shared" ca="1" si="1"/>
        <v>11</v>
      </c>
      <c r="F247" s="60" t="s">
        <v>141</v>
      </c>
      <c r="G247" s="88" t="s">
        <v>119</v>
      </c>
      <c r="H247" s="88">
        <v>21457</v>
      </c>
      <c r="I247" s="98"/>
      <c r="J247" s="98"/>
      <c r="K247" s="86">
        <v>2</v>
      </c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 x14ac:dyDescent="0.35">
      <c r="A248" s="60" t="s">
        <v>386</v>
      </c>
      <c r="B248" s="86" t="s">
        <v>101</v>
      </c>
      <c r="C248" s="60" t="s">
        <v>322</v>
      </c>
      <c r="D248" s="87">
        <v>41390</v>
      </c>
      <c r="E248" s="88">
        <f t="shared" ca="1" si="1"/>
        <v>11</v>
      </c>
      <c r="F248" s="60" t="s">
        <v>118</v>
      </c>
      <c r="G248" s="88" t="s">
        <v>119</v>
      </c>
      <c r="H248" s="88">
        <v>99718</v>
      </c>
      <c r="I248" s="98"/>
      <c r="J248" s="98"/>
      <c r="K248" s="86">
        <v>4</v>
      </c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 x14ac:dyDescent="0.35">
      <c r="A249" s="60" t="s">
        <v>387</v>
      </c>
      <c r="B249" s="86" t="s">
        <v>125</v>
      </c>
      <c r="C249" s="60" t="s">
        <v>322</v>
      </c>
      <c r="D249" s="87">
        <v>37005</v>
      </c>
      <c r="E249" s="88">
        <f t="shared" ca="1" si="1"/>
        <v>23</v>
      </c>
      <c r="F249" s="60" t="s">
        <v>131</v>
      </c>
      <c r="G249" s="88"/>
      <c r="H249" s="88">
        <v>31037</v>
      </c>
      <c r="I249" s="98"/>
      <c r="J249" s="98"/>
      <c r="K249" s="86">
        <v>5</v>
      </c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 x14ac:dyDescent="0.35">
      <c r="A250" s="60" t="s">
        <v>388</v>
      </c>
      <c r="B250" s="86" t="s">
        <v>101</v>
      </c>
      <c r="C250" s="60" t="s">
        <v>322</v>
      </c>
      <c r="D250" s="87">
        <v>37010</v>
      </c>
      <c r="E250" s="88">
        <f t="shared" ca="1" si="1"/>
        <v>23</v>
      </c>
      <c r="F250" s="60" t="s">
        <v>118</v>
      </c>
      <c r="G250" s="88" t="s">
        <v>149</v>
      </c>
      <c r="H250" s="88">
        <v>97294</v>
      </c>
      <c r="I250" s="98"/>
      <c r="J250" s="98"/>
      <c r="K250" s="86">
        <v>4</v>
      </c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 x14ac:dyDescent="0.35">
      <c r="A251" s="60" t="s">
        <v>389</v>
      </c>
      <c r="B251" s="86" t="s">
        <v>104</v>
      </c>
      <c r="C251" s="60" t="s">
        <v>322</v>
      </c>
      <c r="D251" s="87">
        <v>37016</v>
      </c>
      <c r="E251" s="88">
        <f t="shared" ca="1" si="1"/>
        <v>23</v>
      </c>
      <c r="F251" s="60" t="s">
        <v>118</v>
      </c>
      <c r="G251" s="88" t="s">
        <v>128</v>
      </c>
      <c r="H251" s="88">
        <v>91384</v>
      </c>
      <c r="I251" s="98"/>
      <c r="J251" s="98"/>
      <c r="K251" s="86">
        <v>3</v>
      </c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 x14ac:dyDescent="0.35">
      <c r="A252" s="60" t="s">
        <v>390</v>
      </c>
      <c r="B252" s="86" t="s">
        <v>102</v>
      </c>
      <c r="C252" s="60" t="s">
        <v>322</v>
      </c>
      <c r="D252" s="87">
        <v>37361</v>
      </c>
      <c r="E252" s="88">
        <f t="shared" ca="1" si="1"/>
        <v>22</v>
      </c>
      <c r="F252" s="60" t="s">
        <v>123</v>
      </c>
      <c r="G252" s="88"/>
      <c r="H252" s="88">
        <v>60689</v>
      </c>
      <c r="I252" s="98"/>
      <c r="J252" s="98"/>
      <c r="K252" s="86">
        <v>5</v>
      </c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 x14ac:dyDescent="0.35">
      <c r="A253" s="60" t="s">
        <v>391</v>
      </c>
      <c r="B253" s="86" t="s">
        <v>134</v>
      </c>
      <c r="C253" s="60" t="s">
        <v>322</v>
      </c>
      <c r="D253" s="87">
        <v>37383</v>
      </c>
      <c r="E253" s="88">
        <f t="shared" ca="1" si="1"/>
        <v>22</v>
      </c>
      <c r="F253" s="60" t="s">
        <v>123</v>
      </c>
      <c r="G253" s="88"/>
      <c r="H253" s="88">
        <v>58716</v>
      </c>
      <c r="I253" s="98"/>
      <c r="J253" s="98"/>
      <c r="K253" s="86">
        <v>3</v>
      </c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 x14ac:dyDescent="0.35">
      <c r="A254" s="60" t="s">
        <v>392</v>
      </c>
      <c r="B254" s="86" t="s">
        <v>101</v>
      </c>
      <c r="C254" s="60" t="s">
        <v>322</v>
      </c>
      <c r="D254" s="87">
        <v>38472</v>
      </c>
      <c r="E254" s="88">
        <f t="shared" ca="1" si="1"/>
        <v>19</v>
      </c>
      <c r="F254" s="60" t="s">
        <v>118</v>
      </c>
      <c r="G254" s="88" t="s">
        <v>119</v>
      </c>
      <c r="H254" s="88">
        <v>104621</v>
      </c>
      <c r="I254" s="98"/>
      <c r="J254" s="98"/>
      <c r="K254" s="86">
        <v>2</v>
      </c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 x14ac:dyDescent="0.35">
      <c r="A255" s="60" t="s">
        <v>393</v>
      </c>
      <c r="B255" s="86" t="s">
        <v>134</v>
      </c>
      <c r="C255" s="60" t="s">
        <v>322</v>
      </c>
      <c r="D255" s="87">
        <v>41758</v>
      </c>
      <c r="E255" s="88">
        <f t="shared" ca="1" si="1"/>
        <v>10</v>
      </c>
      <c r="F255" s="60" t="s">
        <v>123</v>
      </c>
      <c r="G255" s="88"/>
      <c r="H255" s="88">
        <v>42601</v>
      </c>
      <c r="I255" s="98"/>
      <c r="J255" s="98"/>
      <c r="K255" s="86">
        <v>2</v>
      </c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 x14ac:dyDescent="0.35">
      <c r="A256" s="60" t="s">
        <v>394</v>
      </c>
      <c r="B256" s="86" t="s">
        <v>101</v>
      </c>
      <c r="C256" s="60" t="s">
        <v>322</v>
      </c>
      <c r="D256" s="87">
        <v>42157</v>
      </c>
      <c r="E256" s="88">
        <f t="shared" ca="1" si="1"/>
        <v>9</v>
      </c>
      <c r="F256" s="60" t="s">
        <v>131</v>
      </c>
      <c r="G256" s="88"/>
      <c r="H256" s="88">
        <v>21051</v>
      </c>
      <c r="I256" s="98"/>
      <c r="J256" s="98"/>
      <c r="K256" s="86">
        <v>2</v>
      </c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 x14ac:dyDescent="0.35">
      <c r="A257" s="60" t="s">
        <v>395</v>
      </c>
      <c r="B257" s="86" t="s">
        <v>134</v>
      </c>
      <c r="C257" s="60" t="s">
        <v>322</v>
      </c>
      <c r="D257" s="87">
        <v>40340</v>
      </c>
      <c r="E257" s="88">
        <f t="shared" ca="1" si="1"/>
        <v>14</v>
      </c>
      <c r="F257" s="60" t="s">
        <v>131</v>
      </c>
      <c r="G257" s="88"/>
      <c r="H257" s="88">
        <v>33312</v>
      </c>
      <c r="I257" s="98"/>
      <c r="J257" s="98"/>
      <c r="K257" s="86">
        <v>3</v>
      </c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 x14ac:dyDescent="0.35">
      <c r="A258" s="60" t="s">
        <v>396</v>
      </c>
      <c r="B258" s="86" t="s">
        <v>134</v>
      </c>
      <c r="C258" s="60" t="s">
        <v>322</v>
      </c>
      <c r="D258" s="87">
        <v>39954</v>
      </c>
      <c r="E258" s="88">
        <f t="shared" ca="1" si="1"/>
        <v>15</v>
      </c>
      <c r="F258" s="60" t="s">
        <v>118</v>
      </c>
      <c r="G258" s="88" t="s">
        <v>119</v>
      </c>
      <c r="H258" s="88">
        <v>64887</v>
      </c>
      <c r="I258" s="98"/>
      <c r="J258" s="98"/>
      <c r="K258" s="86">
        <v>5</v>
      </c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 x14ac:dyDescent="0.35">
      <c r="A259" s="60" t="s">
        <v>397</v>
      </c>
      <c r="B259" s="86" t="s">
        <v>125</v>
      </c>
      <c r="C259" s="60" t="s">
        <v>322</v>
      </c>
      <c r="D259" s="87">
        <v>39956</v>
      </c>
      <c r="E259" s="88">
        <f t="shared" ca="1" si="1"/>
        <v>15</v>
      </c>
      <c r="F259" s="60" t="s">
        <v>141</v>
      </c>
      <c r="G259" s="88" t="s">
        <v>149</v>
      </c>
      <c r="H259" s="88">
        <v>22376</v>
      </c>
      <c r="I259" s="98"/>
      <c r="J259" s="98"/>
      <c r="K259" s="86">
        <v>1</v>
      </c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 x14ac:dyDescent="0.35">
      <c r="A260" s="60" t="s">
        <v>398</v>
      </c>
      <c r="B260" s="86" t="s">
        <v>101</v>
      </c>
      <c r="C260" s="60" t="s">
        <v>322</v>
      </c>
      <c r="D260" s="87">
        <v>37050</v>
      </c>
      <c r="E260" s="88">
        <f t="shared" ref="E260:E514" ca="1" si="2">DATEDIF(D260,TODAY(),"Y")</f>
        <v>23</v>
      </c>
      <c r="F260" s="60" t="s">
        <v>131</v>
      </c>
      <c r="G260" s="88"/>
      <c r="H260" s="88">
        <v>21235</v>
      </c>
      <c r="I260" s="98"/>
      <c r="J260" s="98"/>
      <c r="K260" s="86">
        <v>3</v>
      </c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 x14ac:dyDescent="0.35">
      <c r="A261" s="60" t="s">
        <v>399</v>
      </c>
      <c r="B261" s="86" t="s">
        <v>101</v>
      </c>
      <c r="C261" s="60" t="s">
        <v>322</v>
      </c>
      <c r="D261" s="87">
        <v>37396</v>
      </c>
      <c r="E261" s="88">
        <f t="shared" ca="1" si="2"/>
        <v>22</v>
      </c>
      <c r="F261" s="60" t="s">
        <v>118</v>
      </c>
      <c r="G261" s="88" t="s">
        <v>149</v>
      </c>
      <c r="H261" s="88">
        <v>90126</v>
      </c>
      <c r="I261" s="98"/>
      <c r="J261" s="98"/>
      <c r="K261" s="86">
        <v>3</v>
      </c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 x14ac:dyDescent="0.35">
      <c r="A262" s="60" t="s">
        <v>400</v>
      </c>
      <c r="B262" s="86" t="s">
        <v>101</v>
      </c>
      <c r="C262" s="60" t="s">
        <v>322</v>
      </c>
      <c r="D262" s="87">
        <v>37410</v>
      </c>
      <c r="E262" s="88">
        <f t="shared" ca="1" si="2"/>
        <v>22</v>
      </c>
      <c r="F262" s="60" t="s">
        <v>141</v>
      </c>
      <c r="G262" s="88" t="s">
        <v>128</v>
      </c>
      <c r="H262" s="88">
        <v>23883</v>
      </c>
      <c r="I262" s="98"/>
      <c r="J262" s="98"/>
      <c r="K262" s="86">
        <v>1</v>
      </c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 x14ac:dyDescent="0.35">
      <c r="A263" s="60" t="s">
        <v>401</v>
      </c>
      <c r="B263" s="86" t="s">
        <v>104</v>
      </c>
      <c r="C263" s="60" t="s">
        <v>322</v>
      </c>
      <c r="D263" s="87">
        <v>37776</v>
      </c>
      <c r="E263" s="88">
        <f t="shared" ca="1" si="2"/>
        <v>21</v>
      </c>
      <c r="F263" s="60" t="s">
        <v>118</v>
      </c>
      <c r="G263" s="88" t="s">
        <v>128</v>
      </c>
      <c r="H263" s="88">
        <v>65500</v>
      </c>
      <c r="I263" s="98"/>
      <c r="J263" s="98"/>
      <c r="K263" s="86">
        <v>4</v>
      </c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 x14ac:dyDescent="0.35">
      <c r="A264" s="60" t="s">
        <v>402</v>
      </c>
      <c r="B264" s="86" t="s">
        <v>102</v>
      </c>
      <c r="C264" s="60" t="s">
        <v>322</v>
      </c>
      <c r="D264" s="87">
        <v>37782</v>
      </c>
      <c r="E264" s="88">
        <f t="shared" ca="1" si="2"/>
        <v>21</v>
      </c>
      <c r="F264" s="60" t="s">
        <v>131</v>
      </c>
      <c r="G264" s="88"/>
      <c r="H264" s="88">
        <v>21332</v>
      </c>
      <c r="I264" s="98"/>
      <c r="J264" s="98"/>
      <c r="K264" s="86">
        <v>4</v>
      </c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 x14ac:dyDescent="0.35">
      <c r="A265" s="60" t="s">
        <v>403</v>
      </c>
      <c r="B265" s="86" t="s">
        <v>101</v>
      </c>
      <c r="C265" s="60" t="s">
        <v>322</v>
      </c>
      <c r="D265" s="87">
        <v>37785</v>
      </c>
      <c r="E265" s="88">
        <f t="shared" ca="1" si="2"/>
        <v>21</v>
      </c>
      <c r="F265" s="60" t="s">
        <v>118</v>
      </c>
      <c r="G265" s="88" t="s">
        <v>139</v>
      </c>
      <c r="H265" s="88">
        <v>97758</v>
      </c>
      <c r="I265" s="98"/>
      <c r="J265" s="98"/>
      <c r="K265" s="86">
        <v>5</v>
      </c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 x14ac:dyDescent="0.35">
      <c r="A266" s="60" t="s">
        <v>404</v>
      </c>
      <c r="B266" s="86" t="s">
        <v>101</v>
      </c>
      <c r="C266" s="60" t="s">
        <v>322</v>
      </c>
      <c r="D266" s="87">
        <v>38146</v>
      </c>
      <c r="E266" s="88">
        <f t="shared" ca="1" si="2"/>
        <v>20</v>
      </c>
      <c r="F266" s="60" t="s">
        <v>118</v>
      </c>
      <c r="G266" s="88" t="s">
        <v>121</v>
      </c>
      <c r="H266" s="88">
        <v>88858</v>
      </c>
      <c r="I266" s="98"/>
      <c r="J266" s="98"/>
      <c r="K266" s="86">
        <v>4</v>
      </c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 x14ac:dyDescent="0.35">
      <c r="A267" s="60" t="s">
        <v>405</v>
      </c>
      <c r="B267" s="86" t="s">
        <v>134</v>
      </c>
      <c r="C267" s="60" t="s">
        <v>322</v>
      </c>
      <c r="D267" s="87">
        <v>38514</v>
      </c>
      <c r="E267" s="88">
        <f t="shared" ca="1" si="2"/>
        <v>19</v>
      </c>
      <c r="F267" s="60" t="s">
        <v>118</v>
      </c>
      <c r="G267" s="88" t="s">
        <v>128</v>
      </c>
      <c r="H267" s="88">
        <v>92324</v>
      </c>
      <c r="I267" s="98"/>
      <c r="J267" s="98"/>
      <c r="K267" s="86">
        <v>1</v>
      </c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 x14ac:dyDescent="0.35">
      <c r="A268" s="60" t="s">
        <v>406</v>
      </c>
      <c r="B268" s="86" t="s">
        <v>104</v>
      </c>
      <c r="C268" s="60" t="s">
        <v>322</v>
      </c>
      <c r="D268" s="87">
        <v>39224</v>
      </c>
      <c r="E268" s="88">
        <f t="shared" ca="1" si="2"/>
        <v>17</v>
      </c>
      <c r="F268" s="60" t="s">
        <v>118</v>
      </c>
      <c r="G268" s="88" t="s">
        <v>119</v>
      </c>
      <c r="H268" s="88">
        <v>102792</v>
      </c>
      <c r="I268" s="98"/>
      <c r="J268" s="98"/>
      <c r="K268" s="86">
        <v>4</v>
      </c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 x14ac:dyDescent="0.35">
      <c r="A269" s="60" t="s">
        <v>407</v>
      </c>
      <c r="B269" s="86" t="s">
        <v>101</v>
      </c>
      <c r="C269" s="60" t="s">
        <v>322</v>
      </c>
      <c r="D269" s="87">
        <v>40681</v>
      </c>
      <c r="E269" s="88">
        <f t="shared" ca="1" si="2"/>
        <v>13</v>
      </c>
      <c r="F269" s="60" t="s">
        <v>131</v>
      </c>
      <c r="G269" s="88"/>
      <c r="H269" s="88">
        <v>34571</v>
      </c>
      <c r="I269" s="98"/>
      <c r="J269" s="98"/>
      <c r="K269" s="86">
        <v>5</v>
      </c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 x14ac:dyDescent="0.35">
      <c r="A270" s="60" t="s">
        <v>408</v>
      </c>
      <c r="B270" s="86" t="s">
        <v>102</v>
      </c>
      <c r="C270" s="60" t="s">
        <v>322</v>
      </c>
      <c r="D270" s="87">
        <v>39952</v>
      </c>
      <c r="E270" s="88">
        <f t="shared" ca="1" si="2"/>
        <v>15</v>
      </c>
      <c r="F270" s="60" t="s">
        <v>123</v>
      </c>
      <c r="G270" s="88"/>
      <c r="H270" s="88">
        <v>47646</v>
      </c>
      <c r="I270" s="98"/>
      <c r="J270" s="98"/>
      <c r="K270" s="86">
        <v>3</v>
      </c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 x14ac:dyDescent="0.35">
      <c r="A271" s="60" t="s">
        <v>409</v>
      </c>
      <c r="B271" s="86" t="s">
        <v>102</v>
      </c>
      <c r="C271" s="60" t="s">
        <v>322</v>
      </c>
      <c r="D271" s="87">
        <v>41050</v>
      </c>
      <c r="E271" s="88">
        <f t="shared" ca="1" si="2"/>
        <v>12</v>
      </c>
      <c r="F271" s="60" t="s">
        <v>118</v>
      </c>
      <c r="G271" s="88" t="s">
        <v>119</v>
      </c>
      <c r="H271" s="88">
        <v>65688</v>
      </c>
      <c r="I271" s="98"/>
      <c r="J271" s="98"/>
      <c r="K271" s="86">
        <v>3</v>
      </c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 x14ac:dyDescent="0.35">
      <c r="A272" s="60" t="s">
        <v>410</v>
      </c>
      <c r="B272" s="86" t="s">
        <v>134</v>
      </c>
      <c r="C272" s="60" t="s">
        <v>322</v>
      </c>
      <c r="D272" s="87">
        <v>40342</v>
      </c>
      <c r="E272" s="88">
        <f t="shared" ca="1" si="2"/>
        <v>14</v>
      </c>
      <c r="F272" s="60" t="s">
        <v>118</v>
      </c>
      <c r="G272" s="88" t="s">
        <v>149</v>
      </c>
      <c r="H272" s="88">
        <v>87125</v>
      </c>
      <c r="I272" s="98"/>
      <c r="J272" s="98"/>
      <c r="K272" s="86">
        <v>5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 x14ac:dyDescent="0.35">
      <c r="A273" s="60" t="s">
        <v>411</v>
      </c>
      <c r="B273" s="86" t="s">
        <v>104</v>
      </c>
      <c r="C273" s="60" t="s">
        <v>322</v>
      </c>
      <c r="D273" s="87">
        <v>40354</v>
      </c>
      <c r="E273" s="88">
        <f t="shared" ca="1" si="2"/>
        <v>14</v>
      </c>
      <c r="F273" s="60" t="s">
        <v>118</v>
      </c>
      <c r="G273" s="88" t="s">
        <v>121</v>
      </c>
      <c r="H273" s="88">
        <v>95877</v>
      </c>
      <c r="I273" s="98"/>
      <c r="J273" s="98"/>
      <c r="K273" s="86">
        <v>2</v>
      </c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 x14ac:dyDescent="0.35">
      <c r="A274" s="60" t="s">
        <v>412</v>
      </c>
      <c r="B274" s="86" t="s">
        <v>102</v>
      </c>
      <c r="C274" s="60" t="s">
        <v>322</v>
      </c>
      <c r="D274" s="87">
        <v>40356</v>
      </c>
      <c r="E274" s="88">
        <f t="shared" ca="1" si="2"/>
        <v>14</v>
      </c>
      <c r="F274" s="60" t="s">
        <v>123</v>
      </c>
      <c r="G274" s="88"/>
      <c r="H274" s="88">
        <v>52256</v>
      </c>
      <c r="I274" s="98"/>
      <c r="J274" s="98"/>
      <c r="K274" s="86">
        <v>1</v>
      </c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 x14ac:dyDescent="0.35">
      <c r="A275" s="60" t="s">
        <v>413</v>
      </c>
      <c r="B275" s="86" t="s">
        <v>104</v>
      </c>
      <c r="C275" s="60" t="s">
        <v>322</v>
      </c>
      <c r="D275" s="87">
        <v>40733</v>
      </c>
      <c r="E275" s="88">
        <f t="shared" ca="1" si="2"/>
        <v>13</v>
      </c>
      <c r="F275" s="60" t="s">
        <v>141</v>
      </c>
      <c r="G275" s="88" t="s">
        <v>139</v>
      </c>
      <c r="H275" s="88">
        <v>26716</v>
      </c>
      <c r="I275" s="98"/>
      <c r="J275" s="98"/>
      <c r="K275" s="86">
        <v>5</v>
      </c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 x14ac:dyDescent="0.35">
      <c r="A276" s="60" t="s">
        <v>414</v>
      </c>
      <c r="B276" s="86" t="s">
        <v>101</v>
      </c>
      <c r="C276" s="60" t="s">
        <v>322</v>
      </c>
      <c r="D276" s="87">
        <v>40342</v>
      </c>
      <c r="E276" s="88">
        <f t="shared" ca="1" si="2"/>
        <v>14</v>
      </c>
      <c r="F276" s="60" t="s">
        <v>141</v>
      </c>
      <c r="G276" s="88" t="s">
        <v>121</v>
      </c>
      <c r="H276" s="88">
        <v>27317</v>
      </c>
      <c r="I276" s="98"/>
      <c r="J276" s="98"/>
      <c r="K276" s="86">
        <v>3</v>
      </c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 x14ac:dyDescent="0.35">
      <c r="A277" s="60" t="s">
        <v>415</v>
      </c>
      <c r="B277" s="86" t="s">
        <v>101</v>
      </c>
      <c r="C277" s="60" t="s">
        <v>322</v>
      </c>
      <c r="D277" s="87">
        <v>37060</v>
      </c>
      <c r="E277" s="88">
        <f t="shared" ca="1" si="2"/>
        <v>23</v>
      </c>
      <c r="F277" s="60" t="s">
        <v>131</v>
      </c>
      <c r="G277" s="88"/>
      <c r="H277" s="88">
        <v>31212</v>
      </c>
      <c r="I277" s="98"/>
      <c r="J277" s="98"/>
      <c r="K277" s="86">
        <v>4</v>
      </c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 x14ac:dyDescent="0.35">
      <c r="A278" s="60" t="s">
        <v>416</v>
      </c>
      <c r="B278" s="86" t="s">
        <v>134</v>
      </c>
      <c r="C278" s="60" t="s">
        <v>322</v>
      </c>
      <c r="D278" s="87">
        <v>37070</v>
      </c>
      <c r="E278" s="88">
        <f t="shared" ca="1" si="2"/>
        <v>23</v>
      </c>
      <c r="F278" s="60" t="s">
        <v>123</v>
      </c>
      <c r="G278" s="88"/>
      <c r="H278" s="88">
        <v>53962</v>
      </c>
      <c r="I278" s="98"/>
      <c r="J278" s="98"/>
      <c r="K278" s="86">
        <v>1</v>
      </c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 x14ac:dyDescent="0.35">
      <c r="A279" s="60" t="s">
        <v>417</v>
      </c>
      <c r="B279" s="86" t="s">
        <v>134</v>
      </c>
      <c r="C279" s="60" t="s">
        <v>322</v>
      </c>
      <c r="D279" s="87">
        <v>37074</v>
      </c>
      <c r="E279" s="88">
        <f t="shared" ca="1" si="2"/>
        <v>23</v>
      </c>
      <c r="F279" s="60" t="s">
        <v>141</v>
      </c>
      <c r="G279" s="88" t="s">
        <v>119</v>
      </c>
      <c r="H279" s="88">
        <v>25305</v>
      </c>
      <c r="I279" s="98"/>
      <c r="J279" s="98"/>
      <c r="K279" s="86">
        <v>4</v>
      </c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 x14ac:dyDescent="0.35">
      <c r="A280" s="60" t="s">
        <v>418</v>
      </c>
      <c r="B280" s="86" t="s">
        <v>101</v>
      </c>
      <c r="C280" s="60" t="s">
        <v>322</v>
      </c>
      <c r="D280" s="87">
        <v>37075</v>
      </c>
      <c r="E280" s="88">
        <f t="shared" ca="1" si="2"/>
        <v>23</v>
      </c>
      <c r="F280" s="60" t="s">
        <v>123</v>
      </c>
      <c r="G280" s="88"/>
      <c r="H280" s="88">
        <v>42533</v>
      </c>
      <c r="I280" s="98"/>
      <c r="J280" s="98"/>
      <c r="K280" s="86">
        <v>2</v>
      </c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 x14ac:dyDescent="0.35">
      <c r="A281" s="60" t="s">
        <v>419</v>
      </c>
      <c r="B281" s="86" t="s">
        <v>127</v>
      </c>
      <c r="C281" s="60" t="s">
        <v>322</v>
      </c>
      <c r="D281" s="87">
        <v>37428</v>
      </c>
      <c r="E281" s="88">
        <f t="shared" ca="1" si="2"/>
        <v>22</v>
      </c>
      <c r="F281" s="60" t="s">
        <v>131</v>
      </c>
      <c r="G281" s="88"/>
      <c r="H281" s="88">
        <v>29131</v>
      </c>
      <c r="I281" s="98"/>
      <c r="J281" s="98"/>
      <c r="K281" s="86">
        <v>5</v>
      </c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 x14ac:dyDescent="0.35">
      <c r="A282" s="60" t="s">
        <v>420</v>
      </c>
      <c r="B282" s="86" t="s">
        <v>101</v>
      </c>
      <c r="C282" s="60" t="s">
        <v>322</v>
      </c>
      <c r="D282" s="87">
        <v>37438</v>
      </c>
      <c r="E282" s="88">
        <f t="shared" ca="1" si="2"/>
        <v>22</v>
      </c>
      <c r="F282" s="60" t="s">
        <v>118</v>
      </c>
      <c r="G282" s="88" t="s">
        <v>149</v>
      </c>
      <c r="H282" s="88">
        <v>100359</v>
      </c>
      <c r="I282" s="98"/>
      <c r="J282" s="98"/>
      <c r="K282" s="86">
        <v>1</v>
      </c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 x14ac:dyDescent="0.35">
      <c r="A283" s="60" t="s">
        <v>421</v>
      </c>
      <c r="B283" s="86" t="s">
        <v>101</v>
      </c>
      <c r="C283" s="60" t="s">
        <v>322</v>
      </c>
      <c r="D283" s="87">
        <v>37796</v>
      </c>
      <c r="E283" s="88">
        <f t="shared" ca="1" si="2"/>
        <v>21</v>
      </c>
      <c r="F283" s="60" t="s">
        <v>123</v>
      </c>
      <c r="G283" s="88"/>
      <c r="H283" s="88">
        <v>54445</v>
      </c>
      <c r="I283" s="98"/>
      <c r="J283" s="98"/>
      <c r="K283" s="86">
        <v>3</v>
      </c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 x14ac:dyDescent="0.35">
      <c r="A284" s="60" t="s">
        <v>422</v>
      </c>
      <c r="B284" s="86" t="s">
        <v>101</v>
      </c>
      <c r="C284" s="60" t="s">
        <v>322</v>
      </c>
      <c r="D284" s="87">
        <v>37807</v>
      </c>
      <c r="E284" s="88">
        <f t="shared" ca="1" si="2"/>
        <v>21</v>
      </c>
      <c r="F284" s="60" t="s">
        <v>131</v>
      </c>
      <c r="G284" s="88"/>
      <c r="H284" s="88">
        <v>25721</v>
      </c>
      <c r="I284" s="98"/>
      <c r="J284" s="98"/>
      <c r="K284" s="86">
        <v>1</v>
      </c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 x14ac:dyDescent="0.35">
      <c r="A285" s="60" t="s">
        <v>423</v>
      </c>
      <c r="B285" s="86" t="s">
        <v>127</v>
      </c>
      <c r="C285" s="60" t="s">
        <v>322</v>
      </c>
      <c r="D285" s="87">
        <v>38898</v>
      </c>
      <c r="E285" s="88">
        <f t="shared" ca="1" si="2"/>
        <v>18</v>
      </c>
      <c r="F285" s="60" t="s">
        <v>131</v>
      </c>
      <c r="G285" s="88"/>
      <c r="H285" s="88">
        <v>21785</v>
      </c>
      <c r="I285" s="98"/>
      <c r="J285" s="98"/>
      <c r="K285" s="86">
        <v>3</v>
      </c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 x14ac:dyDescent="0.35">
      <c r="A286" s="60" t="s">
        <v>424</v>
      </c>
      <c r="B286" s="86" t="s">
        <v>104</v>
      </c>
      <c r="C286" s="60" t="s">
        <v>322</v>
      </c>
      <c r="D286" s="87">
        <v>40711</v>
      </c>
      <c r="E286" s="88">
        <f t="shared" ca="1" si="2"/>
        <v>13</v>
      </c>
      <c r="F286" s="60" t="s">
        <v>123</v>
      </c>
      <c r="G286" s="88"/>
      <c r="H286" s="88">
        <v>60545</v>
      </c>
      <c r="I286" s="98"/>
      <c r="J286" s="98"/>
      <c r="K286" s="86">
        <v>3</v>
      </c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 x14ac:dyDescent="0.35">
      <c r="A287" s="60" t="s">
        <v>425</v>
      </c>
      <c r="B287" s="86" t="s">
        <v>125</v>
      </c>
      <c r="C287" s="60" t="s">
        <v>322</v>
      </c>
      <c r="D287" s="87">
        <v>39990</v>
      </c>
      <c r="E287" s="88">
        <f t="shared" ca="1" si="2"/>
        <v>15</v>
      </c>
      <c r="F287" s="60" t="s">
        <v>131</v>
      </c>
      <c r="G287" s="88"/>
      <c r="H287" s="88">
        <v>27198</v>
      </c>
      <c r="I287" s="98"/>
      <c r="J287" s="98"/>
      <c r="K287" s="86">
        <v>3</v>
      </c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 x14ac:dyDescent="0.35">
      <c r="A288" s="60" t="s">
        <v>426</v>
      </c>
      <c r="B288" s="86" t="s">
        <v>134</v>
      </c>
      <c r="C288" s="60" t="s">
        <v>322</v>
      </c>
      <c r="D288" s="87">
        <v>42202</v>
      </c>
      <c r="E288" s="88">
        <f t="shared" ca="1" si="2"/>
        <v>9</v>
      </c>
      <c r="F288" s="60" t="s">
        <v>123</v>
      </c>
      <c r="G288" s="88"/>
      <c r="H288" s="88">
        <v>51077</v>
      </c>
      <c r="I288" s="98"/>
      <c r="J288" s="98"/>
      <c r="K288" s="86">
        <v>2</v>
      </c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 x14ac:dyDescent="0.35">
      <c r="A289" s="60" t="s">
        <v>427</v>
      </c>
      <c r="B289" s="86" t="s">
        <v>134</v>
      </c>
      <c r="C289" s="60" t="s">
        <v>322</v>
      </c>
      <c r="D289" s="87">
        <v>37087</v>
      </c>
      <c r="E289" s="88">
        <f t="shared" ca="1" si="2"/>
        <v>23</v>
      </c>
      <c r="F289" s="60" t="s">
        <v>118</v>
      </c>
      <c r="G289" s="88" t="s">
        <v>119</v>
      </c>
      <c r="H289" s="88">
        <v>61049</v>
      </c>
      <c r="I289" s="98"/>
      <c r="J289" s="98"/>
      <c r="K289" s="86">
        <v>1</v>
      </c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 x14ac:dyDescent="0.35">
      <c r="A290" s="60" t="s">
        <v>428</v>
      </c>
      <c r="B290" s="86" t="s">
        <v>102</v>
      </c>
      <c r="C290" s="60" t="s">
        <v>322</v>
      </c>
      <c r="D290" s="87">
        <v>37089</v>
      </c>
      <c r="E290" s="88">
        <f t="shared" ca="1" si="2"/>
        <v>23</v>
      </c>
      <c r="F290" s="60" t="s">
        <v>131</v>
      </c>
      <c r="G290" s="88"/>
      <c r="H290" s="88">
        <v>36439</v>
      </c>
      <c r="I290" s="98"/>
      <c r="J290" s="98"/>
      <c r="K290" s="86">
        <v>3</v>
      </c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 x14ac:dyDescent="0.35">
      <c r="A291" s="60" t="s">
        <v>429</v>
      </c>
      <c r="B291" s="86" t="s">
        <v>127</v>
      </c>
      <c r="C291" s="60" t="s">
        <v>322</v>
      </c>
      <c r="D291" s="87">
        <v>40390</v>
      </c>
      <c r="E291" s="88">
        <f t="shared" ca="1" si="2"/>
        <v>14</v>
      </c>
      <c r="F291" s="60" t="s">
        <v>118</v>
      </c>
      <c r="G291" s="88" t="s">
        <v>121</v>
      </c>
      <c r="H291" s="88">
        <v>86051</v>
      </c>
      <c r="I291" s="98"/>
      <c r="J291" s="98"/>
      <c r="K291" s="86">
        <v>1</v>
      </c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 x14ac:dyDescent="0.35">
      <c r="A292" s="60" t="s">
        <v>430</v>
      </c>
      <c r="B292" s="86" t="s">
        <v>125</v>
      </c>
      <c r="C292" s="60" t="s">
        <v>322</v>
      </c>
      <c r="D292" s="87">
        <v>40775</v>
      </c>
      <c r="E292" s="88">
        <f t="shared" ca="1" si="2"/>
        <v>13</v>
      </c>
      <c r="F292" s="60" t="s">
        <v>118</v>
      </c>
      <c r="G292" s="88" t="s">
        <v>121</v>
      </c>
      <c r="H292" s="88">
        <v>113335</v>
      </c>
      <c r="I292" s="98"/>
      <c r="J292" s="98"/>
      <c r="K292" s="86">
        <v>3</v>
      </c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 x14ac:dyDescent="0.35">
      <c r="A293" s="60" t="s">
        <v>431</v>
      </c>
      <c r="B293" s="86" t="s">
        <v>101</v>
      </c>
      <c r="C293" s="60" t="s">
        <v>322</v>
      </c>
      <c r="D293" s="87">
        <v>40432</v>
      </c>
      <c r="E293" s="88">
        <f t="shared" ca="1" si="2"/>
        <v>14</v>
      </c>
      <c r="F293" s="60" t="s">
        <v>141</v>
      </c>
      <c r="G293" s="88" t="s">
        <v>149</v>
      </c>
      <c r="H293" s="88">
        <v>27884</v>
      </c>
      <c r="I293" s="98"/>
      <c r="J293" s="98"/>
      <c r="K293" s="86">
        <v>4</v>
      </c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 x14ac:dyDescent="0.35">
      <c r="A294" s="60" t="s">
        <v>432</v>
      </c>
      <c r="B294" s="86" t="s">
        <v>125</v>
      </c>
      <c r="C294" s="60" t="s">
        <v>322</v>
      </c>
      <c r="D294" s="87">
        <v>41502</v>
      </c>
      <c r="E294" s="88">
        <f t="shared" ca="1" si="2"/>
        <v>11</v>
      </c>
      <c r="F294" s="60" t="s">
        <v>141</v>
      </c>
      <c r="G294" s="88" t="s">
        <v>128</v>
      </c>
      <c r="H294" s="88">
        <v>28075</v>
      </c>
      <c r="I294" s="98"/>
      <c r="J294" s="98"/>
      <c r="K294" s="86">
        <v>2</v>
      </c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 x14ac:dyDescent="0.35">
      <c r="A295" s="60" t="s">
        <v>433</v>
      </c>
      <c r="B295" s="86" t="s">
        <v>134</v>
      </c>
      <c r="C295" s="60" t="s">
        <v>322</v>
      </c>
      <c r="D295" s="87">
        <v>40060</v>
      </c>
      <c r="E295" s="88">
        <f t="shared" ca="1" si="2"/>
        <v>15</v>
      </c>
      <c r="F295" s="60" t="s">
        <v>141</v>
      </c>
      <c r="G295" s="88" t="s">
        <v>119</v>
      </c>
      <c r="H295" s="88">
        <v>27487</v>
      </c>
      <c r="I295" s="98"/>
      <c r="J295" s="98"/>
      <c r="K295" s="86">
        <v>4</v>
      </c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 x14ac:dyDescent="0.35">
      <c r="A296" s="60" t="s">
        <v>434</v>
      </c>
      <c r="B296" s="86" t="s">
        <v>101</v>
      </c>
      <c r="C296" s="60" t="s">
        <v>322</v>
      </c>
      <c r="D296" s="87">
        <v>40068</v>
      </c>
      <c r="E296" s="88">
        <f t="shared" ca="1" si="2"/>
        <v>15</v>
      </c>
      <c r="F296" s="60" t="s">
        <v>118</v>
      </c>
      <c r="G296" s="88" t="s">
        <v>121</v>
      </c>
      <c r="H296" s="88">
        <v>119949</v>
      </c>
      <c r="I296" s="98"/>
      <c r="J296" s="98"/>
      <c r="K296" s="86">
        <v>2</v>
      </c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 x14ac:dyDescent="0.35">
      <c r="A297" s="60" t="s">
        <v>435</v>
      </c>
      <c r="B297" s="86" t="s">
        <v>102</v>
      </c>
      <c r="C297" s="60" t="s">
        <v>322</v>
      </c>
      <c r="D297" s="87">
        <v>37145</v>
      </c>
      <c r="E297" s="88">
        <f t="shared" ca="1" si="2"/>
        <v>23</v>
      </c>
      <c r="F297" s="60" t="s">
        <v>131</v>
      </c>
      <c r="G297" s="88"/>
      <c r="H297" s="88">
        <v>24744</v>
      </c>
      <c r="I297" s="98"/>
      <c r="J297" s="98"/>
      <c r="K297" s="86">
        <v>3</v>
      </c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 x14ac:dyDescent="0.35">
      <c r="A298" s="60" t="s">
        <v>436</v>
      </c>
      <c r="B298" s="86" t="s">
        <v>102</v>
      </c>
      <c r="C298" s="60" t="s">
        <v>322</v>
      </c>
      <c r="D298" s="87">
        <v>37491</v>
      </c>
      <c r="E298" s="88">
        <f t="shared" ca="1" si="2"/>
        <v>22</v>
      </c>
      <c r="F298" s="60" t="s">
        <v>141</v>
      </c>
      <c r="G298" s="88" t="s">
        <v>119</v>
      </c>
      <c r="H298" s="88">
        <v>21672</v>
      </c>
      <c r="I298" s="98"/>
      <c r="J298" s="98"/>
      <c r="K298" s="86">
        <v>2</v>
      </c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 x14ac:dyDescent="0.35">
      <c r="A299" s="60" t="s">
        <v>437</v>
      </c>
      <c r="B299" s="86" t="s">
        <v>101</v>
      </c>
      <c r="C299" s="60" t="s">
        <v>322</v>
      </c>
      <c r="D299" s="87">
        <v>37500</v>
      </c>
      <c r="E299" s="88">
        <f t="shared" ca="1" si="2"/>
        <v>22</v>
      </c>
      <c r="F299" s="60" t="s">
        <v>141</v>
      </c>
      <c r="G299" s="88" t="s">
        <v>149</v>
      </c>
      <c r="H299" s="88">
        <v>29067</v>
      </c>
      <c r="I299" s="98"/>
      <c r="J299" s="98"/>
      <c r="K299" s="86">
        <v>3</v>
      </c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 x14ac:dyDescent="0.35">
      <c r="A300" s="60" t="s">
        <v>438</v>
      </c>
      <c r="B300" s="86" t="s">
        <v>101</v>
      </c>
      <c r="C300" s="60" t="s">
        <v>322</v>
      </c>
      <c r="D300" s="87">
        <v>37509</v>
      </c>
      <c r="E300" s="88">
        <f t="shared" ca="1" si="2"/>
        <v>22</v>
      </c>
      <c r="F300" s="60" t="s">
        <v>141</v>
      </c>
      <c r="G300" s="88" t="s">
        <v>119</v>
      </c>
      <c r="H300" s="88">
        <v>27648</v>
      </c>
      <c r="I300" s="98"/>
      <c r="J300" s="98"/>
      <c r="K300" s="86">
        <v>1</v>
      </c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 x14ac:dyDescent="0.35">
      <c r="A301" s="60" t="s">
        <v>439</v>
      </c>
      <c r="B301" s="86" t="s">
        <v>134</v>
      </c>
      <c r="C301" s="60" t="s">
        <v>322</v>
      </c>
      <c r="D301" s="87">
        <v>38587</v>
      </c>
      <c r="E301" s="88">
        <f t="shared" ca="1" si="2"/>
        <v>19</v>
      </c>
      <c r="F301" s="60" t="s">
        <v>118</v>
      </c>
      <c r="G301" s="88" t="s">
        <v>149</v>
      </c>
      <c r="H301" s="88">
        <v>104197</v>
      </c>
      <c r="I301" s="98"/>
      <c r="J301" s="98"/>
      <c r="K301" s="86">
        <v>5</v>
      </c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 x14ac:dyDescent="0.35">
      <c r="A302" s="60" t="s">
        <v>440</v>
      </c>
      <c r="B302" s="86" t="s">
        <v>101</v>
      </c>
      <c r="C302" s="60" t="s">
        <v>322</v>
      </c>
      <c r="D302" s="87">
        <v>38944</v>
      </c>
      <c r="E302" s="88">
        <f t="shared" ca="1" si="2"/>
        <v>18</v>
      </c>
      <c r="F302" s="60" t="s">
        <v>141</v>
      </c>
      <c r="G302" s="88" t="s">
        <v>121</v>
      </c>
      <c r="H302" s="88">
        <v>23003</v>
      </c>
      <c r="I302" s="98"/>
      <c r="J302" s="98"/>
      <c r="K302" s="86">
        <v>2</v>
      </c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 x14ac:dyDescent="0.35">
      <c r="A303" s="60" t="s">
        <v>441</v>
      </c>
      <c r="B303" s="86" t="s">
        <v>102</v>
      </c>
      <c r="C303" s="60" t="s">
        <v>322</v>
      </c>
      <c r="D303" s="87">
        <v>40426</v>
      </c>
      <c r="E303" s="88">
        <f t="shared" ca="1" si="2"/>
        <v>14</v>
      </c>
      <c r="F303" s="60" t="s">
        <v>118</v>
      </c>
      <c r="G303" s="88" t="s">
        <v>119</v>
      </c>
      <c r="H303" s="88">
        <v>105667</v>
      </c>
      <c r="I303" s="98"/>
      <c r="J303" s="98"/>
      <c r="K303" s="86">
        <v>2</v>
      </c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 x14ac:dyDescent="0.35">
      <c r="A304" s="60" t="s">
        <v>442</v>
      </c>
      <c r="B304" s="86" t="s">
        <v>134</v>
      </c>
      <c r="C304" s="60" t="s">
        <v>322</v>
      </c>
      <c r="D304" s="87">
        <v>40774</v>
      </c>
      <c r="E304" s="88">
        <f t="shared" ca="1" si="2"/>
        <v>13</v>
      </c>
      <c r="F304" s="60" t="s">
        <v>141</v>
      </c>
      <c r="G304" s="88" t="s">
        <v>119</v>
      </c>
      <c r="H304" s="88">
        <v>25004</v>
      </c>
      <c r="I304" s="98"/>
      <c r="J304" s="98"/>
      <c r="K304" s="86">
        <v>5</v>
      </c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 x14ac:dyDescent="0.35">
      <c r="A305" s="60" t="s">
        <v>443</v>
      </c>
      <c r="B305" s="86" t="s">
        <v>101</v>
      </c>
      <c r="C305" s="60" t="s">
        <v>322</v>
      </c>
      <c r="D305" s="87">
        <v>41527</v>
      </c>
      <c r="E305" s="88">
        <f t="shared" ca="1" si="2"/>
        <v>11</v>
      </c>
      <c r="F305" s="60" t="s">
        <v>131</v>
      </c>
      <c r="G305" s="88"/>
      <c r="H305" s="88">
        <v>38508</v>
      </c>
      <c r="I305" s="98"/>
      <c r="J305" s="98"/>
      <c r="K305" s="86">
        <v>4</v>
      </c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 x14ac:dyDescent="0.35">
      <c r="A306" s="60" t="s">
        <v>444</v>
      </c>
      <c r="B306" s="86" t="s">
        <v>102</v>
      </c>
      <c r="C306" s="60" t="s">
        <v>322</v>
      </c>
      <c r="D306" s="87">
        <v>40456</v>
      </c>
      <c r="E306" s="88">
        <f t="shared" ca="1" si="2"/>
        <v>14</v>
      </c>
      <c r="F306" s="60" t="s">
        <v>123</v>
      </c>
      <c r="G306" s="88"/>
      <c r="H306" s="88">
        <v>62567</v>
      </c>
      <c r="I306" s="98"/>
      <c r="J306" s="98"/>
      <c r="K306" s="86">
        <v>1</v>
      </c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 x14ac:dyDescent="0.35">
      <c r="A307" s="60" t="s">
        <v>445</v>
      </c>
      <c r="B307" s="86" t="s">
        <v>125</v>
      </c>
      <c r="C307" s="60" t="s">
        <v>322</v>
      </c>
      <c r="D307" s="87">
        <v>41534</v>
      </c>
      <c r="E307" s="88">
        <f t="shared" ca="1" si="2"/>
        <v>11</v>
      </c>
      <c r="F307" s="60" t="s">
        <v>118</v>
      </c>
      <c r="G307" s="88" t="s">
        <v>119</v>
      </c>
      <c r="H307" s="88">
        <v>65953</v>
      </c>
      <c r="I307" s="98"/>
      <c r="J307" s="98"/>
      <c r="K307" s="86">
        <v>2</v>
      </c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 x14ac:dyDescent="0.35">
      <c r="A308" s="60" t="s">
        <v>446</v>
      </c>
      <c r="B308" s="86" t="s">
        <v>134</v>
      </c>
      <c r="C308" s="60" t="s">
        <v>322</v>
      </c>
      <c r="D308" s="87">
        <v>41540</v>
      </c>
      <c r="E308" s="88">
        <f t="shared" ca="1" si="2"/>
        <v>11</v>
      </c>
      <c r="F308" s="60" t="s">
        <v>123</v>
      </c>
      <c r="G308" s="88"/>
      <c r="H308" s="88">
        <v>42468</v>
      </c>
      <c r="I308" s="98"/>
      <c r="J308" s="98"/>
      <c r="K308" s="86">
        <v>5</v>
      </c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 x14ac:dyDescent="0.35">
      <c r="A309" s="60" t="s">
        <v>447</v>
      </c>
      <c r="B309" s="86" t="s">
        <v>134</v>
      </c>
      <c r="C309" s="60" t="s">
        <v>322</v>
      </c>
      <c r="D309" s="87">
        <v>41547</v>
      </c>
      <c r="E309" s="88">
        <f t="shared" ca="1" si="2"/>
        <v>11</v>
      </c>
      <c r="F309" s="60" t="s">
        <v>141</v>
      </c>
      <c r="G309" s="88" t="s">
        <v>121</v>
      </c>
      <c r="H309" s="88">
        <v>21257</v>
      </c>
      <c r="I309" s="98"/>
      <c r="J309" s="98"/>
      <c r="K309" s="86">
        <v>5</v>
      </c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 x14ac:dyDescent="0.35">
      <c r="A310" s="60" t="s">
        <v>448</v>
      </c>
      <c r="B310" s="86" t="s">
        <v>127</v>
      </c>
      <c r="C310" s="60" t="s">
        <v>322</v>
      </c>
      <c r="D310" s="87">
        <v>41551</v>
      </c>
      <c r="E310" s="88">
        <f t="shared" ca="1" si="2"/>
        <v>11</v>
      </c>
      <c r="F310" s="60" t="s">
        <v>131</v>
      </c>
      <c r="G310" s="88"/>
      <c r="H310" s="88">
        <v>34488</v>
      </c>
      <c r="I310" s="98"/>
      <c r="J310" s="98"/>
      <c r="K310" s="86">
        <v>4</v>
      </c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 x14ac:dyDescent="0.35">
      <c r="A311" s="60" t="s">
        <v>449</v>
      </c>
      <c r="B311" s="86" t="s">
        <v>127</v>
      </c>
      <c r="C311" s="60" t="s">
        <v>322</v>
      </c>
      <c r="D311" s="87">
        <v>41552</v>
      </c>
      <c r="E311" s="88">
        <f t="shared" ca="1" si="2"/>
        <v>11</v>
      </c>
      <c r="F311" s="60" t="s">
        <v>118</v>
      </c>
      <c r="G311" s="88" t="s">
        <v>119</v>
      </c>
      <c r="H311" s="88">
        <v>100625</v>
      </c>
      <c r="I311" s="98"/>
      <c r="J311" s="98"/>
      <c r="K311" s="86">
        <v>4</v>
      </c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 x14ac:dyDescent="0.35">
      <c r="A312" s="60" t="s">
        <v>450</v>
      </c>
      <c r="B312" s="86" t="s">
        <v>104</v>
      </c>
      <c r="C312" s="60" t="s">
        <v>322</v>
      </c>
      <c r="D312" s="87">
        <v>40079</v>
      </c>
      <c r="E312" s="88">
        <f t="shared" ca="1" si="2"/>
        <v>15</v>
      </c>
      <c r="F312" s="60" t="s">
        <v>118</v>
      </c>
      <c r="G312" s="88" t="s">
        <v>121</v>
      </c>
      <c r="H312" s="88">
        <v>71207</v>
      </c>
      <c r="I312" s="98"/>
      <c r="J312" s="98"/>
      <c r="K312" s="86">
        <v>1</v>
      </c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 x14ac:dyDescent="0.35">
      <c r="A313" s="60" t="s">
        <v>451</v>
      </c>
      <c r="B313" s="86" t="s">
        <v>102</v>
      </c>
      <c r="C313" s="60" t="s">
        <v>322</v>
      </c>
      <c r="D313" s="87">
        <v>37162</v>
      </c>
      <c r="E313" s="88">
        <f t="shared" ca="1" si="2"/>
        <v>23</v>
      </c>
      <c r="F313" s="60" t="s">
        <v>118</v>
      </c>
      <c r="G313" s="88" t="s">
        <v>119</v>
      </c>
      <c r="H313" s="88">
        <v>74177</v>
      </c>
      <c r="I313" s="98"/>
      <c r="J313" s="98"/>
      <c r="K313" s="86">
        <v>3</v>
      </c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 x14ac:dyDescent="0.35">
      <c r="A314" s="60" t="s">
        <v>452</v>
      </c>
      <c r="B314" s="86" t="s">
        <v>104</v>
      </c>
      <c r="C314" s="60" t="s">
        <v>322</v>
      </c>
      <c r="D314" s="87">
        <v>37522</v>
      </c>
      <c r="E314" s="88">
        <f t="shared" ca="1" si="2"/>
        <v>22</v>
      </c>
      <c r="F314" s="60" t="s">
        <v>118</v>
      </c>
      <c r="G314" s="88" t="s">
        <v>119</v>
      </c>
      <c r="H314" s="88">
        <v>110056</v>
      </c>
      <c r="I314" s="98"/>
      <c r="J314" s="98"/>
      <c r="K314" s="86">
        <v>1</v>
      </c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 x14ac:dyDescent="0.35">
      <c r="A315" s="60" t="s">
        <v>453</v>
      </c>
      <c r="B315" s="86" t="s">
        <v>134</v>
      </c>
      <c r="C315" s="60" t="s">
        <v>322</v>
      </c>
      <c r="D315" s="87">
        <v>37533</v>
      </c>
      <c r="E315" s="88">
        <f t="shared" ca="1" si="2"/>
        <v>22</v>
      </c>
      <c r="F315" s="60" t="s">
        <v>123</v>
      </c>
      <c r="G315" s="88"/>
      <c r="H315" s="88">
        <v>61567</v>
      </c>
      <c r="I315" s="98"/>
      <c r="J315" s="98"/>
      <c r="K315" s="86">
        <v>5</v>
      </c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 x14ac:dyDescent="0.35">
      <c r="A316" s="60" t="s">
        <v>454</v>
      </c>
      <c r="B316" s="86" t="s">
        <v>127</v>
      </c>
      <c r="C316" s="60" t="s">
        <v>322</v>
      </c>
      <c r="D316" s="87">
        <v>38977</v>
      </c>
      <c r="E316" s="88">
        <f t="shared" ca="1" si="2"/>
        <v>18</v>
      </c>
      <c r="F316" s="60" t="s">
        <v>131</v>
      </c>
      <c r="G316" s="88"/>
      <c r="H316" s="88">
        <v>28597</v>
      </c>
      <c r="I316" s="98"/>
      <c r="J316" s="98"/>
      <c r="K316" s="86">
        <v>3</v>
      </c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 x14ac:dyDescent="0.35">
      <c r="A317" s="60" t="s">
        <v>455</v>
      </c>
      <c r="B317" s="86" t="s">
        <v>104</v>
      </c>
      <c r="C317" s="60" t="s">
        <v>322</v>
      </c>
      <c r="D317" s="87">
        <v>39367</v>
      </c>
      <c r="E317" s="88">
        <f t="shared" ca="1" si="2"/>
        <v>17</v>
      </c>
      <c r="F317" s="60" t="s">
        <v>131</v>
      </c>
      <c r="G317" s="88"/>
      <c r="H317" s="88">
        <v>24084</v>
      </c>
      <c r="I317" s="98"/>
      <c r="J317" s="98"/>
      <c r="K317" s="86">
        <v>5</v>
      </c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 x14ac:dyDescent="0.35">
      <c r="A318" s="60" t="s">
        <v>456</v>
      </c>
      <c r="B318" s="86" t="s">
        <v>127</v>
      </c>
      <c r="C318" s="60" t="s">
        <v>322</v>
      </c>
      <c r="D318" s="87">
        <v>40825</v>
      </c>
      <c r="E318" s="88">
        <f t="shared" ca="1" si="2"/>
        <v>13</v>
      </c>
      <c r="F318" s="60" t="s">
        <v>123</v>
      </c>
      <c r="G318" s="88"/>
      <c r="H318" s="88">
        <v>59275</v>
      </c>
      <c r="I318" s="98"/>
      <c r="J318" s="98"/>
      <c r="K318" s="86">
        <v>5</v>
      </c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 x14ac:dyDescent="0.35">
      <c r="A319" s="60" t="s">
        <v>457</v>
      </c>
      <c r="B319" s="86" t="s">
        <v>134</v>
      </c>
      <c r="C319" s="60" t="s">
        <v>322</v>
      </c>
      <c r="D319" s="87">
        <v>41548</v>
      </c>
      <c r="E319" s="88">
        <f t="shared" ca="1" si="2"/>
        <v>11</v>
      </c>
      <c r="F319" s="60" t="s">
        <v>131</v>
      </c>
      <c r="G319" s="88"/>
      <c r="H319" s="88">
        <v>28267</v>
      </c>
      <c r="I319" s="98"/>
      <c r="J319" s="98"/>
      <c r="K319" s="86">
        <v>4</v>
      </c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 x14ac:dyDescent="0.35">
      <c r="A320" s="60" t="s">
        <v>458</v>
      </c>
      <c r="B320" s="86" t="s">
        <v>104</v>
      </c>
      <c r="C320" s="60" t="s">
        <v>322</v>
      </c>
      <c r="D320" s="87">
        <v>40481</v>
      </c>
      <c r="E320" s="88">
        <f t="shared" ca="1" si="2"/>
        <v>14</v>
      </c>
      <c r="F320" s="60" t="s">
        <v>118</v>
      </c>
      <c r="G320" s="88" t="s">
        <v>121</v>
      </c>
      <c r="H320" s="88">
        <v>113370</v>
      </c>
      <c r="I320" s="98"/>
      <c r="J320" s="98"/>
      <c r="K320" s="86">
        <v>2</v>
      </c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 x14ac:dyDescent="0.35">
      <c r="A321" s="60" t="s">
        <v>459</v>
      </c>
      <c r="B321" s="86" t="s">
        <v>101</v>
      </c>
      <c r="C321" s="60" t="s">
        <v>322</v>
      </c>
      <c r="D321" s="87">
        <v>40485</v>
      </c>
      <c r="E321" s="88">
        <f t="shared" ca="1" si="2"/>
        <v>14</v>
      </c>
      <c r="F321" s="60" t="s">
        <v>141</v>
      </c>
      <c r="G321" s="88" t="s">
        <v>149</v>
      </c>
      <c r="H321" s="88">
        <v>21204</v>
      </c>
      <c r="I321" s="98"/>
      <c r="J321" s="98"/>
      <c r="K321" s="86">
        <v>3</v>
      </c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 x14ac:dyDescent="0.35">
      <c r="A322" s="60" t="s">
        <v>460</v>
      </c>
      <c r="B322" s="86" t="s">
        <v>134</v>
      </c>
      <c r="C322" s="60" t="s">
        <v>322</v>
      </c>
      <c r="D322" s="87">
        <v>41570</v>
      </c>
      <c r="E322" s="88">
        <f t="shared" ca="1" si="2"/>
        <v>11</v>
      </c>
      <c r="F322" s="60" t="s">
        <v>131</v>
      </c>
      <c r="G322" s="88"/>
      <c r="H322" s="88">
        <v>23675</v>
      </c>
      <c r="I322" s="98"/>
      <c r="J322" s="98"/>
      <c r="K322" s="86">
        <v>3</v>
      </c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 x14ac:dyDescent="0.35">
      <c r="A323" s="60" t="s">
        <v>461</v>
      </c>
      <c r="B323" s="86" t="s">
        <v>134</v>
      </c>
      <c r="C323" s="60" t="s">
        <v>322</v>
      </c>
      <c r="D323" s="87">
        <v>37179</v>
      </c>
      <c r="E323" s="88">
        <f t="shared" ca="1" si="2"/>
        <v>23</v>
      </c>
      <c r="F323" s="60" t="s">
        <v>141</v>
      </c>
      <c r="G323" s="88" t="s">
        <v>119</v>
      </c>
      <c r="H323" s="88">
        <v>21992</v>
      </c>
      <c r="I323" s="98"/>
      <c r="J323" s="98"/>
      <c r="K323" s="86">
        <v>3</v>
      </c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 x14ac:dyDescent="0.35">
      <c r="A324" s="60" t="s">
        <v>462</v>
      </c>
      <c r="B324" s="86" t="s">
        <v>104</v>
      </c>
      <c r="C324" s="60" t="s">
        <v>322</v>
      </c>
      <c r="D324" s="87">
        <v>37200</v>
      </c>
      <c r="E324" s="88">
        <f t="shared" ca="1" si="2"/>
        <v>23</v>
      </c>
      <c r="F324" s="60" t="s">
        <v>118</v>
      </c>
      <c r="G324" s="88" t="s">
        <v>121</v>
      </c>
      <c r="H324" s="88">
        <v>123099</v>
      </c>
      <c r="I324" s="98"/>
      <c r="J324" s="98"/>
      <c r="K324" s="86">
        <v>2</v>
      </c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 x14ac:dyDescent="0.35">
      <c r="A325" s="60" t="s">
        <v>463</v>
      </c>
      <c r="B325" s="86" t="s">
        <v>127</v>
      </c>
      <c r="C325" s="60" t="s">
        <v>322</v>
      </c>
      <c r="D325" s="87">
        <v>39014</v>
      </c>
      <c r="E325" s="88">
        <f t="shared" ca="1" si="2"/>
        <v>18</v>
      </c>
      <c r="F325" s="60" t="s">
        <v>118</v>
      </c>
      <c r="G325" s="88" t="s">
        <v>149</v>
      </c>
      <c r="H325" s="88">
        <v>95555</v>
      </c>
      <c r="I325" s="98"/>
      <c r="J325" s="98"/>
      <c r="K325" s="86">
        <v>1</v>
      </c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 x14ac:dyDescent="0.35">
      <c r="A326" s="60" t="s">
        <v>464</v>
      </c>
      <c r="B326" s="86" t="s">
        <v>134</v>
      </c>
      <c r="C326" s="60" t="s">
        <v>322</v>
      </c>
      <c r="D326" s="87">
        <v>39021</v>
      </c>
      <c r="E326" s="88">
        <f t="shared" ca="1" si="2"/>
        <v>18</v>
      </c>
      <c r="F326" s="60" t="s">
        <v>118</v>
      </c>
      <c r="G326" s="88" t="s">
        <v>119</v>
      </c>
      <c r="H326" s="88">
        <v>69335</v>
      </c>
      <c r="I326" s="98"/>
      <c r="J326" s="98"/>
      <c r="K326" s="86">
        <v>3</v>
      </c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 x14ac:dyDescent="0.35">
      <c r="A327" s="60" t="s">
        <v>465</v>
      </c>
      <c r="B327" s="86" t="s">
        <v>101</v>
      </c>
      <c r="C327" s="60" t="s">
        <v>322</v>
      </c>
      <c r="D327" s="87">
        <v>39399</v>
      </c>
      <c r="E327" s="88">
        <f t="shared" ca="1" si="2"/>
        <v>17</v>
      </c>
      <c r="F327" s="60" t="s">
        <v>131</v>
      </c>
      <c r="G327" s="88"/>
      <c r="H327" s="88">
        <v>22703</v>
      </c>
      <c r="I327" s="98"/>
      <c r="J327" s="98"/>
      <c r="K327" s="86">
        <v>2</v>
      </c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 x14ac:dyDescent="0.35">
      <c r="A328" s="60" t="s">
        <v>466</v>
      </c>
      <c r="B328" s="86" t="s">
        <v>127</v>
      </c>
      <c r="C328" s="60" t="s">
        <v>322</v>
      </c>
      <c r="D328" s="87">
        <v>39399</v>
      </c>
      <c r="E328" s="88">
        <f t="shared" ca="1" si="2"/>
        <v>17</v>
      </c>
      <c r="F328" s="60" t="s">
        <v>141</v>
      </c>
      <c r="G328" s="88" t="s">
        <v>121</v>
      </c>
      <c r="H328" s="88">
        <v>22937</v>
      </c>
      <c r="I328" s="98"/>
      <c r="J328" s="98"/>
      <c r="K328" s="86">
        <v>4</v>
      </c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 x14ac:dyDescent="0.35">
      <c r="A329" s="60" t="s">
        <v>467</v>
      </c>
      <c r="B329" s="86" t="s">
        <v>101</v>
      </c>
      <c r="C329" s="60" t="s">
        <v>322</v>
      </c>
      <c r="D329" s="87">
        <v>40838</v>
      </c>
      <c r="E329" s="88">
        <f t="shared" ca="1" si="2"/>
        <v>13</v>
      </c>
      <c r="F329" s="60" t="s">
        <v>118</v>
      </c>
      <c r="G329" s="88" t="s">
        <v>119</v>
      </c>
      <c r="H329" s="88">
        <v>117677</v>
      </c>
      <c r="I329" s="98"/>
      <c r="J329" s="98"/>
      <c r="K329" s="86">
        <v>2</v>
      </c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 x14ac:dyDescent="0.35">
      <c r="A330" s="60" t="s">
        <v>468</v>
      </c>
      <c r="B330" s="86" t="s">
        <v>134</v>
      </c>
      <c r="C330" s="60" t="s">
        <v>322</v>
      </c>
      <c r="D330" s="87">
        <v>40468</v>
      </c>
      <c r="E330" s="88">
        <f t="shared" ca="1" si="2"/>
        <v>14</v>
      </c>
      <c r="F330" s="60" t="s">
        <v>141</v>
      </c>
      <c r="G330" s="88" t="s">
        <v>128</v>
      </c>
      <c r="H330" s="88">
        <v>24870</v>
      </c>
      <c r="I330" s="98"/>
      <c r="J330" s="98"/>
      <c r="K330" s="86">
        <v>3</v>
      </c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 x14ac:dyDescent="0.35">
      <c r="A331" s="60" t="s">
        <v>469</v>
      </c>
      <c r="B331" s="86" t="s">
        <v>127</v>
      </c>
      <c r="C331" s="60" t="s">
        <v>322</v>
      </c>
      <c r="D331" s="87">
        <v>40863</v>
      </c>
      <c r="E331" s="88">
        <f t="shared" ca="1" si="2"/>
        <v>13</v>
      </c>
      <c r="F331" s="60" t="s">
        <v>123</v>
      </c>
      <c r="G331" s="88"/>
      <c r="H331" s="88">
        <v>41503</v>
      </c>
      <c r="I331" s="98"/>
      <c r="J331" s="98"/>
      <c r="K331" s="86">
        <v>5</v>
      </c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 x14ac:dyDescent="0.35">
      <c r="A332" s="60" t="s">
        <v>470</v>
      </c>
      <c r="B332" s="86" t="s">
        <v>134</v>
      </c>
      <c r="C332" s="60" t="s">
        <v>322</v>
      </c>
      <c r="D332" s="87">
        <v>37581</v>
      </c>
      <c r="E332" s="88">
        <f t="shared" ca="1" si="2"/>
        <v>22</v>
      </c>
      <c r="F332" s="60" t="s">
        <v>141</v>
      </c>
      <c r="G332" s="88" t="s">
        <v>128</v>
      </c>
      <c r="H332" s="88">
        <v>29904</v>
      </c>
      <c r="I332" s="98"/>
      <c r="J332" s="98"/>
      <c r="K332" s="86">
        <v>1</v>
      </c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 x14ac:dyDescent="0.35">
      <c r="A333" s="60" t="s">
        <v>471</v>
      </c>
      <c r="B333" s="86" t="s">
        <v>102</v>
      </c>
      <c r="C333" s="60" t="s">
        <v>322</v>
      </c>
      <c r="D333" s="87">
        <v>38307</v>
      </c>
      <c r="E333" s="88">
        <f t="shared" ca="1" si="2"/>
        <v>20</v>
      </c>
      <c r="F333" s="60" t="s">
        <v>118</v>
      </c>
      <c r="G333" s="88" t="s">
        <v>149</v>
      </c>
      <c r="H333" s="88">
        <v>74514</v>
      </c>
      <c r="I333" s="98"/>
      <c r="J333" s="98"/>
      <c r="K333" s="86">
        <v>2</v>
      </c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 x14ac:dyDescent="0.35">
      <c r="A334" s="60" t="s">
        <v>472</v>
      </c>
      <c r="B334" s="86" t="s">
        <v>104</v>
      </c>
      <c r="C334" s="60" t="s">
        <v>322</v>
      </c>
      <c r="D334" s="87">
        <v>38698</v>
      </c>
      <c r="E334" s="88">
        <f t="shared" ca="1" si="2"/>
        <v>19</v>
      </c>
      <c r="F334" s="60" t="s">
        <v>118</v>
      </c>
      <c r="G334" s="88" t="s">
        <v>119</v>
      </c>
      <c r="H334" s="88">
        <v>103603</v>
      </c>
      <c r="I334" s="98"/>
      <c r="J334" s="98"/>
      <c r="K334" s="86">
        <v>4</v>
      </c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 x14ac:dyDescent="0.35">
      <c r="A335" s="60" t="s">
        <v>473</v>
      </c>
      <c r="B335" s="86" t="s">
        <v>127</v>
      </c>
      <c r="C335" s="60" t="s">
        <v>322</v>
      </c>
      <c r="D335" s="87">
        <v>41253</v>
      </c>
      <c r="E335" s="88">
        <f t="shared" ca="1" si="2"/>
        <v>12</v>
      </c>
      <c r="F335" s="60" t="s">
        <v>118</v>
      </c>
      <c r="G335" s="88" t="s">
        <v>128</v>
      </c>
      <c r="H335" s="88">
        <v>126627</v>
      </c>
      <c r="I335" s="98"/>
      <c r="J335" s="98"/>
      <c r="K335" s="86">
        <v>5</v>
      </c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 x14ac:dyDescent="0.35">
      <c r="A336" s="60" t="s">
        <v>474</v>
      </c>
      <c r="B336" s="86" t="s">
        <v>127</v>
      </c>
      <c r="C336" s="60" t="s">
        <v>475</v>
      </c>
      <c r="D336" s="87">
        <v>41370</v>
      </c>
      <c r="E336" s="88">
        <f t="shared" ca="1" si="2"/>
        <v>11</v>
      </c>
      <c r="F336" s="60" t="s">
        <v>123</v>
      </c>
      <c r="G336" s="88"/>
      <c r="H336" s="88">
        <v>55378</v>
      </c>
      <c r="I336" s="98"/>
      <c r="J336" s="98"/>
      <c r="K336" s="86">
        <v>2</v>
      </c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 x14ac:dyDescent="0.35">
      <c r="A337" s="60" t="s">
        <v>476</v>
      </c>
      <c r="B337" s="86" t="s">
        <v>125</v>
      </c>
      <c r="C337" s="60" t="s">
        <v>475</v>
      </c>
      <c r="D337" s="87">
        <v>38485</v>
      </c>
      <c r="E337" s="88">
        <f t="shared" ca="1" si="2"/>
        <v>19</v>
      </c>
      <c r="F337" s="60" t="s">
        <v>118</v>
      </c>
      <c r="G337" s="88" t="s">
        <v>119</v>
      </c>
      <c r="H337" s="88">
        <v>103260</v>
      </c>
      <c r="I337" s="98"/>
      <c r="J337" s="98"/>
      <c r="K337" s="86">
        <v>3</v>
      </c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 x14ac:dyDescent="0.35">
      <c r="A338" s="60" t="s">
        <v>477</v>
      </c>
      <c r="B338" s="86" t="s">
        <v>127</v>
      </c>
      <c r="C338" s="60" t="s">
        <v>475</v>
      </c>
      <c r="D338" s="87">
        <v>41391</v>
      </c>
      <c r="E338" s="88">
        <f t="shared" ca="1" si="2"/>
        <v>11</v>
      </c>
      <c r="F338" s="60" t="s">
        <v>118</v>
      </c>
      <c r="G338" s="88" t="s">
        <v>149</v>
      </c>
      <c r="H338" s="88">
        <v>61640</v>
      </c>
      <c r="I338" s="98"/>
      <c r="J338" s="98"/>
      <c r="K338" s="86">
        <v>3</v>
      </c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 x14ac:dyDescent="0.35">
      <c r="A339" s="60" t="s">
        <v>478</v>
      </c>
      <c r="B339" s="86" t="s">
        <v>102</v>
      </c>
      <c r="C339" s="60" t="s">
        <v>475</v>
      </c>
      <c r="D339" s="87">
        <v>42215</v>
      </c>
      <c r="E339" s="88">
        <f t="shared" ca="1" si="2"/>
        <v>9</v>
      </c>
      <c r="F339" s="60" t="s">
        <v>118</v>
      </c>
      <c r="G339" s="88" t="s">
        <v>119</v>
      </c>
      <c r="H339" s="88">
        <v>111408</v>
      </c>
      <c r="I339" s="98"/>
      <c r="J339" s="98"/>
      <c r="K339" s="86">
        <v>5</v>
      </c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 x14ac:dyDescent="0.35">
      <c r="A340" s="60" t="s">
        <v>479</v>
      </c>
      <c r="B340" s="86" t="s">
        <v>104</v>
      </c>
      <c r="C340" s="60" t="s">
        <v>475</v>
      </c>
      <c r="D340" s="87">
        <v>37843</v>
      </c>
      <c r="E340" s="88">
        <f t="shared" ca="1" si="2"/>
        <v>21</v>
      </c>
      <c r="F340" s="60" t="s">
        <v>131</v>
      </c>
      <c r="G340" s="88"/>
      <c r="H340" s="88">
        <v>22235</v>
      </c>
      <c r="I340" s="98"/>
      <c r="J340" s="98"/>
      <c r="K340" s="86">
        <v>5</v>
      </c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 x14ac:dyDescent="0.35">
      <c r="A341" s="60" t="s">
        <v>480</v>
      </c>
      <c r="B341" s="86" t="s">
        <v>101</v>
      </c>
      <c r="C341" s="60" t="s">
        <v>475</v>
      </c>
      <c r="D341" s="87">
        <v>39014</v>
      </c>
      <c r="E341" s="88">
        <f t="shared" ca="1" si="2"/>
        <v>18</v>
      </c>
      <c r="F341" s="60" t="s">
        <v>118</v>
      </c>
      <c r="G341" s="88" t="s">
        <v>149</v>
      </c>
      <c r="H341" s="88">
        <v>115240</v>
      </c>
      <c r="I341" s="98"/>
      <c r="J341" s="98"/>
      <c r="K341" s="86">
        <v>2</v>
      </c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 x14ac:dyDescent="0.35">
      <c r="A342" s="60" t="s">
        <v>481</v>
      </c>
      <c r="B342" s="86" t="s">
        <v>104</v>
      </c>
      <c r="C342" s="60" t="s">
        <v>475</v>
      </c>
      <c r="D342" s="87">
        <v>40116</v>
      </c>
      <c r="E342" s="88">
        <f t="shared" ca="1" si="2"/>
        <v>15</v>
      </c>
      <c r="F342" s="60" t="s">
        <v>118</v>
      </c>
      <c r="G342" s="88" t="s">
        <v>139</v>
      </c>
      <c r="H342" s="88">
        <v>93239</v>
      </c>
      <c r="I342" s="98"/>
      <c r="J342" s="98"/>
      <c r="K342" s="86">
        <v>4</v>
      </c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 x14ac:dyDescent="0.35">
      <c r="A343" s="60" t="s">
        <v>482</v>
      </c>
      <c r="B343" s="86" t="s">
        <v>102</v>
      </c>
      <c r="C343" s="60" t="s">
        <v>483</v>
      </c>
      <c r="D343" s="87">
        <v>41630</v>
      </c>
      <c r="E343" s="88">
        <f t="shared" ca="1" si="2"/>
        <v>11</v>
      </c>
      <c r="F343" s="60" t="s">
        <v>118</v>
      </c>
      <c r="G343" s="88" t="s">
        <v>119</v>
      </c>
      <c r="H343" s="88">
        <v>123209</v>
      </c>
      <c r="I343" s="98"/>
      <c r="J343" s="98"/>
      <c r="K343" s="86">
        <v>1</v>
      </c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 x14ac:dyDescent="0.35">
      <c r="A344" s="60" t="s">
        <v>484</v>
      </c>
      <c r="B344" s="86" t="s">
        <v>101</v>
      </c>
      <c r="C344" s="60" t="s">
        <v>483</v>
      </c>
      <c r="D344" s="87">
        <v>41989</v>
      </c>
      <c r="E344" s="88">
        <f t="shared" ca="1" si="2"/>
        <v>10</v>
      </c>
      <c r="F344" s="60" t="s">
        <v>118</v>
      </c>
      <c r="G344" s="88" t="s">
        <v>121</v>
      </c>
      <c r="H344" s="88">
        <v>105769</v>
      </c>
      <c r="I344" s="98"/>
      <c r="J344" s="98"/>
      <c r="K344" s="86">
        <v>5</v>
      </c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 x14ac:dyDescent="0.35">
      <c r="A345" s="60" t="s">
        <v>485</v>
      </c>
      <c r="B345" s="86" t="s">
        <v>101</v>
      </c>
      <c r="C345" s="60" t="s">
        <v>483</v>
      </c>
      <c r="D345" s="87">
        <v>40535</v>
      </c>
      <c r="E345" s="88">
        <f t="shared" ca="1" si="2"/>
        <v>14</v>
      </c>
      <c r="F345" s="60" t="s">
        <v>118</v>
      </c>
      <c r="G345" s="88" t="s">
        <v>119</v>
      </c>
      <c r="H345" s="88">
        <v>86681</v>
      </c>
      <c r="I345" s="98"/>
      <c r="J345" s="98"/>
      <c r="K345" s="86">
        <v>4</v>
      </c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 x14ac:dyDescent="0.35">
      <c r="A346" s="60" t="s">
        <v>486</v>
      </c>
      <c r="B346" s="86" t="s">
        <v>104</v>
      </c>
      <c r="C346" s="60" t="s">
        <v>483</v>
      </c>
      <c r="D346" s="87">
        <v>40176</v>
      </c>
      <c r="E346" s="88">
        <f t="shared" ca="1" si="2"/>
        <v>15</v>
      </c>
      <c r="F346" s="60" t="s">
        <v>118</v>
      </c>
      <c r="G346" s="88" t="s">
        <v>149</v>
      </c>
      <c r="H346" s="88">
        <v>81413</v>
      </c>
      <c r="I346" s="98"/>
      <c r="J346" s="98"/>
      <c r="K346" s="86">
        <v>2</v>
      </c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 x14ac:dyDescent="0.35">
      <c r="A347" s="60" t="s">
        <v>487</v>
      </c>
      <c r="B347" s="86" t="s">
        <v>134</v>
      </c>
      <c r="C347" s="60" t="s">
        <v>483</v>
      </c>
      <c r="D347" s="87">
        <v>41287</v>
      </c>
      <c r="E347" s="88">
        <f t="shared" ca="1" si="2"/>
        <v>12</v>
      </c>
      <c r="F347" s="60" t="s">
        <v>118</v>
      </c>
      <c r="G347" s="88" t="s">
        <v>149</v>
      </c>
      <c r="H347" s="88">
        <v>78610</v>
      </c>
      <c r="I347" s="98"/>
      <c r="J347" s="98"/>
      <c r="K347" s="86">
        <v>5</v>
      </c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 x14ac:dyDescent="0.35">
      <c r="A348" s="60" t="s">
        <v>488</v>
      </c>
      <c r="B348" s="86" t="s">
        <v>104</v>
      </c>
      <c r="C348" s="60" t="s">
        <v>483</v>
      </c>
      <c r="D348" s="87">
        <v>37270</v>
      </c>
      <c r="E348" s="88">
        <f t="shared" ca="1" si="2"/>
        <v>23</v>
      </c>
      <c r="F348" s="60" t="s">
        <v>123</v>
      </c>
      <c r="G348" s="88"/>
      <c r="H348" s="88">
        <v>58160</v>
      </c>
      <c r="I348" s="98"/>
      <c r="J348" s="98"/>
      <c r="K348" s="86">
        <v>4</v>
      </c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 x14ac:dyDescent="0.35">
      <c r="A349" s="60" t="s">
        <v>489</v>
      </c>
      <c r="B349" s="86" t="s">
        <v>125</v>
      </c>
      <c r="C349" s="60" t="s">
        <v>483</v>
      </c>
      <c r="D349" s="87">
        <v>37277</v>
      </c>
      <c r="E349" s="88">
        <f t="shared" ca="1" si="2"/>
        <v>23</v>
      </c>
      <c r="F349" s="60" t="s">
        <v>131</v>
      </c>
      <c r="G349" s="88"/>
      <c r="H349" s="88">
        <v>32712</v>
      </c>
      <c r="I349" s="98"/>
      <c r="J349" s="98"/>
      <c r="K349" s="86">
        <v>5</v>
      </c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 x14ac:dyDescent="0.35">
      <c r="A350" s="60" t="s">
        <v>490</v>
      </c>
      <c r="B350" s="86" t="s">
        <v>104</v>
      </c>
      <c r="C350" s="60" t="s">
        <v>483</v>
      </c>
      <c r="D350" s="87">
        <v>38018</v>
      </c>
      <c r="E350" s="88">
        <f t="shared" ca="1" si="2"/>
        <v>21</v>
      </c>
      <c r="F350" s="60" t="s">
        <v>141</v>
      </c>
      <c r="G350" s="88" t="s">
        <v>119</v>
      </c>
      <c r="H350" s="88">
        <v>27006</v>
      </c>
      <c r="I350" s="98"/>
      <c r="J350" s="98"/>
      <c r="K350" s="86">
        <v>4</v>
      </c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 x14ac:dyDescent="0.35">
      <c r="A351" s="60" t="s">
        <v>491</v>
      </c>
      <c r="B351" s="86" t="s">
        <v>104</v>
      </c>
      <c r="C351" s="60" t="s">
        <v>483</v>
      </c>
      <c r="D351" s="87">
        <v>40949</v>
      </c>
      <c r="E351" s="88">
        <f t="shared" ca="1" si="2"/>
        <v>13</v>
      </c>
      <c r="F351" s="60" t="s">
        <v>141</v>
      </c>
      <c r="G351" s="88" t="s">
        <v>128</v>
      </c>
      <c r="H351" s="88">
        <v>28323</v>
      </c>
      <c r="I351" s="98"/>
      <c r="J351" s="98"/>
      <c r="K351" s="86">
        <v>3</v>
      </c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 x14ac:dyDescent="0.35">
      <c r="A352" s="60" t="s">
        <v>492</v>
      </c>
      <c r="B352" s="86" t="s">
        <v>101</v>
      </c>
      <c r="C352" s="60" t="s">
        <v>483</v>
      </c>
      <c r="D352" s="87">
        <v>41688</v>
      </c>
      <c r="E352" s="88">
        <f t="shared" ca="1" si="2"/>
        <v>11</v>
      </c>
      <c r="F352" s="60" t="s">
        <v>123</v>
      </c>
      <c r="G352" s="88"/>
      <c r="H352" s="88">
        <v>56395</v>
      </c>
      <c r="I352" s="98"/>
      <c r="J352" s="98"/>
      <c r="K352" s="86">
        <v>4</v>
      </c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 x14ac:dyDescent="0.35">
      <c r="A353" s="60" t="s">
        <v>493</v>
      </c>
      <c r="B353" s="86" t="s">
        <v>134</v>
      </c>
      <c r="C353" s="60" t="s">
        <v>483</v>
      </c>
      <c r="D353" s="87">
        <v>41702</v>
      </c>
      <c r="E353" s="88">
        <f t="shared" ca="1" si="2"/>
        <v>10</v>
      </c>
      <c r="F353" s="60" t="s">
        <v>118</v>
      </c>
      <c r="G353" s="88" t="s">
        <v>128</v>
      </c>
      <c r="H353" s="88">
        <v>125069</v>
      </c>
      <c r="I353" s="98"/>
      <c r="J353" s="98"/>
      <c r="K353" s="86">
        <v>5</v>
      </c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 x14ac:dyDescent="0.35">
      <c r="A354" s="60" t="s">
        <v>494</v>
      </c>
      <c r="B354" s="86" t="s">
        <v>101</v>
      </c>
      <c r="C354" s="60" t="s">
        <v>483</v>
      </c>
      <c r="D354" s="87">
        <v>40225</v>
      </c>
      <c r="E354" s="88">
        <f t="shared" ca="1" si="2"/>
        <v>15</v>
      </c>
      <c r="F354" s="60" t="s">
        <v>118</v>
      </c>
      <c r="G354" s="88" t="s">
        <v>128</v>
      </c>
      <c r="H354" s="88">
        <v>75401</v>
      </c>
      <c r="I354" s="98"/>
      <c r="J354" s="98"/>
      <c r="K354" s="86">
        <v>3</v>
      </c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 x14ac:dyDescent="0.35">
      <c r="A355" s="60" t="s">
        <v>495</v>
      </c>
      <c r="B355" s="86" t="s">
        <v>127</v>
      </c>
      <c r="C355" s="60" t="s">
        <v>483</v>
      </c>
      <c r="D355" s="87">
        <v>40245</v>
      </c>
      <c r="E355" s="88">
        <f t="shared" ca="1" si="2"/>
        <v>14</v>
      </c>
      <c r="F355" s="60" t="s">
        <v>123</v>
      </c>
      <c r="G355" s="88"/>
      <c r="H355" s="88">
        <v>47785</v>
      </c>
      <c r="I355" s="98"/>
      <c r="J355" s="98"/>
      <c r="K355" s="86">
        <v>2</v>
      </c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 x14ac:dyDescent="0.35">
      <c r="A356" s="60" t="s">
        <v>496</v>
      </c>
      <c r="B356" s="86" t="s">
        <v>127</v>
      </c>
      <c r="C356" s="60" t="s">
        <v>483</v>
      </c>
      <c r="D356" s="87">
        <v>39883</v>
      </c>
      <c r="E356" s="88">
        <f t="shared" ca="1" si="2"/>
        <v>15</v>
      </c>
      <c r="F356" s="60" t="s">
        <v>123</v>
      </c>
      <c r="G356" s="88"/>
      <c r="H356" s="88">
        <v>41702</v>
      </c>
      <c r="I356" s="98"/>
      <c r="J356" s="98"/>
      <c r="K356" s="86">
        <v>2</v>
      </c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 x14ac:dyDescent="0.35">
      <c r="A357" s="60" t="s">
        <v>497</v>
      </c>
      <c r="B357" s="86" t="s">
        <v>104</v>
      </c>
      <c r="C357" s="60" t="s">
        <v>483</v>
      </c>
      <c r="D357" s="87">
        <v>36934</v>
      </c>
      <c r="E357" s="88">
        <f t="shared" ca="1" si="2"/>
        <v>24</v>
      </c>
      <c r="F357" s="60" t="s">
        <v>118</v>
      </c>
      <c r="G357" s="88" t="s">
        <v>139</v>
      </c>
      <c r="H357" s="88">
        <v>69800</v>
      </c>
      <c r="I357" s="98"/>
      <c r="J357" s="98"/>
      <c r="K357" s="86">
        <v>2</v>
      </c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 x14ac:dyDescent="0.35">
      <c r="A358" s="60" t="s">
        <v>498</v>
      </c>
      <c r="B358" s="86" t="s">
        <v>134</v>
      </c>
      <c r="C358" s="60" t="s">
        <v>483</v>
      </c>
      <c r="D358" s="87">
        <v>36935</v>
      </c>
      <c r="E358" s="88">
        <f t="shared" ca="1" si="2"/>
        <v>24</v>
      </c>
      <c r="F358" s="60" t="s">
        <v>118</v>
      </c>
      <c r="G358" s="88" t="s">
        <v>149</v>
      </c>
      <c r="H358" s="88">
        <v>84002</v>
      </c>
      <c r="I358" s="98"/>
      <c r="J358" s="98"/>
      <c r="K358" s="86">
        <v>4</v>
      </c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 x14ac:dyDescent="0.35">
      <c r="A359" s="60" t="s">
        <v>499</v>
      </c>
      <c r="B359" s="86" t="s">
        <v>104</v>
      </c>
      <c r="C359" s="60" t="s">
        <v>483</v>
      </c>
      <c r="D359" s="87">
        <v>40235</v>
      </c>
      <c r="E359" s="88">
        <f t="shared" ca="1" si="2"/>
        <v>15</v>
      </c>
      <c r="F359" s="60" t="s">
        <v>118</v>
      </c>
      <c r="G359" s="88" t="s">
        <v>149</v>
      </c>
      <c r="H359" s="88">
        <v>123051</v>
      </c>
      <c r="I359" s="98"/>
      <c r="J359" s="98"/>
      <c r="K359" s="86">
        <v>3</v>
      </c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 x14ac:dyDescent="0.35">
      <c r="A360" s="60" t="s">
        <v>500</v>
      </c>
      <c r="B360" s="86" t="s">
        <v>101</v>
      </c>
      <c r="C360" s="60" t="s">
        <v>483</v>
      </c>
      <c r="D360" s="87">
        <v>42078</v>
      </c>
      <c r="E360" s="88">
        <f t="shared" ca="1" si="2"/>
        <v>9</v>
      </c>
      <c r="F360" s="60" t="s">
        <v>118</v>
      </c>
      <c r="G360" s="88" t="s">
        <v>121</v>
      </c>
      <c r="H360" s="88">
        <v>123234</v>
      </c>
      <c r="I360" s="98"/>
      <c r="J360" s="98"/>
      <c r="K360" s="86">
        <v>5</v>
      </c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 x14ac:dyDescent="0.35">
      <c r="A361" s="60" t="s">
        <v>501</v>
      </c>
      <c r="B361" s="86" t="s">
        <v>104</v>
      </c>
      <c r="C361" s="60" t="s">
        <v>483</v>
      </c>
      <c r="D361" s="87">
        <v>42085</v>
      </c>
      <c r="E361" s="88">
        <f t="shared" ca="1" si="2"/>
        <v>9</v>
      </c>
      <c r="F361" s="60" t="s">
        <v>118</v>
      </c>
      <c r="G361" s="88" t="s">
        <v>119</v>
      </c>
      <c r="H361" s="88">
        <v>61223</v>
      </c>
      <c r="I361" s="98"/>
      <c r="J361" s="98"/>
      <c r="K361" s="86">
        <v>4</v>
      </c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 x14ac:dyDescent="0.35">
      <c r="A362" s="60" t="s">
        <v>502</v>
      </c>
      <c r="B362" s="86" t="s">
        <v>101</v>
      </c>
      <c r="C362" s="60" t="s">
        <v>483</v>
      </c>
      <c r="D362" s="87">
        <v>40258</v>
      </c>
      <c r="E362" s="88">
        <f t="shared" ca="1" si="2"/>
        <v>14</v>
      </c>
      <c r="F362" s="60" t="s">
        <v>118</v>
      </c>
      <c r="G362" s="88" t="s">
        <v>128</v>
      </c>
      <c r="H362" s="88">
        <v>119751</v>
      </c>
      <c r="I362" s="98"/>
      <c r="J362" s="98"/>
      <c r="K362" s="86">
        <v>5</v>
      </c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 x14ac:dyDescent="0.35">
      <c r="A363" s="60" t="s">
        <v>503</v>
      </c>
      <c r="B363" s="86" t="s">
        <v>101</v>
      </c>
      <c r="C363" s="60" t="s">
        <v>483</v>
      </c>
      <c r="D363" s="87">
        <v>39912</v>
      </c>
      <c r="E363" s="88">
        <f t="shared" ca="1" si="2"/>
        <v>15</v>
      </c>
      <c r="F363" s="60" t="s">
        <v>118</v>
      </c>
      <c r="G363" s="88" t="s">
        <v>119</v>
      </c>
      <c r="H363" s="88">
        <v>80640</v>
      </c>
      <c r="I363" s="98"/>
      <c r="J363" s="98"/>
      <c r="K363" s="86">
        <v>3</v>
      </c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 x14ac:dyDescent="0.35">
      <c r="A364" s="60" t="s">
        <v>504</v>
      </c>
      <c r="B364" s="86" t="s">
        <v>127</v>
      </c>
      <c r="C364" s="60" t="s">
        <v>483</v>
      </c>
      <c r="D364" s="87">
        <v>37375</v>
      </c>
      <c r="E364" s="88">
        <f t="shared" ca="1" si="2"/>
        <v>22</v>
      </c>
      <c r="F364" s="60" t="s">
        <v>118</v>
      </c>
      <c r="G364" s="88" t="s">
        <v>119</v>
      </c>
      <c r="H364" s="88">
        <v>71455</v>
      </c>
      <c r="I364" s="98"/>
      <c r="J364" s="98"/>
      <c r="K364" s="86">
        <v>2</v>
      </c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 x14ac:dyDescent="0.35">
      <c r="A365" s="60" t="s">
        <v>505</v>
      </c>
      <c r="B365" s="86" t="s">
        <v>104</v>
      </c>
      <c r="C365" s="60" t="s">
        <v>483</v>
      </c>
      <c r="D365" s="87">
        <v>37740</v>
      </c>
      <c r="E365" s="88">
        <f t="shared" ca="1" si="2"/>
        <v>21</v>
      </c>
      <c r="F365" s="60" t="s">
        <v>118</v>
      </c>
      <c r="G365" s="88" t="s">
        <v>149</v>
      </c>
      <c r="H365" s="88">
        <v>74304</v>
      </c>
      <c r="I365" s="98"/>
      <c r="J365" s="98"/>
      <c r="K365" s="86">
        <v>5</v>
      </c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 x14ac:dyDescent="0.35">
      <c r="A366" s="60" t="s">
        <v>506</v>
      </c>
      <c r="B366" s="86" t="s">
        <v>125</v>
      </c>
      <c r="C366" s="60" t="s">
        <v>483</v>
      </c>
      <c r="D366" s="87">
        <v>40670</v>
      </c>
      <c r="E366" s="88">
        <f t="shared" ca="1" si="2"/>
        <v>13</v>
      </c>
      <c r="F366" s="60" t="s">
        <v>123</v>
      </c>
      <c r="G366" s="88"/>
      <c r="H366" s="88">
        <v>43056</v>
      </c>
      <c r="I366" s="98"/>
      <c r="J366" s="98"/>
      <c r="K366" s="86">
        <v>2</v>
      </c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 x14ac:dyDescent="0.35">
      <c r="A367" s="60" t="s">
        <v>507</v>
      </c>
      <c r="B367" s="86" t="s">
        <v>125</v>
      </c>
      <c r="C367" s="60" t="s">
        <v>483</v>
      </c>
      <c r="D367" s="87">
        <v>41790</v>
      </c>
      <c r="E367" s="88">
        <f t="shared" ca="1" si="2"/>
        <v>10</v>
      </c>
      <c r="F367" s="60" t="s">
        <v>118</v>
      </c>
      <c r="G367" s="88" t="s">
        <v>119</v>
      </c>
      <c r="H367" s="88">
        <v>122165</v>
      </c>
      <c r="I367" s="98"/>
      <c r="J367" s="98"/>
      <c r="K367" s="86">
        <v>1</v>
      </c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 x14ac:dyDescent="0.35">
      <c r="A368" s="60" t="s">
        <v>508</v>
      </c>
      <c r="B368" s="86" t="s">
        <v>125</v>
      </c>
      <c r="C368" s="60" t="s">
        <v>483</v>
      </c>
      <c r="D368" s="87">
        <v>42148</v>
      </c>
      <c r="E368" s="88">
        <f t="shared" ca="1" si="2"/>
        <v>9</v>
      </c>
      <c r="F368" s="60" t="s">
        <v>118</v>
      </c>
      <c r="G368" s="88" t="s">
        <v>121</v>
      </c>
      <c r="H368" s="88">
        <v>104783</v>
      </c>
      <c r="I368" s="98"/>
      <c r="J368" s="98"/>
      <c r="K368" s="86">
        <v>2</v>
      </c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 x14ac:dyDescent="0.35">
      <c r="A369" s="60" t="s">
        <v>509</v>
      </c>
      <c r="B369" s="86" t="s">
        <v>101</v>
      </c>
      <c r="C369" s="60" t="s">
        <v>483</v>
      </c>
      <c r="D369" s="87">
        <v>40336</v>
      </c>
      <c r="E369" s="88">
        <f t="shared" ca="1" si="2"/>
        <v>14</v>
      </c>
      <c r="F369" s="60" t="s">
        <v>141</v>
      </c>
      <c r="G369" s="88" t="s">
        <v>139</v>
      </c>
      <c r="H369" s="88">
        <v>28862</v>
      </c>
      <c r="I369" s="98"/>
      <c r="J369" s="98"/>
      <c r="K369" s="86">
        <v>2</v>
      </c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 x14ac:dyDescent="0.35">
      <c r="A370" s="60" t="s">
        <v>510</v>
      </c>
      <c r="B370" s="86" t="s">
        <v>104</v>
      </c>
      <c r="C370" s="60" t="s">
        <v>483</v>
      </c>
      <c r="D370" s="87">
        <v>41411</v>
      </c>
      <c r="E370" s="88">
        <f t="shared" ca="1" si="2"/>
        <v>11</v>
      </c>
      <c r="F370" s="60" t="s">
        <v>118</v>
      </c>
      <c r="G370" s="88" t="s">
        <v>128</v>
      </c>
      <c r="H370" s="88">
        <v>66016</v>
      </c>
      <c r="I370" s="98"/>
      <c r="J370" s="98"/>
      <c r="K370" s="86">
        <v>4</v>
      </c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 x14ac:dyDescent="0.35">
      <c r="A371" s="60" t="s">
        <v>511</v>
      </c>
      <c r="B371" s="86" t="s">
        <v>101</v>
      </c>
      <c r="C371" s="60" t="s">
        <v>483</v>
      </c>
      <c r="D371" s="87">
        <v>37781</v>
      </c>
      <c r="E371" s="88">
        <f t="shared" ca="1" si="2"/>
        <v>21</v>
      </c>
      <c r="F371" s="60" t="s">
        <v>123</v>
      </c>
      <c r="G371" s="88"/>
      <c r="H371" s="88">
        <v>44130</v>
      </c>
      <c r="I371" s="98"/>
      <c r="J371" s="98"/>
      <c r="K371" s="86">
        <v>2</v>
      </c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 x14ac:dyDescent="0.35">
      <c r="A372" s="60" t="s">
        <v>512</v>
      </c>
      <c r="B372" s="86" t="s">
        <v>134</v>
      </c>
      <c r="C372" s="60" t="s">
        <v>483</v>
      </c>
      <c r="D372" s="87">
        <v>41429</v>
      </c>
      <c r="E372" s="88">
        <f t="shared" ca="1" si="2"/>
        <v>11</v>
      </c>
      <c r="F372" s="60" t="s">
        <v>118</v>
      </c>
      <c r="G372" s="88" t="s">
        <v>149</v>
      </c>
      <c r="H372" s="88">
        <v>96619</v>
      </c>
      <c r="I372" s="98"/>
      <c r="J372" s="98"/>
      <c r="K372" s="86">
        <v>4</v>
      </c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 x14ac:dyDescent="0.35">
      <c r="A373" s="60" t="s">
        <v>513</v>
      </c>
      <c r="B373" s="86" t="s">
        <v>101</v>
      </c>
      <c r="C373" s="60" t="s">
        <v>483</v>
      </c>
      <c r="D373" s="87">
        <v>40368</v>
      </c>
      <c r="E373" s="88">
        <f t="shared" ca="1" si="2"/>
        <v>14</v>
      </c>
      <c r="F373" s="60" t="s">
        <v>141</v>
      </c>
      <c r="G373" s="88" t="s">
        <v>149</v>
      </c>
      <c r="H373" s="88">
        <v>23926</v>
      </c>
      <c r="I373" s="98"/>
      <c r="J373" s="98"/>
      <c r="K373" s="86">
        <v>4</v>
      </c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 x14ac:dyDescent="0.35">
      <c r="A374" s="60" t="s">
        <v>514</v>
      </c>
      <c r="B374" s="86" t="s">
        <v>104</v>
      </c>
      <c r="C374" s="60" t="s">
        <v>483</v>
      </c>
      <c r="D374" s="87">
        <v>41445</v>
      </c>
      <c r="E374" s="88">
        <f t="shared" ca="1" si="2"/>
        <v>11</v>
      </c>
      <c r="F374" s="60" t="s">
        <v>141</v>
      </c>
      <c r="G374" s="88" t="s">
        <v>119</v>
      </c>
      <c r="H374" s="88">
        <v>27705</v>
      </c>
      <c r="I374" s="98"/>
      <c r="J374" s="98"/>
      <c r="K374" s="86">
        <v>2</v>
      </c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 x14ac:dyDescent="0.35">
      <c r="A375" s="60" t="s">
        <v>515</v>
      </c>
      <c r="B375" s="86" t="s">
        <v>102</v>
      </c>
      <c r="C375" s="60" t="s">
        <v>483</v>
      </c>
      <c r="D375" s="87">
        <v>37449</v>
      </c>
      <c r="E375" s="88">
        <f t="shared" ca="1" si="2"/>
        <v>22</v>
      </c>
      <c r="F375" s="60" t="s">
        <v>118</v>
      </c>
      <c r="G375" s="88" t="s">
        <v>149</v>
      </c>
      <c r="H375" s="88">
        <v>116169</v>
      </c>
      <c r="I375" s="98"/>
      <c r="J375" s="98"/>
      <c r="K375" s="86">
        <v>1</v>
      </c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 x14ac:dyDescent="0.35">
      <c r="A376" s="60" t="s">
        <v>516</v>
      </c>
      <c r="B376" s="86" t="s">
        <v>134</v>
      </c>
      <c r="C376" s="60" t="s">
        <v>483</v>
      </c>
      <c r="D376" s="87">
        <v>40361</v>
      </c>
      <c r="E376" s="88">
        <f t="shared" ca="1" si="2"/>
        <v>14</v>
      </c>
      <c r="F376" s="60" t="s">
        <v>123</v>
      </c>
      <c r="G376" s="88"/>
      <c r="H376" s="88">
        <v>47413</v>
      </c>
      <c r="I376" s="98"/>
      <c r="J376" s="98"/>
      <c r="K376" s="86">
        <v>4</v>
      </c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 x14ac:dyDescent="0.35">
      <c r="A377" s="60" t="s">
        <v>517</v>
      </c>
      <c r="B377" s="86" t="s">
        <v>134</v>
      </c>
      <c r="C377" s="60" t="s">
        <v>483</v>
      </c>
      <c r="D377" s="87">
        <v>41439</v>
      </c>
      <c r="E377" s="88">
        <f t="shared" ca="1" si="2"/>
        <v>11</v>
      </c>
      <c r="F377" s="60" t="s">
        <v>118</v>
      </c>
      <c r="G377" s="88" t="s">
        <v>128</v>
      </c>
      <c r="H377" s="88">
        <v>96418</v>
      </c>
      <c r="I377" s="98"/>
      <c r="J377" s="98"/>
      <c r="K377" s="86">
        <v>1</v>
      </c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 x14ac:dyDescent="0.35">
      <c r="A378" s="60" t="s">
        <v>518</v>
      </c>
      <c r="B378" s="86" t="s">
        <v>125</v>
      </c>
      <c r="C378" s="60" t="s">
        <v>483</v>
      </c>
      <c r="D378" s="87">
        <v>41473</v>
      </c>
      <c r="E378" s="88">
        <f t="shared" ca="1" si="2"/>
        <v>11</v>
      </c>
      <c r="F378" s="60" t="s">
        <v>141</v>
      </c>
      <c r="G378" s="88" t="s">
        <v>119</v>
      </c>
      <c r="H378" s="88">
        <v>21223</v>
      </c>
      <c r="I378" s="98"/>
      <c r="J378" s="98"/>
      <c r="K378" s="86">
        <v>4</v>
      </c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 x14ac:dyDescent="0.35">
      <c r="A379" s="60" t="s">
        <v>519</v>
      </c>
      <c r="B379" s="86" t="s">
        <v>125</v>
      </c>
      <c r="C379" s="60" t="s">
        <v>483</v>
      </c>
      <c r="D379" s="87">
        <v>37470</v>
      </c>
      <c r="E379" s="88">
        <f t="shared" ca="1" si="2"/>
        <v>22</v>
      </c>
      <c r="F379" s="60" t="s">
        <v>118</v>
      </c>
      <c r="G379" s="88" t="s">
        <v>149</v>
      </c>
      <c r="H379" s="88">
        <v>90681</v>
      </c>
      <c r="I379" s="98"/>
      <c r="J379" s="98"/>
      <c r="K379" s="86">
        <v>5</v>
      </c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 x14ac:dyDescent="0.35">
      <c r="A380" s="60" t="s">
        <v>520</v>
      </c>
      <c r="B380" s="86" t="s">
        <v>102</v>
      </c>
      <c r="C380" s="60" t="s">
        <v>483</v>
      </c>
      <c r="D380" s="87">
        <v>40408</v>
      </c>
      <c r="E380" s="88">
        <f t="shared" ca="1" si="2"/>
        <v>14</v>
      </c>
      <c r="F380" s="60" t="s">
        <v>131</v>
      </c>
      <c r="G380" s="88"/>
      <c r="H380" s="88">
        <v>29396</v>
      </c>
      <c r="I380" s="98"/>
      <c r="J380" s="98"/>
      <c r="K380" s="86">
        <v>2</v>
      </c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 x14ac:dyDescent="0.35">
      <c r="A381" s="60" t="s">
        <v>521</v>
      </c>
      <c r="B381" s="86" t="s">
        <v>101</v>
      </c>
      <c r="C381" s="60" t="s">
        <v>483</v>
      </c>
      <c r="D381" s="87">
        <v>40047</v>
      </c>
      <c r="E381" s="88">
        <f t="shared" ca="1" si="2"/>
        <v>15</v>
      </c>
      <c r="F381" s="60" t="s">
        <v>123</v>
      </c>
      <c r="G381" s="88"/>
      <c r="H381" s="88">
        <v>44335</v>
      </c>
      <c r="I381" s="98"/>
      <c r="J381" s="98"/>
      <c r="K381" s="86">
        <v>4</v>
      </c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 x14ac:dyDescent="0.35">
      <c r="A382" s="60" t="s">
        <v>522</v>
      </c>
      <c r="B382" s="86" t="s">
        <v>104</v>
      </c>
      <c r="C382" s="60" t="s">
        <v>483</v>
      </c>
      <c r="D382" s="87">
        <v>38216</v>
      </c>
      <c r="E382" s="88">
        <f t="shared" ca="1" si="2"/>
        <v>20</v>
      </c>
      <c r="F382" s="60" t="s">
        <v>118</v>
      </c>
      <c r="G382" s="88" t="s">
        <v>121</v>
      </c>
      <c r="H382" s="88">
        <v>95336</v>
      </c>
      <c r="I382" s="98"/>
      <c r="J382" s="98"/>
      <c r="K382" s="86">
        <v>5</v>
      </c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 x14ac:dyDescent="0.35">
      <c r="A383" s="60" t="s">
        <v>523</v>
      </c>
      <c r="B383" s="86" t="s">
        <v>102</v>
      </c>
      <c r="C383" s="60" t="s">
        <v>483</v>
      </c>
      <c r="D383" s="87">
        <v>38219</v>
      </c>
      <c r="E383" s="88">
        <f t="shared" ca="1" si="2"/>
        <v>20</v>
      </c>
      <c r="F383" s="60" t="s">
        <v>141</v>
      </c>
      <c r="G383" s="88" t="s">
        <v>139</v>
      </c>
      <c r="H383" s="88">
        <v>28859</v>
      </c>
      <c r="I383" s="98"/>
      <c r="J383" s="98"/>
      <c r="K383" s="86">
        <v>2</v>
      </c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 x14ac:dyDescent="0.35">
      <c r="A384" s="60" t="s">
        <v>524</v>
      </c>
      <c r="B384" s="86" t="s">
        <v>127</v>
      </c>
      <c r="C384" s="60" t="s">
        <v>483</v>
      </c>
      <c r="D384" s="87">
        <v>41161</v>
      </c>
      <c r="E384" s="88">
        <f t="shared" ca="1" si="2"/>
        <v>12</v>
      </c>
      <c r="F384" s="60" t="s">
        <v>118</v>
      </c>
      <c r="G384" s="88" t="s">
        <v>149</v>
      </c>
      <c r="H384" s="88">
        <v>103657</v>
      </c>
      <c r="I384" s="98"/>
      <c r="J384" s="98"/>
      <c r="K384" s="86">
        <v>1</v>
      </c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 x14ac:dyDescent="0.35">
      <c r="A385" s="60" t="s">
        <v>525</v>
      </c>
      <c r="B385" s="86" t="s">
        <v>134</v>
      </c>
      <c r="C385" s="60" t="s">
        <v>483</v>
      </c>
      <c r="D385" s="87">
        <v>41525</v>
      </c>
      <c r="E385" s="88">
        <f t="shared" ca="1" si="2"/>
        <v>11</v>
      </c>
      <c r="F385" s="60" t="s">
        <v>118</v>
      </c>
      <c r="G385" s="88" t="s">
        <v>119</v>
      </c>
      <c r="H385" s="88">
        <v>80141</v>
      </c>
      <c r="I385" s="98"/>
      <c r="J385" s="98"/>
      <c r="K385" s="86">
        <v>4</v>
      </c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 x14ac:dyDescent="0.35">
      <c r="A386" s="60" t="s">
        <v>526</v>
      </c>
      <c r="B386" s="86" t="s">
        <v>101</v>
      </c>
      <c r="C386" s="60" t="s">
        <v>483</v>
      </c>
      <c r="D386" s="87">
        <v>37172</v>
      </c>
      <c r="E386" s="88">
        <f t="shared" ca="1" si="2"/>
        <v>23</v>
      </c>
      <c r="F386" s="60" t="s">
        <v>141</v>
      </c>
      <c r="G386" s="88" t="s">
        <v>119</v>
      </c>
      <c r="H386" s="88">
        <v>24273</v>
      </c>
      <c r="I386" s="98"/>
      <c r="J386" s="98"/>
      <c r="K386" s="86">
        <v>1</v>
      </c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 x14ac:dyDescent="0.35">
      <c r="A387" s="60" t="s">
        <v>527</v>
      </c>
      <c r="B387" s="86" t="s">
        <v>134</v>
      </c>
      <c r="C387" s="60" t="s">
        <v>483</v>
      </c>
      <c r="D387" s="87">
        <v>37534</v>
      </c>
      <c r="E387" s="88">
        <f t="shared" ca="1" si="2"/>
        <v>22</v>
      </c>
      <c r="F387" s="60" t="s">
        <v>118</v>
      </c>
      <c r="G387" s="88" t="s">
        <v>149</v>
      </c>
      <c r="H387" s="88">
        <v>60489</v>
      </c>
      <c r="I387" s="98"/>
      <c r="J387" s="98"/>
      <c r="K387" s="86">
        <v>5</v>
      </c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 x14ac:dyDescent="0.35">
      <c r="A388" s="60" t="s">
        <v>528</v>
      </c>
      <c r="B388" s="86" t="s">
        <v>101</v>
      </c>
      <c r="C388" s="60" t="s">
        <v>483</v>
      </c>
      <c r="D388" s="87">
        <v>37541</v>
      </c>
      <c r="E388" s="88">
        <f t="shared" ca="1" si="2"/>
        <v>22</v>
      </c>
      <c r="F388" s="60" t="s">
        <v>118</v>
      </c>
      <c r="G388" s="88" t="s">
        <v>119</v>
      </c>
      <c r="H388" s="88">
        <v>77192</v>
      </c>
      <c r="I388" s="98"/>
      <c r="J388" s="98"/>
      <c r="K388" s="86">
        <v>4</v>
      </c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 x14ac:dyDescent="0.35">
      <c r="A389" s="60" t="s">
        <v>529</v>
      </c>
      <c r="B389" s="86" t="s">
        <v>134</v>
      </c>
      <c r="C389" s="60" t="s">
        <v>483</v>
      </c>
      <c r="D389" s="87">
        <v>38244</v>
      </c>
      <c r="E389" s="88">
        <f t="shared" ca="1" si="2"/>
        <v>20</v>
      </c>
      <c r="F389" s="60" t="s">
        <v>118</v>
      </c>
      <c r="G389" s="88" t="s">
        <v>121</v>
      </c>
      <c r="H389" s="88">
        <v>69414</v>
      </c>
      <c r="I389" s="98"/>
      <c r="J389" s="98"/>
      <c r="K389" s="86">
        <v>1</v>
      </c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 x14ac:dyDescent="0.35">
      <c r="A390" s="60" t="s">
        <v>530</v>
      </c>
      <c r="B390" s="86" t="s">
        <v>101</v>
      </c>
      <c r="C390" s="60" t="s">
        <v>483</v>
      </c>
      <c r="D390" s="87">
        <v>37194</v>
      </c>
      <c r="E390" s="88">
        <f t="shared" ca="1" si="2"/>
        <v>23</v>
      </c>
      <c r="F390" s="60" t="s">
        <v>118</v>
      </c>
      <c r="G390" s="88" t="s">
        <v>139</v>
      </c>
      <c r="H390" s="88">
        <v>122418</v>
      </c>
      <c r="I390" s="98"/>
      <c r="J390" s="98"/>
      <c r="K390" s="86">
        <v>5</v>
      </c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 x14ac:dyDescent="0.35">
      <c r="A391" s="60" t="s">
        <v>531</v>
      </c>
      <c r="B391" s="86" t="s">
        <v>104</v>
      </c>
      <c r="C391" s="60" t="s">
        <v>483</v>
      </c>
      <c r="D391" s="87">
        <v>37199</v>
      </c>
      <c r="E391" s="88">
        <f t="shared" ca="1" si="2"/>
        <v>23</v>
      </c>
      <c r="F391" s="60" t="s">
        <v>118</v>
      </c>
      <c r="G391" s="88" t="s">
        <v>149</v>
      </c>
      <c r="H391" s="88">
        <v>110342</v>
      </c>
      <c r="I391" s="98"/>
      <c r="J391" s="98"/>
      <c r="K391" s="86">
        <v>1</v>
      </c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 x14ac:dyDescent="0.35">
      <c r="A392" s="60" t="s">
        <v>532</v>
      </c>
      <c r="B392" s="86" t="s">
        <v>104</v>
      </c>
      <c r="C392" s="60" t="s">
        <v>483</v>
      </c>
      <c r="D392" s="87">
        <v>37223</v>
      </c>
      <c r="E392" s="88">
        <f t="shared" ca="1" si="2"/>
        <v>23</v>
      </c>
      <c r="F392" s="60" t="s">
        <v>118</v>
      </c>
      <c r="G392" s="88" t="s">
        <v>121</v>
      </c>
      <c r="H392" s="88">
        <v>74920</v>
      </c>
      <c r="I392" s="98"/>
      <c r="J392" s="98"/>
      <c r="K392" s="86">
        <v>4</v>
      </c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 x14ac:dyDescent="0.35">
      <c r="A393" s="60" t="s">
        <v>533</v>
      </c>
      <c r="B393" s="86" t="s">
        <v>134</v>
      </c>
      <c r="C393" s="60" t="s">
        <v>483</v>
      </c>
      <c r="D393" s="87">
        <v>40141</v>
      </c>
      <c r="E393" s="88">
        <f t="shared" ca="1" si="2"/>
        <v>15</v>
      </c>
      <c r="F393" s="60" t="s">
        <v>131</v>
      </c>
      <c r="G393" s="88"/>
      <c r="H393" s="88">
        <v>26120</v>
      </c>
      <c r="I393" s="98"/>
      <c r="J393" s="98"/>
      <c r="K393" s="86">
        <v>4</v>
      </c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 x14ac:dyDescent="0.35">
      <c r="A394" s="60" t="s">
        <v>534</v>
      </c>
      <c r="B394" s="86" t="s">
        <v>102</v>
      </c>
      <c r="C394" s="60" t="s">
        <v>535</v>
      </c>
      <c r="D394" s="87">
        <v>42000</v>
      </c>
      <c r="E394" s="88">
        <f t="shared" ca="1" si="2"/>
        <v>10</v>
      </c>
      <c r="F394" s="60" t="s">
        <v>118</v>
      </c>
      <c r="G394" s="88" t="s">
        <v>119</v>
      </c>
      <c r="H394" s="88">
        <v>87790</v>
      </c>
      <c r="I394" s="98"/>
      <c r="J394" s="98"/>
      <c r="K394" s="86">
        <v>3</v>
      </c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 x14ac:dyDescent="0.35">
      <c r="A395" s="60" t="s">
        <v>536</v>
      </c>
      <c r="B395" s="86" t="s">
        <v>101</v>
      </c>
      <c r="C395" s="60" t="s">
        <v>535</v>
      </c>
      <c r="D395" s="87">
        <v>39812</v>
      </c>
      <c r="E395" s="88">
        <f t="shared" ca="1" si="2"/>
        <v>16</v>
      </c>
      <c r="F395" s="60" t="s">
        <v>123</v>
      </c>
      <c r="G395" s="88"/>
      <c r="H395" s="88">
        <v>42667</v>
      </c>
      <c r="I395" s="98"/>
      <c r="J395" s="98"/>
      <c r="K395" s="86">
        <v>3</v>
      </c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 x14ac:dyDescent="0.35">
      <c r="A396" s="60" t="s">
        <v>537</v>
      </c>
      <c r="B396" s="86" t="s">
        <v>134</v>
      </c>
      <c r="C396" s="60" t="s">
        <v>535</v>
      </c>
      <c r="D396" s="87">
        <v>37253</v>
      </c>
      <c r="E396" s="88">
        <f t="shared" ca="1" si="2"/>
        <v>23</v>
      </c>
      <c r="F396" s="60" t="s">
        <v>118</v>
      </c>
      <c r="G396" s="88" t="s">
        <v>149</v>
      </c>
      <c r="H396" s="88">
        <v>122546</v>
      </c>
      <c r="I396" s="98"/>
      <c r="J396" s="98"/>
      <c r="K396" s="86">
        <v>3</v>
      </c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 x14ac:dyDescent="0.35">
      <c r="A397" s="60" t="s">
        <v>538</v>
      </c>
      <c r="B397" s="86" t="s">
        <v>134</v>
      </c>
      <c r="C397" s="60" t="s">
        <v>535</v>
      </c>
      <c r="D397" s="87">
        <v>37976</v>
      </c>
      <c r="E397" s="88">
        <f t="shared" ca="1" si="2"/>
        <v>21</v>
      </c>
      <c r="F397" s="60" t="s">
        <v>118</v>
      </c>
      <c r="G397" s="88" t="s">
        <v>119</v>
      </c>
      <c r="H397" s="88">
        <v>66852</v>
      </c>
      <c r="I397" s="98"/>
      <c r="J397" s="98"/>
      <c r="K397" s="86">
        <v>5</v>
      </c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 x14ac:dyDescent="0.35">
      <c r="A398" s="60" t="s">
        <v>539</v>
      </c>
      <c r="B398" s="86" t="s">
        <v>101</v>
      </c>
      <c r="C398" s="60" t="s">
        <v>535</v>
      </c>
      <c r="D398" s="87">
        <v>41313</v>
      </c>
      <c r="E398" s="88">
        <f t="shared" ca="1" si="2"/>
        <v>12</v>
      </c>
      <c r="F398" s="60" t="s">
        <v>118</v>
      </c>
      <c r="G398" s="88" t="s">
        <v>149</v>
      </c>
      <c r="H398" s="88">
        <v>73768</v>
      </c>
      <c r="I398" s="98"/>
      <c r="J398" s="98"/>
      <c r="K398" s="86">
        <v>5</v>
      </c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 x14ac:dyDescent="0.35">
      <c r="A399" s="60" t="s">
        <v>540</v>
      </c>
      <c r="B399" s="86" t="s">
        <v>102</v>
      </c>
      <c r="C399" s="60" t="s">
        <v>535</v>
      </c>
      <c r="D399" s="87">
        <v>37645</v>
      </c>
      <c r="E399" s="88">
        <f t="shared" ca="1" si="2"/>
        <v>22</v>
      </c>
      <c r="F399" s="60" t="s">
        <v>118</v>
      </c>
      <c r="G399" s="88" t="s">
        <v>139</v>
      </c>
      <c r="H399" s="88">
        <v>121665</v>
      </c>
      <c r="I399" s="98"/>
      <c r="J399" s="98"/>
      <c r="K399" s="86">
        <v>2</v>
      </c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 x14ac:dyDescent="0.35">
      <c r="A400" s="60" t="s">
        <v>541</v>
      </c>
      <c r="B400" s="86" t="s">
        <v>102</v>
      </c>
      <c r="C400" s="60" t="s">
        <v>535</v>
      </c>
      <c r="D400" s="87">
        <v>41341</v>
      </c>
      <c r="E400" s="88">
        <f t="shared" ca="1" si="2"/>
        <v>11</v>
      </c>
      <c r="F400" s="60" t="s">
        <v>141</v>
      </c>
      <c r="G400" s="88" t="s">
        <v>119</v>
      </c>
      <c r="H400" s="88">
        <v>27136</v>
      </c>
      <c r="I400" s="98"/>
      <c r="J400" s="98"/>
      <c r="K400" s="86">
        <v>1</v>
      </c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 x14ac:dyDescent="0.35">
      <c r="A401" s="60" t="s">
        <v>542</v>
      </c>
      <c r="B401" s="86" t="s">
        <v>101</v>
      </c>
      <c r="C401" s="60" t="s">
        <v>535</v>
      </c>
      <c r="D401" s="87">
        <v>42124</v>
      </c>
      <c r="E401" s="88">
        <f t="shared" ca="1" si="2"/>
        <v>9</v>
      </c>
      <c r="F401" s="60" t="s">
        <v>118</v>
      </c>
      <c r="G401" s="88" t="s">
        <v>119</v>
      </c>
      <c r="H401" s="88">
        <v>112476</v>
      </c>
      <c r="I401" s="98"/>
      <c r="J401" s="98"/>
      <c r="K401" s="86">
        <v>3</v>
      </c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 x14ac:dyDescent="0.35">
      <c r="A402" s="60" t="s">
        <v>543</v>
      </c>
      <c r="B402" s="86" t="s">
        <v>134</v>
      </c>
      <c r="C402" s="60" t="s">
        <v>535</v>
      </c>
      <c r="D402" s="87">
        <v>37039</v>
      </c>
      <c r="E402" s="88">
        <f t="shared" ca="1" si="2"/>
        <v>23</v>
      </c>
      <c r="F402" s="60" t="s">
        <v>118</v>
      </c>
      <c r="G402" s="88" t="s">
        <v>119</v>
      </c>
      <c r="H402" s="88">
        <v>110665</v>
      </c>
      <c r="I402" s="98"/>
      <c r="J402" s="98"/>
      <c r="K402" s="86">
        <v>5</v>
      </c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 x14ac:dyDescent="0.35">
      <c r="A403" s="60" t="s">
        <v>544</v>
      </c>
      <c r="B403" s="86" t="s">
        <v>125</v>
      </c>
      <c r="C403" s="60" t="s">
        <v>535</v>
      </c>
      <c r="D403" s="87">
        <v>41411</v>
      </c>
      <c r="E403" s="88">
        <f t="shared" ca="1" si="2"/>
        <v>11</v>
      </c>
      <c r="F403" s="60" t="s">
        <v>123</v>
      </c>
      <c r="G403" s="88"/>
      <c r="H403" s="88">
        <v>43634</v>
      </c>
      <c r="I403" s="98"/>
      <c r="J403" s="98"/>
      <c r="K403" s="86">
        <v>4</v>
      </c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 x14ac:dyDescent="0.35">
      <c r="A404" s="60" t="s">
        <v>545</v>
      </c>
      <c r="B404" s="86" t="s">
        <v>101</v>
      </c>
      <c r="C404" s="60" t="s">
        <v>535</v>
      </c>
      <c r="D404" s="87">
        <v>38881</v>
      </c>
      <c r="E404" s="88">
        <f t="shared" ca="1" si="2"/>
        <v>18</v>
      </c>
      <c r="F404" s="60" t="s">
        <v>123</v>
      </c>
      <c r="G404" s="88"/>
      <c r="H404" s="88">
        <v>48152</v>
      </c>
      <c r="I404" s="98"/>
      <c r="J404" s="98"/>
      <c r="K404" s="86">
        <v>3</v>
      </c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 x14ac:dyDescent="0.35">
      <c r="A405" s="60" t="s">
        <v>546</v>
      </c>
      <c r="B405" s="86" t="s">
        <v>127</v>
      </c>
      <c r="C405" s="60" t="s">
        <v>535</v>
      </c>
      <c r="D405" s="87">
        <v>38905</v>
      </c>
      <c r="E405" s="88">
        <f t="shared" ca="1" si="2"/>
        <v>18</v>
      </c>
      <c r="F405" s="60" t="s">
        <v>131</v>
      </c>
      <c r="G405" s="88"/>
      <c r="H405" s="88">
        <v>37753</v>
      </c>
      <c r="I405" s="98"/>
      <c r="J405" s="98"/>
      <c r="K405" s="86">
        <v>4</v>
      </c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 x14ac:dyDescent="0.35">
      <c r="A406" s="60" t="s">
        <v>547</v>
      </c>
      <c r="B406" s="86" t="s">
        <v>134</v>
      </c>
      <c r="C406" s="60" t="s">
        <v>535</v>
      </c>
      <c r="D406" s="87">
        <v>41450</v>
      </c>
      <c r="E406" s="88">
        <f t="shared" ca="1" si="2"/>
        <v>11</v>
      </c>
      <c r="F406" s="60" t="s">
        <v>131</v>
      </c>
      <c r="G406" s="88"/>
      <c r="H406" s="88">
        <v>37487</v>
      </c>
      <c r="I406" s="98"/>
      <c r="J406" s="98"/>
      <c r="K406" s="86">
        <v>2</v>
      </c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 x14ac:dyDescent="0.35">
      <c r="A407" s="60" t="s">
        <v>548</v>
      </c>
      <c r="B407" s="86" t="s">
        <v>104</v>
      </c>
      <c r="C407" s="60" t="s">
        <v>535</v>
      </c>
      <c r="D407" s="87">
        <v>37125</v>
      </c>
      <c r="E407" s="88">
        <f t="shared" ca="1" si="2"/>
        <v>23</v>
      </c>
      <c r="F407" s="60" t="s">
        <v>131</v>
      </c>
      <c r="G407" s="88"/>
      <c r="H407" s="88">
        <v>38113</v>
      </c>
      <c r="I407" s="98"/>
      <c r="J407" s="98"/>
      <c r="K407" s="86">
        <v>5</v>
      </c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 x14ac:dyDescent="0.35">
      <c r="A408" s="60" t="s">
        <v>549</v>
      </c>
      <c r="B408" s="86" t="s">
        <v>101</v>
      </c>
      <c r="C408" s="60" t="s">
        <v>535</v>
      </c>
      <c r="D408" s="87">
        <v>42287</v>
      </c>
      <c r="E408" s="88">
        <f t="shared" ca="1" si="2"/>
        <v>9</v>
      </c>
      <c r="F408" s="60" t="s">
        <v>118</v>
      </c>
      <c r="G408" s="88" t="s">
        <v>121</v>
      </c>
      <c r="H408" s="88">
        <v>82363</v>
      </c>
      <c r="I408" s="98"/>
      <c r="J408" s="98"/>
      <c r="K408" s="86">
        <v>1</v>
      </c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 x14ac:dyDescent="0.35">
      <c r="A409" s="60" t="s">
        <v>550</v>
      </c>
      <c r="B409" s="86" t="s">
        <v>125</v>
      </c>
      <c r="C409" s="60" t="s">
        <v>535</v>
      </c>
      <c r="D409" s="87">
        <v>40089</v>
      </c>
      <c r="E409" s="88">
        <f t="shared" ca="1" si="2"/>
        <v>15</v>
      </c>
      <c r="F409" s="60" t="s">
        <v>131</v>
      </c>
      <c r="G409" s="88"/>
      <c r="H409" s="88">
        <v>36204</v>
      </c>
      <c r="I409" s="98"/>
      <c r="J409" s="98"/>
      <c r="K409" s="86">
        <v>5</v>
      </c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 x14ac:dyDescent="0.35">
      <c r="A410" s="60" t="s">
        <v>551</v>
      </c>
      <c r="B410" s="86" t="s">
        <v>134</v>
      </c>
      <c r="C410" s="60" t="s">
        <v>535</v>
      </c>
      <c r="D410" s="87">
        <v>37162</v>
      </c>
      <c r="E410" s="88">
        <f t="shared" ca="1" si="2"/>
        <v>23</v>
      </c>
      <c r="F410" s="60" t="s">
        <v>123</v>
      </c>
      <c r="G410" s="88"/>
      <c r="H410" s="88">
        <v>49733</v>
      </c>
      <c r="I410" s="98"/>
      <c r="J410" s="98"/>
      <c r="K410" s="86">
        <v>4</v>
      </c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 x14ac:dyDescent="0.35">
      <c r="A411" s="60" t="s">
        <v>552</v>
      </c>
      <c r="B411" s="86" t="s">
        <v>134</v>
      </c>
      <c r="C411" s="60" t="s">
        <v>535</v>
      </c>
      <c r="D411" s="87">
        <v>41572</v>
      </c>
      <c r="E411" s="88">
        <f t="shared" ca="1" si="2"/>
        <v>11</v>
      </c>
      <c r="F411" s="60" t="s">
        <v>123</v>
      </c>
      <c r="G411" s="88"/>
      <c r="H411" s="88">
        <v>57361</v>
      </c>
      <c r="I411" s="98"/>
      <c r="J411" s="98"/>
      <c r="K411" s="86">
        <v>3</v>
      </c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 x14ac:dyDescent="0.35">
      <c r="A412" s="60" t="s">
        <v>553</v>
      </c>
      <c r="B412" s="86" t="s">
        <v>127</v>
      </c>
      <c r="C412" s="60" t="s">
        <v>535</v>
      </c>
      <c r="D412" s="87">
        <v>37544</v>
      </c>
      <c r="E412" s="88">
        <f t="shared" ca="1" si="2"/>
        <v>22</v>
      </c>
      <c r="F412" s="60" t="s">
        <v>118</v>
      </c>
      <c r="G412" s="88" t="s">
        <v>149</v>
      </c>
      <c r="H412" s="88">
        <v>88353</v>
      </c>
      <c r="I412" s="98"/>
      <c r="J412" s="98"/>
      <c r="K412" s="86">
        <v>5</v>
      </c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 x14ac:dyDescent="0.35">
      <c r="A413" s="60" t="s">
        <v>554</v>
      </c>
      <c r="B413" s="86" t="s">
        <v>104</v>
      </c>
      <c r="C413" s="60" t="s">
        <v>535</v>
      </c>
      <c r="D413" s="87">
        <v>38314</v>
      </c>
      <c r="E413" s="88">
        <f t="shared" ca="1" si="2"/>
        <v>20</v>
      </c>
      <c r="F413" s="60" t="s">
        <v>123</v>
      </c>
      <c r="G413" s="88"/>
      <c r="H413" s="88">
        <v>43030</v>
      </c>
      <c r="I413" s="98"/>
      <c r="J413" s="98"/>
      <c r="K413" s="86">
        <v>4</v>
      </c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 x14ac:dyDescent="0.35">
      <c r="A414" s="60" t="s">
        <v>555</v>
      </c>
      <c r="B414" s="86" t="s">
        <v>102</v>
      </c>
      <c r="C414" s="60" t="s">
        <v>535</v>
      </c>
      <c r="D414" s="87">
        <v>41611</v>
      </c>
      <c r="E414" s="88">
        <f t="shared" ca="1" si="2"/>
        <v>11</v>
      </c>
      <c r="F414" s="60" t="s">
        <v>118</v>
      </c>
      <c r="G414" s="88" t="s">
        <v>139</v>
      </c>
      <c r="H414" s="88">
        <v>64793</v>
      </c>
      <c r="I414" s="98"/>
      <c r="J414" s="98"/>
      <c r="K414" s="86">
        <v>5</v>
      </c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 x14ac:dyDescent="0.35">
      <c r="A415" s="60" t="s">
        <v>556</v>
      </c>
      <c r="B415" s="86" t="s">
        <v>104</v>
      </c>
      <c r="C415" s="60" t="s">
        <v>268</v>
      </c>
      <c r="D415" s="87">
        <v>39816</v>
      </c>
      <c r="E415" s="88">
        <f t="shared" ca="1" si="2"/>
        <v>16</v>
      </c>
      <c r="F415" s="60" t="s">
        <v>131</v>
      </c>
      <c r="G415" s="88"/>
      <c r="H415" s="88">
        <v>21001</v>
      </c>
      <c r="I415" s="98"/>
      <c r="J415" s="98"/>
      <c r="K415" s="86">
        <v>5</v>
      </c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 x14ac:dyDescent="0.35">
      <c r="A416" s="60" t="s">
        <v>557</v>
      </c>
      <c r="B416" s="86" t="s">
        <v>104</v>
      </c>
      <c r="C416" s="60" t="s">
        <v>268</v>
      </c>
      <c r="D416" s="87">
        <v>40600</v>
      </c>
      <c r="E416" s="88">
        <f t="shared" ca="1" si="2"/>
        <v>14</v>
      </c>
      <c r="F416" s="60" t="s">
        <v>131</v>
      </c>
      <c r="G416" s="88"/>
      <c r="H416" s="88">
        <v>21744</v>
      </c>
      <c r="I416" s="98"/>
      <c r="J416" s="98"/>
      <c r="K416" s="86">
        <v>2</v>
      </c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 x14ac:dyDescent="0.35">
      <c r="A417" s="60" t="s">
        <v>558</v>
      </c>
      <c r="B417" s="86" t="s">
        <v>101</v>
      </c>
      <c r="C417" s="60" t="s">
        <v>268</v>
      </c>
      <c r="D417" s="87">
        <v>40275</v>
      </c>
      <c r="E417" s="88">
        <f t="shared" ca="1" si="2"/>
        <v>14</v>
      </c>
      <c r="F417" s="60" t="s">
        <v>118</v>
      </c>
      <c r="G417" s="88" t="s">
        <v>119</v>
      </c>
      <c r="H417" s="88">
        <v>102929</v>
      </c>
      <c r="I417" s="98"/>
      <c r="J417" s="98"/>
      <c r="K417" s="86">
        <v>4</v>
      </c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 x14ac:dyDescent="0.35">
      <c r="A418" s="60" t="s">
        <v>559</v>
      </c>
      <c r="B418" s="86" t="s">
        <v>134</v>
      </c>
      <c r="C418" s="60" t="s">
        <v>268</v>
      </c>
      <c r="D418" s="87">
        <v>39932</v>
      </c>
      <c r="E418" s="88">
        <f t="shared" ca="1" si="2"/>
        <v>15</v>
      </c>
      <c r="F418" s="60" t="s">
        <v>123</v>
      </c>
      <c r="G418" s="88"/>
      <c r="H418" s="88">
        <v>49419</v>
      </c>
      <c r="I418" s="98"/>
      <c r="J418" s="98"/>
      <c r="K418" s="86">
        <v>3</v>
      </c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 x14ac:dyDescent="0.35">
      <c r="A419" s="60" t="s">
        <v>560</v>
      </c>
      <c r="B419" s="86" t="s">
        <v>104</v>
      </c>
      <c r="C419" s="60" t="s">
        <v>561</v>
      </c>
      <c r="D419" s="87">
        <v>42003</v>
      </c>
      <c r="E419" s="88">
        <f t="shared" ca="1" si="2"/>
        <v>10</v>
      </c>
      <c r="F419" s="60" t="s">
        <v>118</v>
      </c>
      <c r="G419" s="88" t="s">
        <v>149</v>
      </c>
      <c r="H419" s="88">
        <v>83272</v>
      </c>
      <c r="I419" s="98"/>
      <c r="J419" s="98"/>
      <c r="K419" s="86">
        <v>5</v>
      </c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 x14ac:dyDescent="0.35">
      <c r="A420" s="60" t="s">
        <v>562</v>
      </c>
      <c r="B420" s="86" t="s">
        <v>102</v>
      </c>
      <c r="C420" s="60" t="s">
        <v>561</v>
      </c>
      <c r="D420" s="87">
        <v>40163</v>
      </c>
      <c r="E420" s="88">
        <f t="shared" ca="1" si="2"/>
        <v>15</v>
      </c>
      <c r="F420" s="60" t="s">
        <v>118</v>
      </c>
      <c r="G420" s="88" t="s">
        <v>119</v>
      </c>
      <c r="H420" s="88">
        <v>62768</v>
      </c>
      <c r="I420" s="98"/>
      <c r="J420" s="98"/>
      <c r="K420" s="86">
        <v>1</v>
      </c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 x14ac:dyDescent="0.35">
      <c r="A421" s="60" t="s">
        <v>563</v>
      </c>
      <c r="B421" s="86" t="s">
        <v>104</v>
      </c>
      <c r="C421" s="60" t="s">
        <v>561</v>
      </c>
      <c r="D421" s="87">
        <v>42019</v>
      </c>
      <c r="E421" s="88">
        <f t="shared" ca="1" si="2"/>
        <v>10</v>
      </c>
      <c r="F421" s="60" t="s">
        <v>141</v>
      </c>
      <c r="G421" s="88" t="s">
        <v>119</v>
      </c>
      <c r="H421" s="88">
        <v>26057</v>
      </c>
      <c r="I421" s="98"/>
      <c r="J421" s="98"/>
      <c r="K421" s="86">
        <v>3</v>
      </c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 x14ac:dyDescent="0.35">
      <c r="A422" s="60" t="s">
        <v>564</v>
      </c>
      <c r="B422" s="86" t="s">
        <v>101</v>
      </c>
      <c r="C422" s="60" t="s">
        <v>561</v>
      </c>
      <c r="D422" s="87">
        <v>42025</v>
      </c>
      <c r="E422" s="88">
        <f t="shared" ca="1" si="2"/>
        <v>10</v>
      </c>
      <c r="F422" s="60" t="s">
        <v>118</v>
      </c>
      <c r="G422" s="88" t="s">
        <v>119</v>
      </c>
      <c r="H422" s="88">
        <v>111847</v>
      </c>
      <c r="I422" s="98"/>
      <c r="J422" s="98"/>
      <c r="K422" s="86">
        <v>5</v>
      </c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 x14ac:dyDescent="0.35">
      <c r="A423" s="60" t="s">
        <v>565</v>
      </c>
      <c r="B423" s="86" t="s">
        <v>101</v>
      </c>
      <c r="C423" s="60" t="s">
        <v>561</v>
      </c>
      <c r="D423" s="87">
        <v>40198</v>
      </c>
      <c r="E423" s="88">
        <f t="shared" ca="1" si="2"/>
        <v>15</v>
      </c>
      <c r="F423" s="60" t="s">
        <v>118</v>
      </c>
      <c r="G423" s="88" t="s">
        <v>119</v>
      </c>
      <c r="H423" s="88">
        <v>115916</v>
      </c>
      <c r="I423" s="98"/>
      <c r="J423" s="98"/>
      <c r="K423" s="86">
        <v>5</v>
      </c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 x14ac:dyDescent="0.35">
      <c r="A424" s="60" t="s">
        <v>566</v>
      </c>
      <c r="B424" s="86" t="s">
        <v>127</v>
      </c>
      <c r="C424" s="60" t="s">
        <v>561</v>
      </c>
      <c r="D424" s="87">
        <v>40201</v>
      </c>
      <c r="E424" s="88">
        <f t="shared" ca="1" si="2"/>
        <v>15</v>
      </c>
      <c r="F424" s="60" t="s">
        <v>118</v>
      </c>
      <c r="G424" s="88" t="s">
        <v>128</v>
      </c>
      <c r="H424" s="88">
        <v>96237</v>
      </c>
      <c r="I424" s="98"/>
      <c r="J424" s="98"/>
      <c r="K424" s="86">
        <v>5</v>
      </c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 x14ac:dyDescent="0.35">
      <c r="A425" s="60" t="s">
        <v>567</v>
      </c>
      <c r="B425" s="86" t="s">
        <v>102</v>
      </c>
      <c r="C425" s="60" t="s">
        <v>561</v>
      </c>
      <c r="D425" s="87">
        <v>41324</v>
      </c>
      <c r="E425" s="88">
        <f t="shared" ca="1" si="2"/>
        <v>12</v>
      </c>
      <c r="F425" s="60" t="s">
        <v>118</v>
      </c>
      <c r="G425" s="88" t="s">
        <v>149</v>
      </c>
      <c r="H425" s="88">
        <v>71913</v>
      </c>
      <c r="I425" s="98"/>
      <c r="J425" s="98"/>
      <c r="K425" s="86">
        <v>1</v>
      </c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 x14ac:dyDescent="0.35">
      <c r="A426" s="60" t="s">
        <v>568</v>
      </c>
      <c r="B426" s="86" t="s">
        <v>134</v>
      </c>
      <c r="C426" s="60" t="s">
        <v>561</v>
      </c>
      <c r="D426" s="87">
        <v>38789</v>
      </c>
      <c r="E426" s="88">
        <f t="shared" ca="1" si="2"/>
        <v>18</v>
      </c>
      <c r="F426" s="60" t="s">
        <v>131</v>
      </c>
      <c r="G426" s="88"/>
      <c r="H426" s="88">
        <v>35151</v>
      </c>
      <c r="I426" s="98"/>
      <c r="J426" s="98"/>
      <c r="K426" s="86">
        <v>3</v>
      </c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 x14ac:dyDescent="0.35">
      <c r="A427" s="60" t="s">
        <v>569</v>
      </c>
      <c r="B427" s="86" t="s">
        <v>101</v>
      </c>
      <c r="C427" s="60" t="s">
        <v>561</v>
      </c>
      <c r="D427" s="87">
        <v>39885</v>
      </c>
      <c r="E427" s="88">
        <f t="shared" ca="1" si="2"/>
        <v>15</v>
      </c>
      <c r="F427" s="60" t="s">
        <v>118</v>
      </c>
      <c r="G427" s="88" t="s">
        <v>119</v>
      </c>
      <c r="H427" s="88">
        <v>74004</v>
      </c>
      <c r="I427" s="98"/>
      <c r="J427" s="98"/>
      <c r="K427" s="86">
        <v>5</v>
      </c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 x14ac:dyDescent="0.35">
      <c r="A428" s="60" t="s">
        <v>570</v>
      </c>
      <c r="B428" s="86" t="s">
        <v>125</v>
      </c>
      <c r="C428" s="60" t="s">
        <v>561</v>
      </c>
      <c r="D428" s="87">
        <v>41698</v>
      </c>
      <c r="E428" s="88">
        <f t="shared" ca="1" si="2"/>
        <v>11</v>
      </c>
      <c r="F428" s="60" t="s">
        <v>123</v>
      </c>
      <c r="G428" s="88"/>
      <c r="H428" s="88">
        <v>57674</v>
      </c>
      <c r="I428" s="98"/>
      <c r="J428" s="98"/>
      <c r="K428" s="86">
        <v>3</v>
      </c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 x14ac:dyDescent="0.35">
      <c r="A429" s="60" t="s">
        <v>571</v>
      </c>
      <c r="B429" s="86" t="s">
        <v>101</v>
      </c>
      <c r="C429" s="60" t="s">
        <v>561</v>
      </c>
      <c r="D429" s="87">
        <v>36981</v>
      </c>
      <c r="E429" s="88">
        <f t="shared" ca="1" si="2"/>
        <v>23</v>
      </c>
      <c r="F429" s="60" t="s">
        <v>141</v>
      </c>
      <c r="G429" s="88" t="s">
        <v>119</v>
      </c>
      <c r="H429" s="88">
        <v>25849</v>
      </c>
      <c r="I429" s="98"/>
      <c r="J429" s="98"/>
      <c r="K429" s="86">
        <v>3</v>
      </c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 x14ac:dyDescent="0.35">
      <c r="A430" s="60" t="s">
        <v>572</v>
      </c>
      <c r="B430" s="86" t="s">
        <v>134</v>
      </c>
      <c r="C430" s="60" t="s">
        <v>561</v>
      </c>
      <c r="D430" s="87">
        <v>37701</v>
      </c>
      <c r="E430" s="88">
        <f t="shared" ca="1" si="2"/>
        <v>21</v>
      </c>
      <c r="F430" s="60" t="s">
        <v>131</v>
      </c>
      <c r="G430" s="88"/>
      <c r="H430" s="88">
        <v>27985</v>
      </c>
      <c r="I430" s="98"/>
      <c r="J430" s="98"/>
      <c r="K430" s="86">
        <v>4</v>
      </c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 x14ac:dyDescent="0.35">
      <c r="A431" s="60" t="s">
        <v>573</v>
      </c>
      <c r="B431" s="86" t="s">
        <v>134</v>
      </c>
      <c r="C431" s="60" t="s">
        <v>561</v>
      </c>
      <c r="D431" s="87">
        <v>40302</v>
      </c>
      <c r="E431" s="88">
        <f t="shared" ca="1" si="2"/>
        <v>14</v>
      </c>
      <c r="F431" s="60" t="s">
        <v>118</v>
      </c>
      <c r="G431" s="88" t="s">
        <v>149</v>
      </c>
      <c r="H431" s="88">
        <v>66292</v>
      </c>
      <c r="I431" s="98"/>
      <c r="J431" s="98"/>
      <c r="K431" s="86">
        <v>3</v>
      </c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 x14ac:dyDescent="0.35">
      <c r="A432" s="60" t="s">
        <v>574</v>
      </c>
      <c r="B432" s="86" t="s">
        <v>102</v>
      </c>
      <c r="C432" s="60" t="s">
        <v>561</v>
      </c>
      <c r="D432" s="87">
        <v>36999</v>
      </c>
      <c r="E432" s="88">
        <f t="shared" ca="1" si="2"/>
        <v>23</v>
      </c>
      <c r="F432" s="60" t="s">
        <v>123</v>
      </c>
      <c r="G432" s="88"/>
      <c r="H432" s="88">
        <v>51143</v>
      </c>
      <c r="I432" s="98"/>
      <c r="J432" s="98"/>
      <c r="K432" s="86">
        <v>3</v>
      </c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 x14ac:dyDescent="0.35">
      <c r="A433" s="60" t="s">
        <v>575</v>
      </c>
      <c r="B433" s="86" t="s">
        <v>125</v>
      </c>
      <c r="C433" s="60" t="s">
        <v>561</v>
      </c>
      <c r="D433" s="87">
        <v>40694</v>
      </c>
      <c r="E433" s="88">
        <f t="shared" ca="1" si="2"/>
        <v>13</v>
      </c>
      <c r="F433" s="60" t="s">
        <v>131</v>
      </c>
      <c r="G433" s="88"/>
      <c r="H433" s="88">
        <v>24219</v>
      </c>
      <c r="I433" s="98"/>
      <c r="J433" s="98"/>
      <c r="K433" s="86">
        <v>3</v>
      </c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 x14ac:dyDescent="0.35">
      <c r="A434" s="60" t="s">
        <v>576</v>
      </c>
      <c r="B434" s="86" t="s">
        <v>134</v>
      </c>
      <c r="C434" s="60" t="s">
        <v>561</v>
      </c>
      <c r="D434" s="87">
        <v>37047</v>
      </c>
      <c r="E434" s="88">
        <f t="shared" ca="1" si="2"/>
        <v>23</v>
      </c>
      <c r="F434" s="60" t="s">
        <v>118</v>
      </c>
      <c r="G434" s="88" t="s">
        <v>119</v>
      </c>
      <c r="H434" s="88">
        <v>114318</v>
      </c>
      <c r="I434" s="98"/>
      <c r="J434" s="98"/>
      <c r="K434" s="86">
        <v>4</v>
      </c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 x14ac:dyDescent="0.35">
      <c r="A435" s="60" t="s">
        <v>577</v>
      </c>
      <c r="B435" s="86" t="s">
        <v>134</v>
      </c>
      <c r="C435" s="60" t="s">
        <v>561</v>
      </c>
      <c r="D435" s="87">
        <v>37407</v>
      </c>
      <c r="E435" s="88">
        <f t="shared" ca="1" si="2"/>
        <v>22</v>
      </c>
      <c r="F435" s="60" t="s">
        <v>123</v>
      </c>
      <c r="G435" s="88"/>
      <c r="H435" s="88">
        <v>50063</v>
      </c>
      <c r="I435" s="98"/>
      <c r="J435" s="98"/>
      <c r="K435" s="86">
        <v>3</v>
      </c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 x14ac:dyDescent="0.35">
      <c r="A436" s="60" t="s">
        <v>578</v>
      </c>
      <c r="B436" s="86" t="s">
        <v>101</v>
      </c>
      <c r="C436" s="60" t="s">
        <v>561</v>
      </c>
      <c r="D436" s="87">
        <v>37773</v>
      </c>
      <c r="E436" s="88">
        <f t="shared" ca="1" si="2"/>
        <v>21</v>
      </c>
      <c r="F436" s="60" t="s">
        <v>141</v>
      </c>
      <c r="G436" s="88" t="s">
        <v>149</v>
      </c>
      <c r="H436" s="88">
        <v>26463</v>
      </c>
      <c r="I436" s="98"/>
      <c r="J436" s="98"/>
      <c r="K436" s="86">
        <v>1</v>
      </c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 x14ac:dyDescent="0.35">
      <c r="A437" s="60" t="s">
        <v>579</v>
      </c>
      <c r="B437" s="86" t="s">
        <v>101</v>
      </c>
      <c r="C437" s="60" t="s">
        <v>561</v>
      </c>
      <c r="D437" s="87">
        <v>39222</v>
      </c>
      <c r="E437" s="88">
        <f t="shared" ca="1" si="2"/>
        <v>17</v>
      </c>
      <c r="F437" s="60" t="s">
        <v>123</v>
      </c>
      <c r="G437" s="88"/>
      <c r="H437" s="88">
        <v>45041</v>
      </c>
      <c r="I437" s="98"/>
      <c r="J437" s="98"/>
      <c r="K437" s="86">
        <v>1</v>
      </c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 x14ac:dyDescent="0.35">
      <c r="A438" s="60" t="s">
        <v>580</v>
      </c>
      <c r="B438" s="86" t="s">
        <v>101</v>
      </c>
      <c r="C438" s="60" t="s">
        <v>561</v>
      </c>
      <c r="D438" s="87">
        <v>42194</v>
      </c>
      <c r="E438" s="88">
        <f t="shared" ca="1" si="2"/>
        <v>9</v>
      </c>
      <c r="F438" s="60" t="s">
        <v>131</v>
      </c>
      <c r="G438" s="88"/>
      <c r="H438" s="88">
        <v>30868</v>
      </c>
      <c r="I438" s="98"/>
      <c r="J438" s="98"/>
      <c r="K438" s="86">
        <v>4</v>
      </c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 x14ac:dyDescent="0.35">
      <c r="A439" s="60" t="s">
        <v>581</v>
      </c>
      <c r="B439" s="86" t="s">
        <v>134</v>
      </c>
      <c r="C439" s="60" t="s">
        <v>561</v>
      </c>
      <c r="D439" s="87">
        <v>40362</v>
      </c>
      <c r="E439" s="88">
        <f t="shared" ca="1" si="2"/>
        <v>14</v>
      </c>
      <c r="F439" s="60" t="s">
        <v>118</v>
      </c>
      <c r="G439" s="88" t="s">
        <v>119</v>
      </c>
      <c r="H439" s="88">
        <v>72484</v>
      </c>
      <c r="I439" s="98"/>
      <c r="J439" s="98"/>
      <c r="K439" s="86">
        <v>3</v>
      </c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 x14ac:dyDescent="0.35">
      <c r="A440" s="60" t="s">
        <v>582</v>
      </c>
      <c r="B440" s="86" t="s">
        <v>101</v>
      </c>
      <c r="C440" s="60" t="s">
        <v>561</v>
      </c>
      <c r="D440" s="87">
        <v>39994</v>
      </c>
      <c r="E440" s="88">
        <f t="shared" ca="1" si="2"/>
        <v>15</v>
      </c>
      <c r="F440" s="60" t="s">
        <v>141</v>
      </c>
      <c r="G440" s="88" t="s">
        <v>121</v>
      </c>
      <c r="H440" s="88">
        <v>27020</v>
      </c>
      <c r="I440" s="98"/>
      <c r="J440" s="98"/>
      <c r="K440" s="86">
        <v>3</v>
      </c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 x14ac:dyDescent="0.35">
      <c r="A441" s="60" t="s">
        <v>583</v>
      </c>
      <c r="B441" s="86" t="s">
        <v>104</v>
      </c>
      <c r="C441" s="60" t="s">
        <v>561</v>
      </c>
      <c r="D441" s="87">
        <v>40735</v>
      </c>
      <c r="E441" s="88">
        <f t="shared" ca="1" si="2"/>
        <v>13</v>
      </c>
      <c r="F441" s="60" t="s">
        <v>118</v>
      </c>
      <c r="G441" s="88" t="s">
        <v>139</v>
      </c>
      <c r="H441" s="88">
        <v>119430</v>
      </c>
      <c r="I441" s="98"/>
      <c r="J441" s="98"/>
      <c r="K441" s="86">
        <v>1</v>
      </c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 x14ac:dyDescent="0.35">
      <c r="A442" s="60" t="s">
        <v>584</v>
      </c>
      <c r="B442" s="86" t="s">
        <v>125</v>
      </c>
      <c r="C442" s="60" t="s">
        <v>561</v>
      </c>
      <c r="D442" s="87">
        <v>41448</v>
      </c>
      <c r="E442" s="88">
        <f t="shared" ca="1" si="2"/>
        <v>11</v>
      </c>
      <c r="F442" s="60" t="s">
        <v>118</v>
      </c>
      <c r="G442" s="88" t="s">
        <v>119</v>
      </c>
      <c r="H442" s="88">
        <v>81269</v>
      </c>
      <c r="I442" s="98"/>
      <c r="J442" s="98"/>
      <c r="K442" s="86">
        <v>4</v>
      </c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 x14ac:dyDescent="0.35">
      <c r="A443" s="60" t="s">
        <v>585</v>
      </c>
      <c r="B443" s="86" t="s">
        <v>101</v>
      </c>
      <c r="C443" s="60" t="s">
        <v>561</v>
      </c>
      <c r="D443" s="87">
        <v>41840</v>
      </c>
      <c r="E443" s="88">
        <f t="shared" ca="1" si="2"/>
        <v>10</v>
      </c>
      <c r="F443" s="60" t="s">
        <v>118</v>
      </c>
      <c r="G443" s="88" t="s">
        <v>128</v>
      </c>
      <c r="H443" s="88">
        <v>88867</v>
      </c>
      <c r="I443" s="98"/>
      <c r="J443" s="98"/>
      <c r="K443" s="86">
        <v>5</v>
      </c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 x14ac:dyDescent="0.35">
      <c r="A444" s="60" t="s">
        <v>586</v>
      </c>
      <c r="B444" s="86" t="s">
        <v>104</v>
      </c>
      <c r="C444" s="60" t="s">
        <v>561</v>
      </c>
      <c r="D444" s="87">
        <v>38548</v>
      </c>
      <c r="E444" s="88">
        <f t="shared" ca="1" si="2"/>
        <v>19</v>
      </c>
      <c r="F444" s="60" t="s">
        <v>118</v>
      </c>
      <c r="G444" s="88" t="s">
        <v>119</v>
      </c>
      <c r="H444" s="88">
        <v>122122</v>
      </c>
      <c r="I444" s="98"/>
      <c r="J444" s="98"/>
      <c r="K444" s="86">
        <v>5</v>
      </c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 x14ac:dyDescent="0.35">
      <c r="A445" s="60" t="s">
        <v>587</v>
      </c>
      <c r="B445" s="86" t="s">
        <v>134</v>
      </c>
      <c r="C445" s="60" t="s">
        <v>561</v>
      </c>
      <c r="D445" s="87">
        <v>39305</v>
      </c>
      <c r="E445" s="88">
        <f t="shared" ca="1" si="2"/>
        <v>17</v>
      </c>
      <c r="F445" s="60" t="s">
        <v>118</v>
      </c>
      <c r="G445" s="88" t="s">
        <v>149</v>
      </c>
      <c r="H445" s="88">
        <v>121549</v>
      </c>
      <c r="I445" s="98"/>
      <c r="J445" s="98"/>
      <c r="K445" s="86">
        <v>1</v>
      </c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 x14ac:dyDescent="0.35">
      <c r="A446" s="60" t="s">
        <v>588</v>
      </c>
      <c r="B446" s="86" t="s">
        <v>125</v>
      </c>
      <c r="C446" s="60" t="s">
        <v>561</v>
      </c>
      <c r="D446" s="87">
        <v>40377</v>
      </c>
      <c r="E446" s="88">
        <f t="shared" ca="1" si="2"/>
        <v>14</v>
      </c>
      <c r="F446" s="60" t="s">
        <v>118</v>
      </c>
      <c r="G446" s="88" t="s">
        <v>139</v>
      </c>
      <c r="H446" s="88">
        <v>119928</v>
      </c>
      <c r="I446" s="98"/>
      <c r="J446" s="98"/>
      <c r="K446" s="86">
        <v>3</v>
      </c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 x14ac:dyDescent="0.35">
      <c r="A447" s="60" t="s">
        <v>589</v>
      </c>
      <c r="B447" s="86" t="s">
        <v>127</v>
      </c>
      <c r="C447" s="60" t="s">
        <v>561</v>
      </c>
      <c r="D447" s="87">
        <v>40756</v>
      </c>
      <c r="E447" s="88">
        <f t="shared" ca="1" si="2"/>
        <v>13</v>
      </c>
      <c r="F447" s="60" t="s">
        <v>118</v>
      </c>
      <c r="G447" s="88" t="s">
        <v>149</v>
      </c>
      <c r="H447" s="88">
        <v>79427</v>
      </c>
      <c r="I447" s="98"/>
      <c r="J447" s="98"/>
      <c r="K447" s="86">
        <v>1</v>
      </c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 x14ac:dyDescent="0.35">
      <c r="A448" s="60" t="s">
        <v>590</v>
      </c>
      <c r="B448" s="86" t="s">
        <v>127</v>
      </c>
      <c r="C448" s="60" t="s">
        <v>561</v>
      </c>
      <c r="D448" s="87">
        <v>41471</v>
      </c>
      <c r="E448" s="88">
        <f t="shared" ca="1" si="2"/>
        <v>11</v>
      </c>
      <c r="F448" s="60" t="s">
        <v>118</v>
      </c>
      <c r="G448" s="88" t="s">
        <v>119</v>
      </c>
      <c r="H448" s="88">
        <v>117406</v>
      </c>
      <c r="I448" s="98"/>
      <c r="J448" s="98"/>
      <c r="K448" s="86">
        <v>1</v>
      </c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 x14ac:dyDescent="0.35">
      <c r="A449" s="60" t="s">
        <v>591</v>
      </c>
      <c r="B449" s="86" t="s">
        <v>104</v>
      </c>
      <c r="C449" s="60" t="s">
        <v>561</v>
      </c>
      <c r="D449" s="87">
        <v>41481</v>
      </c>
      <c r="E449" s="88">
        <f t="shared" ca="1" si="2"/>
        <v>11</v>
      </c>
      <c r="F449" s="60" t="s">
        <v>131</v>
      </c>
      <c r="G449" s="88"/>
      <c r="H449" s="88">
        <v>36275</v>
      </c>
      <c r="I449" s="98"/>
      <c r="J449" s="98"/>
      <c r="K449" s="86">
        <v>3</v>
      </c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 x14ac:dyDescent="0.35">
      <c r="A450" s="60" t="s">
        <v>592</v>
      </c>
      <c r="B450" s="86" t="s">
        <v>134</v>
      </c>
      <c r="C450" s="60" t="s">
        <v>561</v>
      </c>
      <c r="D450" s="87">
        <v>41885</v>
      </c>
      <c r="E450" s="88">
        <f t="shared" ca="1" si="2"/>
        <v>10</v>
      </c>
      <c r="F450" s="60" t="s">
        <v>118</v>
      </c>
      <c r="G450" s="88" t="s">
        <v>121</v>
      </c>
      <c r="H450" s="88">
        <v>86617</v>
      </c>
      <c r="I450" s="98"/>
      <c r="J450" s="98"/>
      <c r="K450" s="86">
        <v>3</v>
      </c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 x14ac:dyDescent="0.35">
      <c r="A451" s="60" t="s">
        <v>593</v>
      </c>
      <c r="B451" s="86" t="s">
        <v>101</v>
      </c>
      <c r="C451" s="60" t="s">
        <v>561</v>
      </c>
      <c r="D451" s="87">
        <v>42261</v>
      </c>
      <c r="E451" s="88">
        <f t="shared" ca="1" si="2"/>
        <v>9</v>
      </c>
      <c r="F451" s="60" t="s">
        <v>118</v>
      </c>
      <c r="G451" s="88" t="s">
        <v>139</v>
      </c>
      <c r="H451" s="88">
        <v>69672</v>
      </c>
      <c r="I451" s="98"/>
      <c r="J451" s="98"/>
      <c r="K451" s="86">
        <v>5</v>
      </c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 x14ac:dyDescent="0.35">
      <c r="A452" s="60" t="s">
        <v>594</v>
      </c>
      <c r="B452" s="86" t="s">
        <v>134</v>
      </c>
      <c r="C452" s="60" t="s">
        <v>561</v>
      </c>
      <c r="D452" s="87">
        <v>42264</v>
      </c>
      <c r="E452" s="88">
        <f t="shared" ca="1" si="2"/>
        <v>9</v>
      </c>
      <c r="F452" s="60" t="s">
        <v>141</v>
      </c>
      <c r="G452" s="88" t="s">
        <v>139</v>
      </c>
      <c r="H452" s="88">
        <v>28486</v>
      </c>
      <c r="I452" s="98"/>
      <c r="J452" s="98"/>
      <c r="K452" s="86">
        <v>5</v>
      </c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 x14ac:dyDescent="0.35">
      <c r="A453" s="60" t="s">
        <v>595</v>
      </c>
      <c r="B453" s="86" t="s">
        <v>125</v>
      </c>
      <c r="C453" s="60" t="s">
        <v>561</v>
      </c>
      <c r="D453" s="87">
        <v>40809</v>
      </c>
      <c r="E453" s="88">
        <f t="shared" ca="1" si="2"/>
        <v>13</v>
      </c>
      <c r="F453" s="60" t="s">
        <v>118</v>
      </c>
      <c r="G453" s="88" t="s">
        <v>119</v>
      </c>
      <c r="H453" s="88">
        <v>122589</v>
      </c>
      <c r="I453" s="98"/>
      <c r="J453" s="98"/>
      <c r="K453" s="86">
        <v>3</v>
      </c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 x14ac:dyDescent="0.35">
      <c r="A454" s="60" t="s">
        <v>596</v>
      </c>
      <c r="B454" s="86" t="s">
        <v>104</v>
      </c>
      <c r="C454" s="60" t="s">
        <v>561</v>
      </c>
      <c r="D454" s="87">
        <v>41530</v>
      </c>
      <c r="E454" s="88">
        <f t="shared" ca="1" si="2"/>
        <v>11</v>
      </c>
      <c r="F454" s="60" t="s">
        <v>118</v>
      </c>
      <c r="G454" s="88" t="s">
        <v>149</v>
      </c>
      <c r="H454" s="88">
        <v>81656</v>
      </c>
      <c r="I454" s="98"/>
      <c r="J454" s="98"/>
      <c r="K454" s="86">
        <v>1</v>
      </c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 x14ac:dyDescent="0.35">
      <c r="A455" s="60" t="s">
        <v>597</v>
      </c>
      <c r="B455" s="86" t="s">
        <v>134</v>
      </c>
      <c r="C455" s="60" t="s">
        <v>561</v>
      </c>
      <c r="D455" s="87">
        <v>41530</v>
      </c>
      <c r="E455" s="88">
        <f t="shared" ca="1" si="2"/>
        <v>11</v>
      </c>
      <c r="F455" s="60" t="s">
        <v>123</v>
      </c>
      <c r="G455" s="88"/>
      <c r="H455" s="88">
        <v>46892</v>
      </c>
      <c r="I455" s="98"/>
      <c r="J455" s="98"/>
      <c r="K455" s="86">
        <v>5</v>
      </c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 x14ac:dyDescent="0.35">
      <c r="A456" s="60" t="s">
        <v>598</v>
      </c>
      <c r="B456" s="86" t="s">
        <v>125</v>
      </c>
      <c r="C456" s="60" t="s">
        <v>561</v>
      </c>
      <c r="D456" s="87">
        <v>41546</v>
      </c>
      <c r="E456" s="88">
        <f t="shared" ca="1" si="2"/>
        <v>11</v>
      </c>
      <c r="F456" s="60" t="s">
        <v>131</v>
      </c>
      <c r="G456" s="88"/>
      <c r="H456" s="88">
        <v>28872</v>
      </c>
      <c r="I456" s="98"/>
      <c r="J456" s="98"/>
      <c r="K456" s="86">
        <v>4</v>
      </c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 x14ac:dyDescent="0.35">
      <c r="A457" s="60" t="s">
        <v>599</v>
      </c>
      <c r="B457" s="86" t="s">
        <v>101</v>
      </c>
      <c r="C457" s="60" t="s">
        <v>561</v>
      </c>
      <c r="D457" s="87">
        <v>42311</v>
      </c>
      <c r="E457" s="88">
        <f t="shared" ca="1" si="2"/>
        <v>9</v>
      </c>
      <c r="F457" s="60" t="s">
        <v>118</v>
      </c>
      <c r="G457" s="88" t="s">
        <v>121</v>
      </c>
      <c r="H457" s="88">
        <v>119082</v>
      </c>
      <c r="I457" s="98"/>
      <c r="J457" s="98"/>
      <c r="K457" s="86">
        <v>2</v>
      </c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 x14ac:dyDescent="0.35">
      <c r="A458" s="60" t="s">
        <v>600</v>
      </c>
      <c r="B458" s="86" t="s">
        <v>101</v>
      </c>
      <c r="C458" s="60" t="s">
        <v>561</v>
      </c>
      <c r="D458" s="87">
        <v>41570</v>
      </c>
      <c r="E458" s="88">
        <f t="shared" ca="1" si="2"/>
        <v>11</v>
      </c>
      <c r="F458" s="60" t="s">
        <v>118</v>
      </c>
      <c r="G458" s="88" t="s">
        <v>139</v>
      </c>
      <c r="H458" s="88">
        <v>74560</v>
      </c>
      <c r="I458" s="98"/>
      <c r="J458" s="98"/>
      <c r="K458" s="86">
        <v>4</v>
      </c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 x14ac:dyDescent="0.35">
      <c r="A459" s="60" t="s">
        <v>601</v>
      </c>
      <c r="B459" s="86" t="s">
        <v>101</v>
      </c>
      <c r="C459" s="60" t="s">
        <v>561</v>
      </c>
      <c r="D459" s="87">
        <v>40482</v>
      </c>
      <c r="E459" s="88">
        <f t="shared" ca="1" si="2"/>
        <v>14</v>
      </c>
      <c r="F459" s="60" t="s">
        <v>118</v>
      </c>
      <c r="G459" s="88" t="s">
        <v>128</v>
      </c>
      <c r="H459" s="88">
        <v>112299</v>
      </c>
      <c r="I459" s="98"/>
      <c r="J459" s="98"/>
      <c r="K459" s="86">
        <v>2</v>
      </c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 x14ac:dyDescent="0.35">
      <c r="A460" s="60" t="s">
        <v>602</v>
      </c>
      <c r="B460" s="86" t="s">
        <v>134</v>
      </c>
      <c r="C460" s="60" t="s">
        <v>561</v>
      </c>
      <c r="D460" s="87">
        <v>41961</v>
      </c>
      <c r="E460" s="88">
        <f t="shared" ca="1" si="2"/>
        <v>10</v>
      </c>
      <c r="F460" s="60" t="s">
        <v>118</v>
      </c>
      <c r="G460" s="88" t="s">
        <v>119</v>
      </c>
      <c r="H460" s="88">
        <v>125668</v>
      </c>
      <c r="I460" s="98"/>
      <c r="J460" s="98"/>
      <c r="K460" s="86">
        <v>2</v>
      </c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 x14ac:dyDescent="0.35">
      <c r="A461" s="60" t="s">
        <v>603</v>
      </c>
      <c r="B461" s="86" t="s">
        <v>134</v>
      </c>
      <c r="C461" s="60" t="s">
        <v>561</v>
      </c>
      <c r="D461" s="87">
        <v>41603</v>
      </c>
      <c r="E461" s="88">
        <f t="shared" ca="1" si="2"/>
        <v>11</v>
      </c>
      <c r="F461" s="60" t="s">
        <v>118</v>
      </c>
      <c r="G461" s="88" t="s">
        <v>121</v>
      </c>
      <c r="H461" s="88">
        <v>118895</v>
      </c>
      <c r="I461" s="98"/>
      <c r="J461" s="98"/>
      <c r="K461" s="86">
        <v>4</v>
      </c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 x14ac:dyDescent="0.35">
      <c r="A462" s="60" t="s">
        <v>604</v>
      </c>
      <c r="B462" s="86" t="s">
        <v>102</v>
      </c>
      <c r="C462" s="60" t="s">
        <v>561</v>
      </c>
      <c r="D462" s="87">
        <v>40861</v>
      </c>
      <c r="E462" s="88">
        <f t="shared" ca="1" si="2"/>
        <v>13</v>
      </c>
      <c r="F462" s="60" t="s">
        <v>131</v>
      </c>
      <c r="G462" s="88"/>
      <c r="H462" s="88">
        <v>25892</v>
      </c>
      <c r="I462" s="98"/>
      <c r="J462" s="98"/>
      <c r="K462" s="86">
        <v>4</v>
      </c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 x14ac:dyDescent="0.35">
      <c r="A463" s="60" t="s">
        <v>605</v>
      </c>
      <c r="B463" s="86" t="s">
        <v>101</v>
      </c>
      <c r="C463" s="60" t="s">
        <v>606</v>
      </c>
      <c r="D463" s="87">
        <v>41629</v>
      </c>
      <c r="E463" s="88">
        <f t="shared" ca="1" si="2"/>
        <v>11</v>
      </c>
      <c r="F463" s="60" t="s">
        <v>118</v>
      </c>
      <c r="G463" s="88" t="s">
        <v>119</v>
      </c>
      <c r="H463" s="88">
        <v>88343</v>
      </c>
      <c r="I463" s="98"/>
      <c r="J463" s="98"/>
      <c r="K463" s="86">
        <v>2</v>
      </c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 x14ac:dyDescent="0.35">
      <c r="A464" s="60" t="s">
        <v>607</v>
      </c>
      <c r="B464" s="86" t="s">
        <v>101</v>
      </c>
      <c r="C464" s="60" t="s">
        <v>606</v>
      </c>
      <c r="D464" s="87">
        <v>41663</v>
      </c>
      <c r="E464" s="88">
        <f t="shared" ca="1" si="2"/>
        <v>11</v>
      </c>
      <c r="F464" s="60" t="s">
        <v>118</v>
      </c>
      <c r="G464" s="88" t="s">
        <v>119</v>
      </c>
      <c r="H464" s="88">
        <v>124288</v>
      </c>
      <c r="I464" s="98"/>
      <c r="J464" s="98"/>
      <c r="K464" s="86">
        <v>2</v>
      </c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 x14ac:dyDescent="0.35">
      <c r="A465" s="60" t="s">
        <v>608</v>
      </c>
      <c r="B465" s="86" t="s">
        <v>125</v>
      </c>
      <c r="C465" s="60" t="s">
        <v>606</v>
      </c>
      <c r="D465" s="87">
        <v>41669</v>
      </c>
      <c r="E465" s="88">
        <f t="shared" ca="1" si="2"/>
        <v>11</v>
      </c>
      <c r="F465" s="60" t="s">
        <v>123</v>
      </c>
      <c r="G465" s="88"/>
      <c r="H465" s="88">
        <v>63463</v>
      </c>
      <c r="I465" s="98"/>
      <c r="J465" s="98"/>
      <c r="K465" s="86">
        <v>5</v>
      </c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 x14ac:dyDescent="0.35">
      <c r="A466" s="60" t="s">
        <v>609</v>
      </c>
      <c r="B466" s="86" t="s">
        <v>134</v>
      </c>
      <c r="C466" s="60" t="s">
        <v>606</v>
      </c>
      <c r="D466" s="87">
        <v>41703</v>
      </c>
      <c r="E466" s="88">
        <f t="shared" ca="1" si="2"/>
        <v>10</v>
      </c>
      <c r="F466" s="60" t="s">
        <v>118</v>
      </c>
      <c r="G466" s="88" t="s">
        <v>139</v>
      </c>
      <c r="H466" s="88">
        <v>82275</v>
      </c>
      <c r="I466" s="98"/>
      <c r="J466" s="98"/>
      <c r="K466" s="86">
        <v>1</v>
      </c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 x14ac:dyDescent="0.35">
      <c r="A467" s="60" t="s">
        <v>610</v>
      </c>
      <c r="B467" s="86" t="s">
        <v>101</v>
      </c>
      <c r="C467" s="60" t="s">
        <v>606</v>
      </c>
      <c r="D467" s="87">
        <v>41732</v>
      </c>
      <c r="E467" s="88">
        <f t="shared" ca="1" si="2"/>
        <v>10</v>
      </c>
      <c r="F467" s="60" t="s">
        <v>141</v>
      </c>
      <c r="G467" s="88" t="s">
        <v>139</v>
      </c>
      <c r="H467" s="88">
        <v>26272</v>
      </c>
      <c r="I467" s="98"/>
      <c r="J467" s="98"/>
      <c r="K467" s="86">
        <v>5</v>
      </c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 x14ac:dyDescent="0.35">
      <c r="A468" s="60" t="s">
        <v>611</v>
      </c>
      <c r="B468" s="86" t="s">
        <v>134</v>
      </c>
      <c r="C468" s="60" t="s">
        <v>606</v>
      </c>
      <c r="D468" s="87">
        <v>41823</v>
      </c>
      <c r="E468" s="88">
        <f t="shared" ca="1" si="2"/>
        <v>10</v>
      </c>
      <c r="F468" s="60" t="s">
        <v>118</v>
      </c>
      <c r="G468" s="88" t="s">
        <v>119</v>
      </c>
      <c r="H468" s="88">
        <v>117715</v>
      </c>
      <c r="I468" s="98"/>
      <c r="J468" s="98"/>
      <c r="K468" s="86">
        <v>5</v>
      </c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 x14ac:dyDescent="0.35">
      <c r="A469" s="60" t="s">
        <v>612</v>
      </c>
      <c r="B469" s="86" t="s">
        <v>101</v>
      </c>
      <c r="C469" s="60" t="s">
        <v>606</v>
      </c>
      <c r="D469" s="87">
        <v>40765</v>
      </c>
      <c r="E469" s="88">
        <f t="shared" ca="1" si="2"/>
        <v>13</v>
      </c>
      <c r="F469" s="60" t="s">
        <v>118</v>
      </c>
      <c r="G469" s="88" t="s">
        <v>128</v>
      </c>
      <c r="H469" s="88">
        <v>74910</v>
      </c>
      <c r="I469" s="98"/>
      <c r="J469" s="98"/>
      <c r="K469" s="86">
        <v>4</v>
      </c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 x14ac:dyDescent="0.35">
      <c r="A470" s="60" t="s">
        <v>613</v>
      </c>
      <c r="B470" s="86" t="s">
        <v>134</v>
      </c>
      <c r="C470" s="60" t="s">
        <v>606</v>
      </c>
      <c r="D470" s="87">
        <v>40766</v>
      </c>
      <c r="E470" s="88">
        <f t="shared" ca="1" si="2"/>
        <v>13</v>
      </c>
      <c r="F470" s="60" t="s">
        <v>141</v>
      </c>
      <c r="G470" s="88" t="s">
        <v>119</v>
      </c>
      <c r="H470" s="88">
        <v>28852</v>
      </c>
      <c r="I470" s="98"/>
      <c r="J470" s="98"/>
      <c r="K470" s="86">
        <v>5</v>
      </c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 x14ac:dyDescent="0.35">
      <c r="A471" s="60" t="s">
        <v>614</v>
      </c>
      <c r="B471" s="86" t="s">
        <v>134</v>
      </c>
      <c r="C471" s="60" t="s">
        <v>606</v>
      </c>
      <c r="D471" s="87">
        <v>41843</v>
      </c>
      <c r="E471" s="88">
        <f t="shared" ca="1" si="2"/>
        <v>10</v>
      </c>
      <c r="F471" s="60" t="s">
        <v>118</v>
      </c>
      <c r="G471" s="88" t="s">
        <v>149</v>
      </c>
      <c r="H471" s="88">
        <v>83926</v>
      </c>
      <c r="I471" s="98"/>
      <c r="J471" s="98"/>
      <c r="K471" s="86">
        <v>4</v>
      </c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 x14ac:dyDescent="0.35">
      <c r="A472" s="60" t="s">
        <v>615</v>
      </c>
      <c r="B472" s="86" t="s">
        <v>101</v>
      </c>
      <c r="C472" s="60" t="s">
        <v>606</v>
      </c>
      <c r="D472" s="87">
        <v>40811</v>
      </c>
      <c r="E472" s="88">
        <f t="shared" ca="1" si="2"/>
        <v>13</v>
      </c>
      <c r="F472" s="60" t="s">
        <v>131</v>
      </c>
      <c r="G472" s="88"/>
      <c r="H472" s="88">
        <v>38032</v>
      </c>
      <c r="I472" s="98"/>
      <c r="J472" s="98"/>
      <c r="K472" s="86">
        <v>3</v>
      </c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 x14ac:dyDescent="0.35">
      <c r="A473" s="60" t="s">
        <v>616</v>
      </c>
      <c r="B473" s="86" t="s">
        <v>104</v>
      </c>
      <c r="C473" s="60" t="s">
        <v>606</v>
      </c>
      <c r="D473" s="87">
        <v>40813</v>
      </c>
      <c r="E473" s="88">
        <f t="shared" ca="1" si="2"/>
        <v>13</v>
      </c>
      <c r="F473" s="60" t="s">
        <v>118</v>
      </c>
      <c r="G473" s="88" t="s">
        <v>121</v>
      </c>
      <c r="H473" s="88">
        <v>73842</v>
      </c>
      <c r="I473" s="98"/>
      <c r="J473" s="98"/>
      <c r="K473" s="86">
        <v>1</v>
      </c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 x14ac:dyDescent="0.35">
      <c r="A474" s="60" t="s">
        <v>617</v>
      </c>
      <c r="B474" s="86" t="s">
        <v>127</v>
      </c>
      <c r="C474" s="60" t="s">
        <v>606</v>
      </c>
      <c r="D474" s="87">
        <v>41896</v>
      </c>
      <c r="E474" s="88">
        <f t="shared" ca="1" si="2"/>
        <v>10</v>
      </c>
      <c r="F474" s="60" t="s">
        <v>118</v>
      </c>
      <c r="G474" s="88" t="s">
        <v>128</v>
      </c>
      <c r="H474" s="88">
        <v>78867</v>
      </c>
      <c r="I474" s="98"/>
      <c r="J474" s="98"/>
      <c r="K474" s="86">
        <v>1</v>
      </c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 x14ac:dyDescent="0.35">
      <c r="A475" s="60" t="s">
        <v>618</v>
      </c>
      <c r="B475" s="86" t="s">
        <v>134</v>
      </c>
      <c r="C475" s="60" t="s">
        <v>606</v>
      </c>
      <c r="D475" s="87">
        <v>41919</v>
      </c>
      <c r="E475" s="88">
        <f t="shared" ca="1" si="2"/>
        <v>10</v>
      </c>
      <c r="F475" s="60" t="s">
        <v>118</v>
      </c>
      <c r="G475" s="88" t="s">
        <v>119</v>
      </c>
      <c r="H475" s="88">
        <v>91587</v>
      </c>
      <c r="I475" s="98"/>
      <c r="J475" s="98"/>
      <c r="K475" s="86">
        <v>4</v>
      </c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 x14ac:dyDescent="0.35">
      <c r="A476" s="60" t="s">
        <v>619</v>
      </c>
      <c r="B476" s="86" t="s">
        <v>127</v>
      </c>
      <c r="C476" s="60" t="s">
        <v>606</v>
      </c>
      <c r="D476" s="87">
        <v>40832</v>
      </c>
      <c r="E476" s="88">
        <f t="shared" ca="1" si="2"/>
        <v>13</v>
      </c>
      <c r="F476" s="60" t="s">
        <v>118</v>
      </c>
      <c r="G476" s="88" t="s">
        <v>149</v>
      </c>
      <c r="H476" s="88">
        <v>124722</v>
      </c>
      <c r="I476" s="98"/>
      <c r="J476" s="98"/>
      <c r="K476" s="86">
        <v>3</v>
      </c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 x14ac:dyDescent="0.35">
      <c r="A477" s="60" t="s">
        <v>620</v>
      </c>
      <c r="B477" s="86" t="s">
        <v>101</v>
      </c>
      <c r="C477" s="60" t="s">
        <v>606</v>
      </c>
      <c r="D477" s="87">
        <v>40839</v>
      </c>
      <c r="E477" s="88">
        <f t="shared" ca="1" si="2"/>
        <v>13</v>
      </c>
      <c r="F477" s="60" t="s">
        <v>118</v>
      </c>
      <c r="G477" s="88" t="s">
        <v>119</v>
      </c>
      <c r="H477" s="88">
        <v>78409</v>
      </c>
      <c r="I477" s="98"/>
      <c r="J477" s="98"/>
      <c r="K477" s="86">
        <v>4</v>
      </c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 x14ac:dyDescent="0.35">
      <c r="A478" s="60" t="s">
        <v>621</v>
      </c>
      <c r="B478" s="86" t="s">
        <v>104</v>
      </c>
      <c r="C478" s="60" t="s">
        <v>606</v>
      </c>
      <c r="D478" s="87">
        <v>41971</v>
      </c>
      <c r="E478" s="88">
        <f t="shared" ca="1" si="2"/>
        <v>10</v>
      </c>
      <c r="F478" s="60" t="s">
        <v>118</v>
      </c>
      <c r="G478" s="88" t="s">
        <v>149</v>
      </c>
      <c r="H478" s="88">
        <v>61718</v>
      </c>
      <c r="I478" s="98"/>
      <c r="J478" s="98"/>
      <c r="K478" s="86">
        <v>1</v>
      </c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 x14ac:dyDescent="0.35">
      <c r="A479" s="60" t="s">
        <v>622</v>
      </c>
      <c r="B479" s="86" t="s">
        <v>134</v>
      </c>
      <c r="C479" s="60" t="s">
        <v>623</v>
      </c>
      <c r="D479" s="87">
        <v>40187</v>
      </c>
      <c r="E479" s="88">
        <f t="shared" ca="1" si="2"/>
        <v>15</v>
      </c>
      <c r="F479" s="60" t="s">
        <v>123</v>
      </c>
      <c r="G479" s="88"/>
      <c r="H479" s="88">
        <v>61734</v>
      </c>
      <c r="I479" s="98"/>
      <c r="J479" s="98"/>
      <c r="K479" s="86">
        <v>2</v>
      </c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 x14ac:dyDescent="0.35">
      <c r="A480" s="60" t="s">
        <v>624</v>
      </c>
      <c r="B480" s="86" t="s">
        <v>104</v>
      </c>
      <c r="C480" s="60" t="s">
        <v>623</v>
      </c>
      <c r="D480" s="87">
        <v>41286</v>
      </c>
      <c r="E480" s="88">
        <f t="shared" ca="1" si="2"/>
        <v>12</v>
      </c>
      <c r="F480" s="60" t="s">
        <v>141</v>
      </c>
      <c r="G480" s="88" t="s">
        <v>121</v>
      </c>
      <c r="H480" s="88">
        <v>23184</v>
      </c>
      <c r="I480" s="98"/>
      <c r="J480" s="98"/>
      <c r="K480" s="86">
        <v>3</v>
      </c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 x14ac:dyDescent="0.35">
      <c r="A481" s="60" t="s">
        <v>625</v>
      </c>
      <c r="B481" s="86" t="s">
        <v>104</v>
      </c>
      <c r="C481" s="60" t="s">
        <v>623</v>
      </c>
      <c r="D481" s="87">
        <v>36899</v>
      </c>
      <c r="E481" s="88">
        <f t="shared" ca="1" si="2"/>
        <v>24</v>
      </c>
      <c r="F481" s="60" t="s">
        <v>141</v>
      </c>
      <c r="G481" s="88" t="s">
        <v>128</v>
      </c>
      <c r="H481" s="88">
        <v>29907</v>
      </c>
      <c r="I481" s="98"/>
      <c r="J481" s="98"/>
      <c r="K481" s="86">
        <v>4</v>
      </c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 x14ac:dyDescent="0.35">
      <c r="A482" s="60" t="s">
        <v>626</v>
      </c>
      <c r="B482" s="86" t="s">
        <v>102</v>
      </c>
      <c r="C482" s="60" t="s">
        <v>623</v>
      </c>
      <c r="D482" s="87">
        <v>36904</v>
      </c>
      <c r="E482" s="88">
        <f t="shared" ca="1" si="2"/>
        <v>24</v>
      </c>
      <c r="F482" s="60" t="s">
        <v>118</v>
      </c>
      <c r="G482" s="88" t="s">
        <v>119</v>
      </c>
      <c r="H482" s="88">
        <v>80732</v>
      </c>
      <c r="I482" s="98"/>
      <c r="J482" s="98"/>
      <c r="K482" s="86">
        <v>1</v>
      </c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 x14ac:dyDescent="0.35">
      <c r="A483" s="60" t="s">
        <v>627</v>
      </c>
      <c r="B483" s="86" t="s">
        <v>134</v>
      </c>
      <c r="C483" s="60" t="s">
        <v>623</v>
      </c>
      <c r="D483" s="87">
        <v>37614</v>
      </c>
      <c r="E483" s="88">
        <f t="shared" ca="1" si="2"/>
        <v>22</v>
      </c>
      <c r="F483" s="60" t="s">
        <v>118</v>
      </c>
      <c r="G483" s="88" t="s">
        <v>119</v>
      </c>
      <c r="H483" s="88">
        <v>60408</v>
      </c>
      <c r="I483" s="98"/>
      <c r="J483" s="98"/>
      <c r="K483" s="86">
        <v>4</v>
      </c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 x14ac:dyDescent="0.35">
      <c r="A484" s="60" t="s">
        <v>628</v>
      </c>
      <c r="B484" s="86" t="s">
        <v>127</v>
      </c>
      <c r="C484" s="60" t="s">
        <v>623</v>
      </c>
      <c r="D484" s="87">
        <v>39801</v>
      </c>
      <c r="E484" s="88">
        <f t="shared" ca="1" si="2"/>
        <v>16</v>
      </c>
      <c r="F484" s="60" t="s">
        <v>118</v>
      </c>
      <c r="G484" s="88" t="s">
        <v>149</v>
      </c>
      <c r="H484" s="88">
        <v>120404</v>
      </c>
      <c r="I484" s="98"/>
      <c r="J484" s="98"/>
      <c r="K484" s="86">
        <v>5</v>
      </c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 x14ac:dyDescent="0.35">
      <c r="A485" s="60" t="s">
        <v>629</v>
      </c>
      <c r="B485" s="86" t="s">
        <v>104</v>
      </c>
      <c r="C485" s="60" t="s">
        <v>623</v>
      </c>
      <c r="D485" s="87">
        <v>42021</v>
      </c>
      <c r="E485" s="88">
        <f t="shared" ca="1" si="2"/>
        <v>10</v>
      </c>
      <c r="F485" s="60" t="s">
        <v>123</v>
      </c>
      <c r="G485" s="88"/>
      <c r="H485" s="88">
        <v>52449</v>
      </c>
      <c r="I485" s="98"/>
      <c r="J485" s="98"/>
      <c r="K485" s="86">
        <v>4</v>
      </c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 x14ac:dyDescent="0.35">
      <c r="A486" s="60" t="s">
        <v>630</v>
      </c>
      <c r="B486" s="86" t="s">
        <v>104</v>
      </c>
      <c r="C486" s="60" t="s">
        <v>623</v>
      </c>
      <c r="D486" s="87">
        <v>42041</v>
      </c>
      <c r="E486" s="88">
        <f t="shared" ca="1" si="2"/>
        <v>10</v>
      </c>
      <c r="F486" s="60" t="s">
        <v>131</v>
      </c>
      <c r="G486" s="88"/>
      <c r="H486" s="88">
        <v>22732</v>
      </c>
      <c r="I486" s="98"/>
      <c r="J486" s="98"/>
      <c r="K486" s="86">
        <v>3</v>
      </c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 x14ac:dyDescent="0.35">
      <c r="A487" s="60" t="s">
        <v>631</v>
      </c>
      <c r="B487" s="86" t="s">
        <v>134</v>
      </c>
      <c r="C487" s="60" t="s">
        <v>623</v>
      </c>
      <c r="D487" s="87">
        <v>37273</v>
      </c>
      <c r="E487" s="88">
        <f t="shared" ca="1" si="2"/>
        <v>23</v>
      </c>
      <c r="F487" s="60" t="s">
        <v>118</v>
      </c>
      <c r="G487" s="88" t="s">
        <v>128</v>
      </c>
      <c r="H487" s="88">
        <v>93778</v>
      </c>
      <c r="I487" s="98"/>
      <c r="J487" s="98"/>
      <c r="K487" s="86">
        <v>4</v>
      </c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 x14ac:dyDescent="0.35">
      <c r="A488" s="60" t="s">
        <v>632</v>
      </c>
      <c r="B488" s="86" t="s">
        <v>102</v>
      </c>
      <c r="C488" s="60" t="s">
        <v>623</v>
      </c>
      <c r="D488" s="87">
        <v>37295</v>
      </c>
      <c r="E488" s="88">
        <f t="shared" ca="1" si="2"/>
        <v>23</v>
      </c>
      <c r="F488" s="60" t="s">
        <v>141</v>
      </c>
      <c r="G488" s="88" t="s">
        <v>149</v>
      </c>
      <c r="H488" s="88">
        <v>27046</v>
      </c>
      <c r="I488" s="98"/>
      <c r="J488" s="98"/>
      <c r="K488" s="86">
        <v>2</v>
      </c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 x14ac:dyDescent="0.35">
      <c r="A489" s="60" t="s">
        <v>633</v>
      </c>
      <c r="B489" s="86" t="s">
        <v>101</v>
      </c>
      <c r="C489" s="60" t="s">
        <v>623</v>
      </c>
      <c r="D489" s="87">
        <v>40942</v>
      </c>
      <c r="E489" s="88">
        <f t="shared" ca="1" si="2"/>
        <v>13</v>
      </c>
      <c r="F489" s="60" t="s">
        <v>118</v>
      </c>
      <c r="G489" s="88" t="s">
        <v>119</v>
      </c>
      <c r="H489" s="88">
        <v>72894</v>
      </c>
      <c r="I489" s="98"/>
      <c r="J489" s="98"/>
      <c r="K489" s="86">
        <v>2</v>
      </c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 x14ac:dyDescent="0.35">
      <c r="A490" s="60" t="s">
        <v>634</v>
      </c>
      <c r="B490" s="86" t="s">
        <v>104</v>
      </c>
      <c r="C490" s="60" t="s">
        <v>623</v>
      </c>
      <c r="D490" s="87">
        <v>42054</v>
      </c>
      <c r="E490" s="88">
        <f t="shared" ca="1" si="2"/>
        <v>10</v>
      </c>
      <c r="F490" s="60" t="s">
        <v>118</v>
      </c>
      <c r="G490" s="88" t="s">
        <v>119</v>
      </c>
      <c r="H490" s="88">
        <v>104893</v>
      </c>
      <c r="I490" s="98"/>
      <c r="J490" s="98"/>
      <c r="K490" s="86">
        <v>1</v>
      </c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 x14ac:dyDescent="0.35">
      <c r="A491" s="60" t="s">
        <v>635</v>
      </c>
      <c r="B491" s="86" t="s">
        <v>101</v>
      </c>
      <c r="C491" s="60" t="s">
        <v>623</v>
      </c>
      <c r="D491" s="87">
        <v>41337</v>
      </c>
      <c r="E491" s="88">
        <f t="shared" ca="1" si="2"/>
        <v>11</v>
      </c>
      <c r="F491" s="60" t="s">
        <v>131</v>
      </c>
      <c r="G491" s="88"/>
      <c r="H491" s="88">
        <v>39645</v>
      </c>
      <c r="I491" s="98"/>
      <c r="J491" s="98"/>
      <c r="K491" s="86">
        <v>4</v>
      </c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 x14ac:dyDescent="0.35">
      <c r="A492" s="60" t="s">
        <v>636</v>
      </c>
      <c r="B492" s="86" t="s">
        <v>104</v>
      </c>
      <c r="C492" s="60" t="s">
        <v>623</v>
      </c>
      <c r="D492" s="87">
        <v>41342</v>
      </c>
      <c r="E492" s="88">
        <f t="shared" ca="1" si="2"/>
        <v>11</v>
      </c>
      <c r="F492" s="60" t="s">
        <v>118</v>
      </c>
      <c r="G492" s="88" t="s">
        <v>139</v>
      </c>
      <c r="H492" s="88">
        <v>81594</v>
      </c>
      <c r="I492" s="98"/>
      <c r="J492" s="98"/>
      <c r="K492" s="86">
        <v>2</v>
      </c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 x14ac:dyDescent="0.35">
      <c r="A493" s="60" t="s">
        <v>637</v>
      </c>
      <c r="B493" s="86" t="s">
        <v>101</v>
      </c>
      <c r="C493" s="60" t="s">
        <v>623</v>
      </c>
      <c r="D493" s="87">
        <v>38779</v>
      </c>
      <c r="E493" s="88">
        <f t="shared" ca="1" si="2"/>
        <v>19</v>
      </c>
      <c r="F493" s="60" t="s">
        <v>141</v>
      </c>
      <c r="G493" s="88" t="s">
        <v>121</v>
      </c>
      <c r="H493" s="88">
        <v>23438</v>
      </c>
      <c r="I493" s="98"/>
      <c r="J493" s="98"/>
      <c r="K493" s="86">
        <v>3</v>
      </c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 x14ac:dyDescent="0.35">
      <c r="A494" s="60" t="s">
        <v>638</v>
      </c>
      <c r="B494" s="86" t="s">
        <v>127</v>
      </c>
      <c r="C494" s="60" t="s">
        <v>623</v>
      </c>
      <c r="D494" s="87">
        <v>40597</v>
      </c>
      <c r="E494" s="88">
        <f t="shared" ca="1" si="2"/>
        <v>14</v>
      </c>
      <c r="F494" s="60" t="s">
        <v>118</v>
      </c>
      <c r="G494" s="88" t="s">
        <v>139</v>
      </c>
      <c r="H494" s="88">
        <v>89002</v>
      </c>
      <c r="I494" s="98"/>
      <c r="J494" s="98"/>
      <c r="K494" s="86">
        <v>1</v>
      </c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 x14ac:dyDescent="0.35">
      <c r="A495" s="60" t="s">
        <v>639</v>
      </c>
      <c r="B495" s="86" t="s">
        <v>127</v>
      </c>
      <c r="C495" s="60" t="s">
        <v>623</v>
      </c>
      <c r="D495" s="87">
        <v>39868</v>
      </c>
      <c r="E495" s="88">
        <f t="shared" ca="1" si="2"/>
        <v>16</v>
      </c>
      <c r="F495" s="60" t="s">
        <v>141</v>
      </c>
      <c r="G495" s="88" t="s">
        <v>121</v>
      </c>
      <c r="H495" s="88">
        <v>30049</v>
      </c>
      <c r="I495" s="98"/>
      <c r="J495" s="98"/>
      <c r="K495" s="86">
        <v>4</v>
      </c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 x14ac:dyDescent="0.35">
      <c r="A496" s="60" t="s">
        <v>640</v>
      </c>
      <c r="B496" s="86" t="s">
        <v>104</v>
      </c>
      <c r="C496" s="60" t="s">
        <v>623</v>
      </c>
      <c r="D496" s="87">
        <v>40977</v>
      </c>
      <c r="E496" s="88">
        <f t="shared" ca="1" si="2"/>
        <v>12</v>
      </c>
      <c r="F496" s="60" t="s">
        <v>118</v>
      </c>
      <c r="G496" s="88" t="s">
        <v>119</v>
      </c>
      <c r="H496" s="88">
        <v>101346</v>
      </c>
      <c r="I496" s="98"/>
      <c r="J496" s="98"/>
      <c r="K496" s="86">
        <v>2</v>
      </c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 x14ac:dyDescent="0.35">
      <c r="A497" s="60" t="s">
        <v>641</v>
      </c>
      <c r="B497" s="86" t="s">
        <v>125</v>
      </c>
      <c r="C497" s="60" t="s">
        <v>623</v>
      </c>
      <c r="D497" s="87">
        <v>41332</v>
      </c>
      <c r="E497" s="88">
        <f t="shared" ca="1" si="2"/>
        <v>12</v>
      </c>
      <c r="F497" s="60" t="s">
        <v>118</v>
      </c>
      <c r="G497" s="88" t="s">
        <v>149</v>
      </c>
      <c r="H497" s="88">
        <v>110700</v>
      </c>
      <c r="I497" s="98"/>
      <c r="J497" s="98"/>
      <c r="K497" s="86">
        <v>2</v>
      </c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 x14ac:dyDescent="0.35">
      <c r="A498" s="60" t="s">
        <v>642</v>
      </c>
      <c r="B498" s="86" t="s">
        <v>134</v>
      </c>
      <c r="C498" s="60" t="s">
        <v>623</v>
      </c>
      <c r="D498" s="87">
        <v>41702</v>
      </c>
      <c r="E498" s="88">
        <f t="shared" ca="1" si="2"/>
        <v>10</v>
      </c>
      <c r="F498" s="60" t="s">
        <v>118</v>
      </c>
      <c r="G498" s="88" t="s">
        <v>139</v>
      </c>
      <c r="H498" s="88">
        <v>118902</v>
      </c>
      <c r="I498" s="98"/>
      <c r="J498" s="98"/>
      <c r="K498" s="86">
        <v>4</v>
      </c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 x14ac:dyDescent="0.35">
      <c r="A499" s="60" t="s">
        <v>643</v>
      </c>
      <c r="B499" s="86" t="s">
        <v>134</v>
      </c>
      <c r="C499" s="60" t="s">
        <v>623</v>
      </c>
      <c r="D499" s="87">
        <v>40252</v>
      </c>
      <c r="E499" s="88">
        <f t="shared" ca="1" si="2"/>
        <v>14</v>
      </c>
      <c r="F499" s="60" t="s">
        <v>118</v>
      </c>
      <c r="G499" s="88" t="s">
        <v>119</v>
      </c>
      <c r="H499" s="88">
        <v>75430</v>
      </c>
      <c r="I499" s="98"/>
      <c r="J499" s="98"/>
      <c r="K499" s="86">
        <v>2</v>
      </c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 x14ac:dyDescent="0.35">
      <c r="A500" s="60" t="s">
        <v>644</v>
      </c>
      <c r="B500" s="86" t="s">
        <v>104</v>
      </c>
      <c r="C500" s="60" t="s">
        <v>623</v>
      </c>
      <c r="D500" s="87">
        <v>40254</v>
      </c>
      <c r="E500" s="88">
        <f t="shared" ca="1" si="2"/>
        <v>14</v>
      </c>
      <c r="F500" s="60" t="s">
        <v>118</v>
      </c>
      <c r="G500" s="88" t="s">
        <v>149</v>
      </c>
      <c r="H500" s="88">
        <v>103697</v>
      </c>
      <c r="I500" s="98"/>
      <c r="J500" s="98"/>
      <c r="K500" s="86">
        <v>1</v>
      </c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 x14ac:dyDescent="0.35">
      <c r="A501" s="60" t="s">
        <v>645</v>
      </c>
      <c r="B501" s="86" t="s">
        <v>101</v>
      </c>
      <c r="C501" s="60" t="s">
        <v>623</v>
      </c>
      <c r="D501" s="87">
        <v>41360</v>
      </c>
      <c r="E501" s="88">
        <f t="shared" ca="1" si="2"/>
        <v>11</v>
      </c>
      <c r="F501" s="60" t="s">
        <v>118</v>
      </c>
      <c r="G501" s="88" t="s">
        <v>139</v>
      </c>
      <c r="H501" s="88">
        <v>66777</v>
      </c>
      <c r="I501" s="98"/>
      <c r="J501" s="98"/>
      <c r="K501" s="86">
        <v>1</v>
      </c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 x14ac:dyDescent="0.35">
      <c r="A502" s="60" t="s">
        <v>646</v>
      </c>
      <c r="B502" s="86" t="s">
        <v>101</v>
      </c>
      <c r="C502" s="60" t="s">
        <v>623</v>
      </c>
      <c r="D502" s="87">
        <v>39893</v>
      </c>
      <c r="E502" s="88">
        <f t="shared" ca="1" si="2"/>
        <v>15</v>
      </c>
      <c r="F502" s="60" t="s">
        <v>118</v>
      </c>
      <c r="G502" s="88" t="s">
        <v>119</v>
      </c>
      <c r="H502" s="88">
        <v>72944</v>
      </c>
      <c r="I502" s="98"/>
      <c r="J502" s="98"/>
      <c r="K502" s="86">
        <v>5</v>
      </c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 x14ac:dyDescent="0.35">
      <c r="A503" s="60" t="s">
        <v>647</v>
      </c>
      <c r="B503" s="86" t="s">
        <v>104</v>
      </c>
      <c r="C503" s="60" t="s">
        <v>623</v>
      </c>
      <c r="D503" s="87">
        <v>39906</v>
      </c>
      <c r="E503" s="88">
        <f t="shared" ca="1" si="2"/>
        <v>15</v>
      </c>
      <c r="F503" s="60" t="s">
        <v>131</v>
      </c>
      <c r="G503" s="88"/>
      <c r="H503" s="88">
        <v>24230</v>
      </c>
      <c r="I503" s="98"/>
      <c r="J503" s="98"/>
      <c r="K503" s="86">
        <v>1</v>
      </c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 x14ac:dyDescent="0.35">
      <c r="A504" s="60" t="s">
        <v>648</v>
      </c>
      <c r="B504" s="86" t="s">
        <v>127</v>
      </c>
      <c r="C504" s="60" t="s">
        <v>623</v>
      </c>
      <c r="D504" s="87">
        <v>41371</v>
      </c>
      <c r="E504" s="88">
        <f t="shared" ca="1" si="2"/>
        <v>11</v>
      </c>
      <c r="F504" s="60" t="s">
        <v>118</v>
      </c>
      <c r="G504" s="88" t="s">
        <v>119</v>
      </c>
      <c r="H504" s="88">
        <v>72942</v>
      </c>
      <c r="I504" s="98"/>
      <c r="J504" s="98"/>
      <c r="K504" s="86">
        <v>3</v>
      </c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 x14ac:dyDescent="0.35">
      <c r="A505" s="60" t="s">
        <v>649</v>
      </c>
      <c r="B505" s="86" t="s">
        <v>134</v>
      </c>
      <c r="C505" s="60" t="s">
        <v>623</v>
      </c>
      <c r="D505" s="87">
        <v>41744</v>
      </c>
      <c r="E505" s="88">
        <f t="shared" ca="1" si="2"/>
        <v>10</v>
      </c>
      <c r="F505" s="60" t="s">
        <v>118</v>
      </c>
      <c r="G505" s="88" t="s">
        <v>119</v>
      </c>
      <c r="H505" s="88">
        <v>83936</v>
      </c>
      <c r="I505" s="98"/>
      <c r="J505" s="98"/>
      <c r="K505" s="86">
        <v>5</v>
      </c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 x14ac:dyDescent="0.35">
      <c r="A506" s="60" t="s">
        <v>650</v>
      </c>
      <c r="B506" s="86" t="s">
        <v>134</v>
      </c>
      <c r="C506" s="60" t="s">
        <v>623</v>
      </c>
      <c r="D506" s="87">
        <v>40670</v>
      </c>
      <c r="E506" s="88">
        <f t="shared" ca="1" si="2"/>
        <v>13</v>
      </c>
      <c r="F506" s="60" t="s">
        <v>131</v>
      </c>
      <c r="G506" s="88"/>
      <c r="H506" s="88">
        <v>37257</v>
      </c>
      <c r="I506" s="98"/>
      <c r="J506" s="98"/>
      <c r="K506" s="86">
        <v>4</v>
      </c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 x14ac:dyDescent="0.35">
      <c r="A507" s="60" t="s">
        <v>651</v>
      </c>
      <c r="B507" s="86" t="s">
        <v>125</v>
      </c>
      <c r="C507" s="60" t="s">
        <v>623</v>
      </c>
      <c r="D507" s="87">
        <v>36996</v>
      </c>
      <c r="E507" s="88">
        <f t="shared" ca="1" si="2"/>
        <v>23</v>
      </c>
      <c r="F507" s="60" t="s">
        <v>141</v>
      </c>
      <c r="G507" s="88" t="s">
        <v>121</v>
      </c>
      <c r="H507" s="88">
        <v>26281</v>
      </c>
      <c r="I507" s="98"/>
      <c r="J507" s="98"/>
      <c r="K507" s="86">
        <v>1</v>
      </c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 x14ac:dyDescent="0.35">
      <c r="A508" s="60" t="s">
        <v>652</v>
      </c>
      <c r="B508" s="86" t="s">
        <v>104</v>
      </c>
      <c r="C508" s="60" t="s">
        <v>623</v>
      </c>
      <c r="D508" s="87">
        <v>37024</v>
      </c>
      <c r="E508" s="88">
        <f t="shared" ca="1" si="2"/>
        <v>23</v>
      </c>
      <c r="F508" s="60" t="s">
        <v>131</v>
      </c>
      <c r="G508" s="88"/>
      <c r="H508" s="88">
        <v>38841</v>
      </c>
      <c r="I508" s="98"/>
      <c r="J508" s="98"/>
      <c r="K508" s="86">
        <v>5</v>
      </c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 x14ac:dyDescent="0.35">
      <c r="A509" s="60" t="s">
        <v>653</v>
      </c>
      <c r="B509" s="86" t="s">
        <v>134</v>
      </c>
      <c r="C509" s="60" t="s">
        <v>623</v>
      </c>
      <c r="D509" s="87">
        <v>37375</v>
      </c>
      <c r="E509" s="88">
        <f t="shared" ca="1" si="2"/>
        <v>22</v>
      </c>
      <c r="F509" s="60" t="s">
        <v>123</v>
      </c>
      <c r="G509" s="88"/>
      <c r="H509" s="88">
        <v>43661</v>
      </c>
      <c r="I509" s="98"/>
      <c r="J509" s="98"/>
      <c r="K509" s="86">
        <v>3</v>
      </c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 x14ac:dyDescent="0.35">
      <c r="A510" s="60" t="s">
        <v>654</v>
      </c>
      <c r="B510" s="86" t="s">
        <v>134</v>
      </c>
      <c r="C510" s="60" t="s">
        <v>623</v>
      </c>
      <c r="D510" s="87">
        <v>37751</v>
      </c>
      <c r="E510" s="88">
        <f t="shared" ca="1" si="2"/>
        <v>21</v>
      </c>
      <c r="F510" s="60" t="s">
        <v>118</v>
      </c>
      <c r="G510" s="88" t="s">
        <v>139</v>
      </c>
      <c r="H510" s="88">
        <v>89725</v>
      </c>
      <c r="I510" s="98"/>
      <c r="J510" s="98"/>
      <c r="K510" s="86">
        <v>3</v>
      </c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 x14ac:dyDescent="0.35">
      <c r="A511" s="60" t="s">
        <v>655</v>
      </c>
      <c r="B511" s="86" t="s">
        <v>134</v>
      </c>
      <c r="C511" s="60" t="s">
        <v>623</v>
      </c>
      <c r="D511" s="87">
        <v>38482</v>
      </c>
      <c r="E511" s="88">
        <f t="shared" ca="1" si="2"/>
        <v>19</v>
      </c>
      <c r="F511" s="60" t="s">
        <v>131</v>
      </c>
      <c r="G511" s="88"/>
      <c r="H511" s="88">
        <v>33070</v>
      </c>
      <c r="I511" s="98"/>
      <c r="J511" s="98"/>
      <c r="K511" s="86">
        <v>2</v>
      </c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 x14ac:dyDescent="0.35">
      <c r="A512" s="60" t="s">
        <v>656</v>
      </c>
      <c r="B512" s="86" t="s">
        <v>127</v>
      </c>
      <c r="C512" s="60" t="s">
        <v>623</v>
      </c>
      <c r="D512" s="87">
        <v>40295</v>
      </c>
      <c r="E512" s="88">
        <f t="shared" ca="1" si="2"/>
        <v>14</v>
      </c>
      <c r="F512" s="60" t="s">
        <v>118</v>
      </c>
      <c r="G512" s="88" t="s">
        <v>119</v>
      </c>
      <c r="H512" s="88">
        <v>66579</v>
      </c>
      <c r="I512" s="98"/>
      <c r="J512" s="98"/>
      <c r="K512" s="86">
        <v>4</v>
      </c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 x14ac:dyDescent="0.35">
      <c r="A513" s="60" t="s">
        <v>657</v>
      </c>
      <c r="B513" s="86" t="s">
        <v>134</v>
      </c>
      <c r="C513" s="60" t="s">
        <v>623</v>
      </c>
      <c r="D513" s="87">
        <v>41785</v>
      </c>
      <c r="E513" s="88">
        <f t="shared" ca="1" si="2"/>
        <v>10</v>
      </c>
      <c r="F513" s="60" t="s">
        <v>131</v>
      </c>
      <c r="G513" s="88"/>
      <c r="H513" s="88">
        <v>39576</v>
      </c>
      <c r="I513" s="98"/>
      <c r="J513" s="98"/>
      <c r="K513" s="86">
        <v>2</v>
      </c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 x14ac:dyDescent="0.35">
      <c r="A514" s="60" t="s">
        <v>658</v>
      </c>
      <c r="B514" s="86" t="s">
        <v>101</v>
      </c>
      <c r="C514" s="60" t="s">
        <v>623</v>
      </c>
      <c r="D514" s="87">
        <v>40340</v>
      </c>
      <c r="E514" s="88">
        <f t="shared" ca="1" si="2"/>
        <v>14</v>
      </c>
      <c r="F514" s="60" t="s">
        <v>141</v>
      </c>
      <c r="G514" s="88" t="s">
        <v>139</v>
      </c>
      <c r="H514" s="88">
        <v>25490</v>
      </c>
      <c r="I514" s="98"/>
      <c r="J514" s="98"/>
      <c r="K514" s="86">
        <v>2</v>
      </c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 x14ac:dyDescent="0.35">
      <c r="A515" s="60" t="s">
        <v>659</v>
      </c>
      <c r="B515" s="86" t="s">
        <v>134</v>
      </c>
      <c r="C515" s="60" t="s">
        <v>623</v>
      </c>
      <c r="D515" s="87">
        <v>41410</v>
      </c>
      <c r="E515" s="88">
        <f t="shared" ref="E515:E743" ca="1" si="3">DATEDIF(D515,TODAY(),"Y")</f>
        <v>11</v>
      </c>
      <c r="F515" s="60" t="s">
        <v>118</v>
      </c>
      <c r="G515" s="88" t="s">
        <v>119</v>
      </c>
      <c r="H515" s="88">
        <v>101055</v>
      </c>
      <c r="I515" s="98"/>
      <c r="J515" s="98"/>
      <c r="K515" s="86">
        <v>2</v>
      </c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 x14ac:dyDescent="0.35">
      <c r="A516" s="60" t="s">
        <v>660</v>
      </c>
      <c r="B516" s="86" t="s">
        <v>101</v>
      </c>
      <c r="C516" s="60" t="s">
        <v>623</v>
      </c>
      <c r="D516" s="87">
        <v>37036</v>
      </c>
      <c r="E516" s="88">
        <f t="shared" ca="1" si="3"/>
        <v>23</v>
      </c>
      <c r="F516" s="60" t="s">
        <v>118</v>
      </c>
      <c r="G516" s="88" t="s">
        <v>149</v>
      </c>
      <c r="H516" s="88">
        <v>68213</v>
      </c>
      <c r="I516" s="98"/>
      <c r="J516" s="98"/>
      <c r="K516" s="86">
        <v>3</v>
      </c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 x14ac:dyDescent="0.35">
      <c r="A517" s="60" t="s">
        <v>661</v>
      </c>
      <c r="B517" s="86" t="s">
        <v>101</v>
      </c>
      <c r="C517" s="60" t="s">
        <v>623</v>
      </c>
      <c r="D517" s="87">
        <v>37418</v>
      </c>
      <c r="E517" s="88">
        <f t="shared" ca="1" si="3"/>
        <v>22</v>
      </c>
      <c r="F517" s="60" t="s">
        <v>123</v>
      </c>
      <c r="G517" s="88"/>
      <c r="H517" s="88">
        <v>49756</v>
      </c>
      <c r="I517" s="98"/>
      <c r="J517" s="98"/>
      <c r="K517" s="86">
        <v>5</v>
      </c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 x14ac:dyDescent="0.35">
      <c r="A518" s="60" t="s">
        <v>662</v>
      </c>
      <c r="B518" s="86" t="s">
        <v>134</v>
      </c>
      <c r="C518" s="60" t="s">
        <v>623</v>
      </c>
      <c r="D518" s="87">
        <v>40360</v>
      </c>
      <c r="E518" s="88">
        <f t="shared" ca="1" si="3"/>
        <v>14</v>
      </c>
      <c r="F518" s="60" t="s">
        <v>118</v>
      </c>
      <c r="G518" s="88" t="s">
        <v>128</v>
      </c>
      <c r="H518" s="88">
        <v>108185</v>
      </c>
      <c r="I518" s="98"/>
      <c r="J518" s="98"/>
      <c r="K518" s="86">
        <v>3</v>
      </c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 x14ac:dyDescent="0.35">
      <c r="A519" s="60" t="s">
        <v>663</v>
      </c>
      <c r="B519" s="86" t="s">
        <v>101</v>
      </c>
      <c r="C519" s="60" t="s">
        <v>623</v>
      </c>
      <c r="D519" s="87">
        <v>39981</v>
      </c>
      <c r="E519" s="88">
        <f t="shared" ca="1" si="3"/>
        <v>15</v>
      </c>
      <c r="F519" s="60" t="s">
        <v>118</v>
      </c>
      <c r="G519" s="88" t="s">
        <v>149</v>
      </c>
      <c r="H519" s="88">
        <v>124966</v>
      </c>
      <c r="I519" s="98"/>
      <c r="J519" s="98"/>
      <c r="K519" s="86">
        <v>2</v>
      </c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 x14ac:dyDescent="0.35">
      <c r="A520" s="60" t="s">
        <v>664</v>
      </c>
      <c r="B520" s="86" t="s">
        <v>134</v>
      </c>
      <c r="C520" s="60" t="s">
        <v>623</v>
      </c>
      <c r="D520" s="87">
        <v>37068</v>
      </c>
      <c r="E520" s="88">
        <f t="shared" ca="1" si="3"/>
        <v>23</v>
      </c>
      <c r="F520" s="60" t="s">
        <v>118</v>
      </c>
      <c r="G520" s="88" t="s">
        <v>139</v>
      </c>
      <c r="H520" s="88">
        <v>108629</v>
      </c>
      <c r="I520" s="98"/>
      <c r="J520" s="98"/>
      <c r="K520" s="86">
        <v>1</v>
      </c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 x14ac:dyDescent="0.35">
      <c r="A521" s="60" t="s">
        <v>665</v>
      </c>
      <c r="B521" s="86" t="s">
        <v>101</v>
      </c>
      <c r="C521" s="60" t="s">
        <v>623</v>
      </c>
      <c r="D521" s="87">
        <v>39251</v>
      </c>
      <c r="E521" s="88">
        <f t="shared" ca="1" si="3"/>
        <v>17</v>
      </c>
      <c r="F521" s="60" t="s">
        <v>141</v>
      </c>
      <c r="G521" s="88" t="s">
        <v>149</v>
      </c>
      <c r="H521" s="88">
        <v>24125</v>
      </c>
      <c r="I521" s="98"/>
      <c r="J521" s="98"/>
      <c r="K521" s="86">
        <v>4</v>
      </c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 x14ac:dyDescent="0.35">
      <c r="A522" s="60" t="s">
        <v>666</v>
      </c>
      <c r="B522" s="86" t="s">
        <v>134</v>
      </c>
      <c r="C522" s="60" t="s">
        <v>623</v>
      </c>
      <c r="D522" s="87">
        <v>40751</v>
      </c>
      <c r="E522" s="88">
        <f t="shared" ca="1" si="3"/>
        <v>13</v>
      </c>
      <c r="F522" s="60" t="s">
        <v>141</v>
      </c>
      <c r="G522" s="88" t="s">
        <v>119</v>
      </c>
      <c r="H522" s="88">
        <v>23185</v>
      </c>
      <c r="I522" s="98"/>
      <c r="J522" s="98"/>
      <c r="K522" s="86">
        <v>2</v>
      </c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 x14ac:dyDescent="0.35">
      <c r="A523" s="60" t="s">
        <v>667</v>
      </c>
      <c r="B523" s="86" t="s">
        <v>134</v>
      </c>
      <c r="C523" s="60" t="s">
        <v>623</v>
      </c>
      <c r="D523" s="87">
        <v>41843</v>
      </c>
      <c r="E523" s="88">
        <f t="shared" ca="1" si="3"/>
        <v>10</v>
      </c>
      <c r="F523" s="60" t="s">
        <v>118</v>
      </c>
      <c r="G523" s="88" t="s">
        <v>128</v>
      </c>
      <c r="H523" s="88">
        <v>117457</v>
      </c>
      <c r="I523" s="98"/>
      <c r="J523" s="98"/>
      <c r="K523" s="86">
        <v>3</v>
      </c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 x14ac:dyDescent="0.35">
      <c r="A524" s="60" t="s">
        <v>668</v>
      </c>
      <c r="B524" s="86" t="s">
        <v>102</v>
      </c>
      <c r="C524" s="60" t="s">
        <v>623</v>
      </c>
      <c r="D524" s="87">
        <v>40376</v>
      </c>
      <c r="E524" s="88">
        <f t="shared" ca="1" si="3"/>
        <v>14</v>
      </c>
      <c r="F524" s="60" t="s">
        <v>123</v>
      </c>
      <c r="G524" s="88"/>
      <c r="H524" s="88">
        <v>58832</v>
      </c>
      <c r="I524" s="98"/>
      <c r="J524" s="98"/>
      <c r="K524" s="86">
        <v>5</v>
      </c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 x14ac:dyDescent="0.35">
      <c r="A525" s="60" t="s">
        <v>669</v>
      </c>
      <c r="B525" s="86" t="s">
        <v>104</v>
      </c>
      <c r="C525" s="60" t="s">
        <v>623</v>
      </c>
      <c r="D525" s="87">
        <v>41477</v>
      </c>
      <c r="E525" s="88">
        <f t="shared" ca="1" si="3"/>
        <v>11</v>
      </c>
      <c r="F525" s="60" t="s">
        <v>118</v>
      </c>
      <c r="G525" s="88" t="s">
        <v>121</v>
      </c>
      <c r="H525" s="88">
        <v>92231</v>
      </c>
      <c r="I525" s="98"/>
      <c r="J525" s="98"/>
      <c r="K525" s="86">
        <v>3</v>
      </c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 x14ac:dyDescent="0.35">
      <c r="A526" s="60" t="s">
        <v>670</v>
      </c>
      <c r="B526" s="86" t="s">
        <v>101</v>
      </c>
      <c r="C526" s="60" t="s">
        <v>623</v>
      </c>
      <c r="D526" s="87">
        <v>41492</v>
      </c>
      <c r="E526" s="88">
        <f t="shared" ca="1" si="3"/>
        <v>11</v>
      </c>
      <c r="F526" s="60" t="s">
        <v>131</v>
      </c>
      <c r="G526" s="88"/>
      <c r="H526" s="88">
        <v>34358</v>
      </c>
      <c r="I526" s="98"/>
      <c r="J526" s="98"/>
      <c r="K526" s="86">
        <v>2</v>
      </c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 x14ac:dyDescent="0.35">
      <c r="A527" s="60" t="s">
        <v>671</v>
      </c>
      <c r="B527" s="86" t="s">
        <v>101</v>
      </c>
      <c r="C527" s="60" t="s">
        <v>623</v>
      </c>
      <c r="D527" s="87">
        <v>37106</v>
      </c>
      <c r="E527" s="88">
        <f t="shared" ca="1" si="3"/>
        <v>23</v>
      </c>
      <c r="F527" s="60" t="s">
        <v>123</v>
      </c>
      <c r="G527" s="88"/>
      <c r="H527" s="88">
        <v>50510</v>
      </c>
      <c r="I527" s="98"/>
      <c r="J527" s="98"/>
      <c r="K527" s="86">
        <v>5</v>
      </c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 x14ac:dyDescent="0.35">
      <c r="A528" s="60" t="s">
        <v>672</v>
      </c>
      <c r="B528" s="86" t="s">
        <v>127</v>
      </c>
      <c r="C528" s="60" t="s">
        <v>623</v>
      </c>
      <c r="D528" s="87">
        <v>37453</v>
      </c>
      <c r="E528" s="88">
        <f t="shared" ca="1" si="3"/>
        <v>22</v>
      </c>
      <c r="F528" s="60" t="s">
        <v>131</v>
      </c>
      <c r="G528" s="88"/>
      <c r="H528" s="88">
        <v>35730</v>
      </c>
      <c r="I528" s="98"/>
      <c r="J528" s="98"/>
      <c r="K528" s="86">
        <v>2</v>
      </c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 x14ac:dyDescent="0.35">
      <c r="A529" s="60" t="s">
        <v>673</v>
      </c>
      <c r="B529" s="86" t="s">
        <v>134</v>
      </c>
      <c r="C529" s="60" t="s">
        <v>623</v>
      </c>
      <c r="D529" s="87">
        <v>37458</v>
      </c>
      <c r="E529" s="88">
        <f t="shared" ca="1" si="3"/>
        <v>22</v>
      </c>
      <c r="F529" s="60" t="s">
        <v>131</v>
      </c>
      <c r="G529" s="88"/>
      <c r="H529" s="88">
        <v>40917</v>
      </c>
      <c r="I529" s="98"/>
      <c r="J529" s="98"/>
      <c r="K529" s="86">
        <v>4</v>
      </c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 x14ac:dyDescent="0.35">
      <c r="A530" s="60" t="s">
        <v>674</v>
      </c>
      <c r="B530" s="86" t="s">
        <v>134</v>
      </c>
      <c r="C530" s="60" t="s">
        <v>623</v>
      </c>
      <c r="D530" s="87">
        <v>37471</v>
      </c>
      <c r="E530" s="88">
        <f t="shared" ca="1" si="3"/>
        <v>22</v>
      </c>
      <c r="F530" s="60" t="s">
        <v>118</v>
      </c>
      <c r="G530" s="88" t="s">
        <v>149</v>
      </c>
      <c r="H530" s="88">
        <v>95313</v>
      </c>
      <c r="I530" s="98"/>
      <c r="J530" s="98"/>
      <c r="K530" s="86">
        <v>2</v>
      </c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 x14ac:dyDescent="0.35">
      <c r="A531" s="60" t="s">
        <v>675</v>
      </c>
      <c r="B531" s="86" t="s">
        <v>102</v>
      </c>
      <c r="C531" s="60" t="s">
        <v>623</v>
      </c>
      <c r="D531" s="87">
        <v>38926</v>
      </c>
      <c r="E531" s="88">
        <f t="shared" ca="1" si="3"/>
        <v>18</v>
      </c>
      <c r="F531" s="60" t="s">
        <v>118</v>
      </c>
      <c r="G531" s="88" t="s">
        <v>121</v>
      </c>
      <c r="H531" s="88">
        <v>100295</v>
      </c>
      <c r="I531" s="98"/>
      <c r="J531" s="98"/>
      <c r="K531" s="86">
        <v>4</v>
      </c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 x14ac:dyDescent="0.35">
      <c r="A532" s="60" t="s">
        <v>676</v>
      </c>
      <c r="B532" s="86" t="s">
        <v>134</v>
      </c>
      <c r="C532" s="60" t="s">
        <v>623</v>
      </c>
      <c r="D532" s="87">
        <v>41482</v>
      </c>
      <c r="E532" s="88">
        <f t="shared" ca="1" si="3"/>
        <v>11</v>
      </c>
      <c r="F532" s="60" t="s">
        <v>123</v>
      </c>
      <c r="G532" s="88"/>
      <c r="H532" s="88">
        <v>54308</v>
      </c>
      <c r="I532" s="98"/>
      <c r="J532" s="98"/>
      <c r="K532" s="86">
        <v>2</v>
      </c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 x14ac:dyDescent="0.35">
      <c r="A533" s="60" t="s">
        <v>677</v>
      </c>
      <c r="B533" s="86" t="s">
        <v>104</v>
      </c>
      <c r="C533" s="60" t="s">
        <v>623</v>
      </c>
      <c r="D533" s="87">
        <v>41488</v>
      </c>
      <c r="E533" s="88">
        <f t="shared" ca="1" si="3"/>
        <v>11</v>
      </c>
      <c r="F533" s="60" t="s">
        <v>123</v>
      </c>
      <c r="G533" s="88"/>
      <c r="H533" s="88">
        <v>41759</v>
      </c>
      <c r="I533" s="98"/>
      <c r="J533" s="98"/>
      <c r="K533" s="86">
        <v>3</v>
      </c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 x14ac:dyDescent="0.35">
      <c r="A534" s="60" t="s">
        <v>678</v>
      </c>
      <c r="B534" s="86" t="s">
        <v>104</v>
      </c>
      <c r="C534" s="60" t="s">
        <v>623</v>
      </c>
      <c r="D534" s="87">
        <v>41499</v>
      </c>
      <c r="E534" s="88">
        <f t="shared" ca="1" si="3"/>
        <v>11</v>
      </c>
      <c r="F534" s="60" t="s">
        <v>141</v>
      </c>
      <c r="G534" s="88" t="s">
        <v>121</v>
      </c>
      <c r="H534" s="88">
        <v>26194</v>
      </c>
      <c r="I534" s="98"/>
      <c r="J534" s="98"/>
      <c r="K534" s="86">
        <v>3</v>
      </c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 x14ac:dyDescent="0.35">
      <c r="A535" s="60" t="s">
        <v>679</v>
      </c>
      <c r="B535" s="86" t="s">
        <v>101</v>
      </c>
      <c r="C535" s="60" t="s">
        <v>623</v>
      </c>
      <c r="D535" s="87">
        <v>40781</v>
      </c>
      <c r="E535" s="88">
        <f t="shared" ca="1" si="3"/>
        <v>13</v>
      </c>
      <c r="F535" s="60" t="s">
        <v>118</v>
      </c>
      <c r="G535" s="88" t="s">
        <v>128</v>
      </c>
      <c r="H535" s="88">
        <v>119001</v>
      </c>
      <c r="I535" s="98"/>
      <c r="J535" s="98"/>
      <c r="K535" s="86">
        <v>2</v>
      </c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 x14ac:dyDescent="0.35">
      <c r="A536" s="60" t="s">
        <v>680</v>
      </c>
      <c r="B536" s="86" t="s">
        <v>134</v>
      </c>
      <c r="C536" s="60" t="s">
        <v>623</v>
      </c>
      <c r="D536" s="87">
        <v>41893</v>
      </c>
      <c r="E536" s="88">
        <f t="shared" ca="1" si="3"/>
        <v>10</v>
      </c>
      <c r="F536" s="60" t="s">
        <v>118</v>
      </c>
      <c r="G536" s="88" t="s">
        <v>121</v>
      </c>
      <c r="H536" s="88">
        <v>124817</v>
      </c>
      <c r="I536" s="98"/>
      <c r="J536" s="98"/>
      <c r="K536" s="86">
        <v>3</v>
      </c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 x14ac:dyDescent="0.35">
      <c r="A537" s="60" t="s">
        <v>681</v>
      </c>
      <c r="B537" s="86" t="s">
        <v>134</v>
      </c>
      <c r="C537" s="60" t="s">
        <v>623</v>
      </c>
      <c r="D537" s="87">
        <v>40413</v>
      </c>
      <c r="E537" s="88">
        <f t="shared" ca="1" si="3"/>
        <v>14</v>
      </c>
      <c r="F537" s="60" t="s">
        <v>118</v>
      </c>
      <c r="G537" s="88" t="s">
        <v>119</v>
      </c>
      <c r="H537" s="88">
        <v>60907</v>
      </c>
      <c r="I537" s="98"/>
      <c r="J537" s="98"/>
      <c r="K537" s="86">
        <v>2</v>
      </c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 x14ac:dyDescent="0.35">
      <c r="A538" s="60" t="s">
        <v>682</v>
      </c>
      <c r="B538" s="86" t="s">
        <v>101</v>
      </c>
      <c r="C538" s="60" t="s">
        <v>623</v>
      </c>
      <c r="D538" s="87">
        <v>40058</v>
      </c>
      <c r="E538" s="88">
        <f t="shared" ca="1" si="3"/>
        <v>15</v>
      </c>
      <c r="F538" s="60" t="s">
        <v>141</v>
      </c>
      <c r="G538" s="88" t="s">
        <v>121</v>
      </c>
      <c r="H538" s="88">
        <v>25380</v>
      </c>
      <c r="I538" s="98"/>
      <c r="J538" s="98"/>
      <c r="K538" s="86">
        <v>2</v>
      </c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 x14ac:dyDescent="0.35">
      <c r="A539" s="60" t="s">
        <v>683</v>
      </c>
      <c r="B539" s="86" t="s">
        <v>125</v>
      </c>
      <c r="C539" s="60" t="s">
        <v>623</v>
      </c>
      <c r="D539" s="87">
        <v>40064</v>
      </c>
      <c r="E539" s="88">
        <f t="shared" ca="1" si="3"/>
        <v>15</v>
      </c>
      <c r="F539" s="60" t="s">
        <v>123</v>
      </c>
      <c r="G539" s="88"/>
      <c r="H539" s="88">
        <v>42299</v>
      </c>
      <c r="I539" s="98"/>
      <c r="J539" s="98"/>
      <c r="K539" s="86">
        <v>4</v>
      </c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 x14ac:dyDescent="0.35">
      <c r="A540" s="60" t="s">
        <v>684</v>
      </c>
      <c r="B540" s="86" t="s">
        <v>101</v>
      </c>
      <c r="C540" s="60" t="s">
        <v>623</v>
      </c>
      <c r="D540" s="87">
        <v>37865</v>
      </c>
      <c r="E540" s="88">
        <f t="shared" ca="1" si="3"/>
        <v>21</v>
      </c>
      <c r="F540" s="60" t="s">
        <v>131</v>
      </c>
      <c r="G540" s="88"/>
      <c r="H540" s="88">
        <v>21137</v>
      </c>
      <c r="I540" s="98"/>
      <c r="J540" s="98"/>
      <c r="K540" s="86">
        <v>5</v>
      </c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 x14ac:dyDescent="0.35">
      <c r="A541" s="60" t="s">
        <v>685</v>
      </c>
      <c r="B541" s="86" t="s">
        <v>134</v>
      </c>
      <c r="C541" s="60" t="s">
        <v>623</v>
      </c>
      <c r="D541" s="87">
        <v>38216</v>
      </c>
      <c r="E541" s="88">
        <f t="shared" ca="1" si="3"/>
        <v>20</v>
      </c>
      <c r="F541" s="60" t="s">
        <v>141</v>
      </c>
      <c r="G541" s="88" t="s">
        <v>119</v>
      </c>
      <c r="H541" s="88">
        <v>22137</v>
      </c>
      <c r="I541" s="98"/>
      <c r="J541" s="98"/>
      <c r="K541" s="86">
        <v>2</v>
      </c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 x14ac:dyDescent="0.35">
      <c r="A542" s="60" t="s">
        <v>686</v>
      </c>
      <c r="B542" s="86" t="s">
        <v>101</v>
      </c>
      <c r="C542" s="60" t="s">
        <v>623</v>
      </c>
      <c r="D542" s="87">
        <v>38604</v>
      </c>
      <c r="E542" s="88">
        <f t="shared" ca="1" si="3"/>
        <v>19</v>
      </c>
      <c r="F542" s="60" t="s">
        <v>123</v>
      </c>
      <c r="G542" s="88"/>
      <c r="H542" s="88">
        <v>48847</v>
      </c>
      <c r="I542" s="98"/>
      <c r="J542" s="98"/>
      <c r="K542" s="86">
        <v>5</v>
      </c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 x14ac:dyDescent="0.35">
      <c r="A543" s="60" t="s">
        <v>687</v>
      </c>
      <c r="B543" s="86" t="s">
        <v>101</v>
      </c>
      <c r="C543" s="60" t="s">
        <v>623</v>
      </c>
      <c r="D543" s="87">
        <v>41516</v>
      </c>
      <c r="E543" s="88">
        <f t="shared" ca="1" si="3"/>
        <v>11</v>
      </c>
      <c r="F543" s="60" t="s">
        <v>118</v>
      </c>
      <c r="G543" s="88" t="s">
        <v>128</v>
      </c>
      <c r="H543" s="88">
        <v>79158</v>
      </c>
      <c r="I543" s="98"/>
      <c r="J543" s="98"/>
      <c r="K543" s="86">
        <v>1</v>
      </c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 x14ac:dyDescent="0.35">
      <c r="A544" s="60" t="s">
        <v>688</v>
      </c>
      <c r="B544" s="86" t="s">
        <v>104</v>
      </c>
      <c r="C544" s="60" t="s">
        <v>623</v>
      </c>
      <c r="D544" s="87">
        <v>40820</v>
      </c>
      <c r="E544" s="88">
        <f t="shared" ca="1" si="3"/>
        <v>13</v>
      </c>
      <c r="F544" s="60" t="s">
        <v>123</v>
      </c>
      <c r="G544" s="88"/>
      <c r="H544" s="88">
        <v>55819</v>
      </c>
      <c r="I544" s="98"/>
      <c r="J544" s="98"/>
      <c r="K544" s="86">
        <v>4</v>
      </c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 x14ac:dyDescent="0.35">
      <c r="A545" s="60" t="s">
        <v>689</v>
      </c>
      <c r="B545" s="86" t="s">
        <v>134</v>
      </c>
      <c r="C545" s="60" t="s">
        <v>623</v>
      </c>
      <c r="D545" s="87">
        <v>41898</v>
      </c>
      <c r="E545" s="88">
        <f t="shared" ca="1" si="3"/>
        <v>10</v>
      </c>
      <c r="F545" s="60" t="s">
        <v>131</v>
      </c>
      <c r="G545" s="88"/>
      <c r="H545" s="88">
        <v>28535</v>
      </c>
      <c r="I545" s="98"/>
      <c r="J545" s="98"/>
      <c r="K545" s="86">
        <v>3</v>
      </c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 x14ac:dyDescent="0.35">
      <c r="A546" s="60" t="s">
        <v>690</v>
      </c>
      <c r="B546" s="86" t="s">
        <v>134</v>
      </c>
      <c r="C546" s="60" t="s">
        <v>623</v>
      </c>
      <c r="D546" s="87">
        <v>41909</v>
      </c>
      <c r="E546" s="88">
        <f t="shared" ca="1" si="3"/>
        <v>10</v>
      </c>
      <c r="F546" s="60" t="s">
        <v>118</v>
      </c>
      <c r="G546" s="88" t="s">
        <v>128</v>
      </c>
      <c r="H546" s="88">
        <v>111762</v>
      </c>
      <c r="I546" s="98"/>
      <c r="J546" s="98"/>
      <c r="K546" s="86">
        <v>4</v>
      </c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 x14ac:dyDescent="0.35">
      <c r="A547" s="60" t="s">
        <v>691</v>
      </c>
      <c r="B547" s="86" t="s">
        <v>104</v>
      </c>
      <c r="C547" s="60" t="s">
        <v>623</v>
      </c>
      <c r="D547" s="87">
        <v>40450</v>
      </c>
      <c r="E547" s="88">
        <f t="shared" ca="1" si="3"/>
        <v>14</v>
      </c>
      <c r="F547" s="60" t="s">
        <v>118</v>
      </c>
      <c r="G547" s="88" t="s">
        <v>119</v>
      </c>
      <c r="H547" s="88">
        <v>74933</v>
      </c>
      <c r="I547" s="98"/>
      <c r="J547" s="98"/>
      <c r="K547" s="86">
        <v>4</v>
      </c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 x14ac:dyDescent="0.35">
      <c r="A548" s="60" t="s">
        <v>692</v>
      </c>
      <c r="B548" s="86" t="s">
        <v>101</v>
      </c>
      <c r="C548" s="60" t="s">
        <v>623</v>
      </c>
      <c r="D548" s="87">
        <v>37162</v>
      </c>
      <c r="E548" s="88">
        <f t="shared" ca="1" si="3"/>
        <v>23</v>
      </c>
      <c r="F548" s="60" t="s">
        <v>118</v>
      </c>
      <c r="G548" s="88" t="s">
        <v>121</v>
      </c>
      <c r="H548" s="88">
        <v>80700</v>
      </c>
      <c r="I548" s="98"/>
      <c r="J548" s="98"/>
      <c r="K548" s="86">
        <v>4</v>
      </c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 x14ac:dyDescent="0.35">
      <c r="A549" s="60" t="s">
        <v>693</v>
      </c>
      <c r="B549" s="86" t="s">
        <v>104</v>
      </c>
      <c r="C549" s="60" t="s">
        <v>623</v>
      </c>
      <c r="D549" s="87">
        <v>37164</v>
      </c>
      <c r="E549" s="88">
        <f t="shared" ca="1" si="3"/>
        <v>23</v>
      </c>
      <c r="F549" s="60" t="s">
        <v>131</v>
      </c>
      <c r="G549" s="88"/>
      <c r="H549" s="88">
        <v>23065</v>
      </c>
      <c r="I549" s="98"/>
      <c r="J549" s="98"/>
      <c r="K549" s="86">
        <v>2</v>
      </c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 x14ac:dyDescent="0.35">
      <c r="A550" s="60" t="s">
        <v>694</v>
      </c>
      <c r="B550" s="86" t="s">
        <v>134</v>
      </c>
      <c r="C550" s="60" t="s">
        <v>623</v>
      </c>
      <c r="D550" s="87">
        <v>37166</v>
      </c>
      <c r="E550" s="88">
        <f t="shared" ca="1" si="3"/>
        <v>23</v>
      </c>
      <c r="F550" s="60" t="s">
        <v>141</v>
      </c>
      <c r="G550" s="88" t="s">
        <v>128</v>
      </c>
      <c r="H550" s="88">
        <v>21737</v>
      </c>
      <c r="I550" s="98"/>
      <c r="J550" s="98"/>
      <c r="K550" s="86">
        <v>4</v>
      </c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 x14ac:dyDescent="0.35">
      <c r="A551" s="60" t="s">
        <v>695</v>
      </c>
      <c r="B551" s="86" t="s">
        <v>101</v>
      </c>
      <c r="C551" s="60" t="s">
        <v>623</v>
      </c>
      <c r="D551" s="87">
        <v>40440</v>
      </c>
      <c r="E551" s="88">
        <f t="shared" ca="1" si="3"/>
        <v>14</v>
      </c>
      <c r="F551" s="60" t="s">
        <v>118</v>
      </c>
      <c r="G551" s="88" t="s">
        <v>121</v>
      </c>
      <c r="H551" s="88">
        <v>97420</v>
      </c>
      <c r="I551" s="98"/>
      <c r="J551" s="98"/>
      <c r="K551" s="86">
        <v>4</v>
      </c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 x14ac:dyDescent="0.35">
      <c r="A552" s="60" t="s">
        <v>696</v>
      </c>
      <c r="B552" s="86" t="s">
        <v>102</v>
      </c>
      <c r="C552" s="60" t="s">
        <v>623</v>
      </c>
      <c r="D552" s="87">
        <v>40806</v>
      </c>
      <c r="E552" s="88">
        <f t="shared" ca="1" si="3"/>
        <v>13</v>
      </c>
      <c r="F552" s="60" t="s">
        <v>118</v>
      </c>
      <c r="G552" s="88" t="s">
        <v>119</v>
      </c>
      <c r="H552" s="88">
        <v>105708</v>
      </c>
      <c r="I552" s="98"/>
      <c r="J552" s="98"/>
      <c r="K552" s="86">
        <v>3</v>
      </c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 x14ac:dyDescent="0.35">
      <c r="A553" s="60" t="s">
        <v>697</v>
      </c>
      <c r="B553" s="86" t="s">
        <v>101</v>
      </c>
      <c r="C553" s="60" t="s">
        <v>623</v>
      </c>
      <c r="D553" s="87">
        <v>41555</v>
      </c>
      <c r="E553" s="88">
        <f t="shared" ca="1" si="3"/>
        <v>11</v>
      </c>
      <c r="F553" s="60" t="s">
        <v>141</v>
      </c>
      <c r="G553" s="88" t="s">
        <v>128</v>
      </c>
      <c r="H553" s="88">
        <v>27896</v>
      </c>
      <c r="I553" s="98"/>
      <c r="J553" s="98"/>
      <c r="K553" s="86">
        <v>5</v>
      </c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 x14ac:dyDescent="0.35">
      <c r="A554" s="60" t="s">
        <v>698</v>
      </c>
      <c r="B554" s="86" t="s">
        <v>101</v>
      </c>
      <c r="C554" s="60" t="s">
        <v>623</v>
      </c>
      <c r="D554" s="87">
        <v>40850</v>
      </c>
      <c r="E554" s="88">
        <f t="shared" ca="1" si="3"/>
        <v>13</v>
      </c>
      <c r="F554" s="60" t="s">
        <v>123</v>
      </c>
      <c r="G554" s="88"/>
      <c r="H554" s="88">
        <v>57538</v>
      </c>
      <c r="I554" s="98"/>
      <c r="J554" s="98"/>
      <c r="K554" s="86">
        <v>3</v>
      </c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 x14ac:dyDescent="0.35">
      <c r="A555" s="60" t="s">
        <v>699</v>
      </c>
      <c r="B555" s="86" t="s">
        <v>101</v>
      </c>
      <c r="C555" s="60" t="s">
        <v>623</v>
      </c>
      <c r="D555" s="87">
        <v>38646</v>
      </c>
      <c r="E555" s="88">
        <f t="shared" ca="1" si="3"/>
        <v>19</v>
      </c>
      <c r="F555" s="60" t="s">
        <v>118</v>
      </c>
      <c r="G555" s="88" t="s">
        <v>121</v>
      </c>
      <c r="H555" s="88">
        <v>83609</v>
      </c>
      <c r="I555" s="98"/>
      <c r="J555" s="98"/>
      <c r="K555" s="86">
        <v>3</v>
      </c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 x14ac:dyDescent="0.35">
      <c r="A556" s="60" t="s">
        <v>700</v>
      </c>
      <c r="B556" s="86" t="s">
        <v>134</v>
      </c>
      <c r="C556" s="60" t="s">
        <v>623</v>
      </c>
      <c r="D556" s="87">
        <v>40125</v>
      </c>
      <c r="E556" s="88">
        <f t="shared" ca="1" si="3"/>
        <v>15</v>
      </c>
      <c r="F556" s="60" t="s">
        <v>141</v>
      </c>
      <c r="G556" s="88" t="s">
        <v>149</v>
      </c>
      <c r="H556" s="88">
        <v>23157</v>
      </c>
      <c r="I556" s="98"/>
      <c r="J556" s="98"/>
      <c r="K556" s="86">
        <v>2</v>
      </c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 x14ac:dyDescent="0.35">
      <c r="A557" s="60" t="s">
        <v>701</v>
      </c>
      <c r="B557" s="86" t="s">
        <v>134</v>
      </c>
      <c r="C557" s="60" t="s">
        <v>623</v>
      </c>
      <c r="D557" s="87">
        <v>41215</v>
      </c>
      <c r="E557" s="88">
        <f t="shared" ca="1" si="3"/>
        <v>12</v>
      </c>
      <c r="F557" s="60" t="s">
        <v>118</v>
      </c>
      <c r="G557" s="88" t="s">
        <v>119</v>
      </c>
      <c r="H557" s="88">
        <v>108854</v>
      </c>
      <c r="I557" s="98"/>
      <c r="J557" s="98"/>
      <c r="K557" s="86">
        <v>5</v>
      </c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 x14ac:dyDescent="0.35">
      <c r="A558" s="60" t="s">
        <v>702</v>
      </c>
      <c r="B558" s="86" t="s">
        <v>134</v>
      </c>
      <c r="C558" s="60" t="s">
        <v>623</v>
      </c>
      <c r="D558" s="87">
        <v>40887</v>
      </c>
      <c r="E558" s="88">
        <f t="shared" ca="1" si="3"/>
        <v>13</v>
      </c>
      <c r="F558" s="60" t="s">
        <v>123</v>
      </c>
      <c r="G558" s="88"/>
      <c r="H558" s="88">
        <v>47159</v>
      </c>
      <c r="I558" s="98"/>
      <c r="J558" s="98"/>
      <c r="K558" s="86">
        <v>3</v>
      </c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 x14ac:dyDescent="0.35">
      <c r="A559" s="60" t="s">
        <v>703</v>
      </c>
      <c r="B559" s="86" t="s">
        <v>101</v>
      </c>
      <c r="C559" s="60" t="s">
        <v>623</v>
      </c>
      <c r="D559" s="87">
        <v>41956</v>
      </c>
      <c r="E559" s="88">
        <f t="shared" ca="1" si="3"/>
        <v>10</v>
      </c>
      <c r="F559" s="60" t="s">
        <v>118</v>
      </c>
      <c r="G559" s="88" t="s">
        <v>139</v>
      </c>
      <c r="H559" s="88">
        <v>78034</v>
      </c>
      <c r="I559" s="98"/>
      <c r="J559" s="98"/>
      <c r="K559" s="86">
        <v>5</v>
      </c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 x14ac:dyDescent="0.35">
      <c r="A560" s="60" t="s">
        <v>704</v>
      </c>
      <c r="B560" s="86" t="s">
        <v>104</v>
      </c>
      <c r="C560" s="60" t="s">
        <v>623</v>
      </c>
      <c r="D560" s="87">
        <v>41961</v>
      </c>
      <c r="E560" s="88">
        <f t="shared" ca="1" si="3"/>
        <v>10</v>
      </c>
      <c r="F560" s="60" t="s">
        <v>123</v>
      </c>
      <c r="G560" s="88"/>
      <c r="H560" s="88">
        <v>60816</v>
      </c>
      <c r="I560" s="98"/>
      <c r="J560" s="98"/>
      <c r="K560" s="86">
        <v>3</v>
      </c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 x14ac:dyDescent="0.35">
      <c r="A561" s="60" t="s">
        <v>705</v>
      </c>
      <c r="B561" s="86" t="s">
        <v>134</v>
      </c>
      <c r="C561" s="60" t="s">
        <v>623</v>
      </c>
      <c r="D561" s="87">
        <v>42332</v>
      </c>
      <c r="E561" s="88">
        <f t="shared" ca="1" si="3"/>
        <v>9</v>
      </c>
      <c r="F561" s="60" t="s">
        <v>131</v>
      </c>
      <c r="G561" s="88"/>
      <c r="H561" s="88">
        <v>26917</v>
      </c>
      <c r="I561" s="98"/>
      <c r="J561" s="98"/>
      <c r="K561" s="86">
        <v>2</v>
      </c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 x14ac:dyDescent="0.35">
      <c r="A562" s="60" t="s">
        <v>706</v>
      </c>
      <c r="B562" s="86" t="s">
        <v>102</v>
      </c>
      <c r="C562" s="60" t="s">
        <v>623</v>
      </c>
      <c r="D562" s="87">
        <v>40885</v>
      </c>
      <c r="E562" s="88">
        <f t="shared" ca="1" si="3"/>
        <v>13</v>
      </c>
      <c r="F562" s="60" t="s">
        <v>118</v>
      </c>
      <c r="G562" s="88" t="s">
        <v>121</v>
      </c>
      <c r="H562" s="88">
        <v>119223</v>
      </c>
      <c r="I562" s="98"/>
      <c r="J562" s="98"/>
      <c r="K562" s="86">
        <v>5</v>
      </c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 x14ac:dyDescent="0.35">
      <c r="A563" s="60" t="s">
        <v>707</v>
      </c>
      <c r="B563" s="86" t="s">
        <v>125</v>
      </c>
      <c r="C563" s="60" t="s">
        <v>623</v>
      </c>
      <c r="D563" s="87">
        <v>37214</v>
      </c>
      <c r="E563" s="88">
        <f t="shared" ca="1" si="3"/>
        <v>23</v>
      </c>
      <c r="F563" s="60" t="s">
        <v>118</v>
      </c>
      <c r="G563" s="88" t="s">
        <v>149</v>
      </c>
      <c r="H563" s="88">
        <v>86756</v>
      </c>
      <c r="I563" s="98"/>
      <c r="J563" s="98"/>
      <c r="K563" s="86">
        <v>5</v>
      </c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 x14ac:dyDescent="0.35">
      <c r="A564" s="60" t="s">
        <v>708</v>
      </c>
      <c r="B564" s="86" t="s">
        <v>134</v>
      </c>
      <c r="C564" s="60" t="s">
        <v>623</v>
      </c>
      <c r="D564" s="87">
        <v>38327</v>
      </c>
      <c r="E564" s="88">
        <f t="shared" ca="1" si="3"/>
        <v>20</v>
      </c>
      <c r="F564" s="60" t="s">
        <v>118</v>
      </c>
      <c r="G564" s="88" t="s">
        <v>139</v>
      </c>
      <c r="H564" s="88">
        <v>74412</v>
      </c>
      <c r="I564" s="98"/>
      <c r="J564" s="98"/>
      <c r="K564" s="86">
        <v>5</v>
      </c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 x14ac:dyDescent="0.35">
      <c r="A565" s="60" t="s">
        <v>709</v>
      </c>
      <c r="B565" s="86" t="s">
        <v>101</v>
      </c>
      <c r="C565" s="60" t="s">
        <v>623</v>
      </c>
      <c r="D565" s="87">
        <v>40524</v>
      </c>
      <c r="E565" s="88">
        <f t="shared" ca="1" si="3"/>
        <v>14</v>
      </c>
      <c r="F565" s="60" t="s">
        <v>118</v>
      </c>
      <c r="G565" s="88" t="s">
        <v>119</v>
      </c>
      <c r="H565" s="88">
        <v>79867</v>
      </c>
      <c r="I565" s="98"/>
      <c r="J565" s="98"/>
      <c r="K565" s="86">
        <v>3</v>
      </c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 x14ac:dyDescent="0.35">
      <c r="A566" s="60" t="s">
        <v>710</v>
      </c>
      <c r="B566" s="86" t="s">
        <v>134</v>
      </c>
      <c r="C566" s="60" t="s">
        <v>623</v>
      </c>
      <c r="D566" s="87">
        <v>41244</v>
      </c>
      <c r="E566" s="88">
        <f t="shared" ca="1" si="3"/>
        <v>12</v>
      </c>
      <c r="F566" s="60" t="s">
        <v>118</v>
      </c>
      <c r="G566" s="88" t="s">
        <v>139</v>
      </c>
      <c r="H566" s="88">
        <v>84524</v>
      </c>
      <c r="I566" s="98"/>
      <c r="J566" s="98"/>
      <c r="K566" s="86">
        <v>1</v>
      </c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 x14ac:dyDescent="0.35">
      <c r="A567" s="60" t="s">
        <v>711</v>
      </c>
      <c r="B567" s="86" t="s">
        <v>104</v>
      </c>
      <c r="C567" s="60" t="s">
        <v>712</v>
      </c>
      <c r="D567" s="87">
        <v>41639</v>
      </c>
      <c r="E567" s="88">
        <f t="shared" ca="1" si="3"/>
        <v>11</v>
      </c>
      <c r="F567" s="60" t="s">
        <v>123</v>
      </c>
      <c r="G567" s="88"/>
      <c r="H567" s="88">
        <v>53545</v>
      </c>
      <c r="I567" s="98"/>
      <c r="J567" s="98"/>
      <c r="K567" s="86">
        <v>4</v>
      </c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 x14ac:dyDescent="0.35">
      <c r="A568" s="60" t="s">
        <v>713</v>
      </c>
      <c r="B568" s="86" t="s">
        <v>101</v>
      </c>
      <c r="C568" s="60" t="s">
        <v>712</v>
      </c>
      <c r="D568" s="87">
        <v>41652</v>
      </c>
      <c r="E568" s="88">
        <f t="shared" ca="1" si="3"/>
        <v>11</v>
      </c>
      <c r="F568" s="60" t="s">
        <v>118</v>
      </c>
      <c r="G568" s="88" t="s">
        <v>149</v>
      </c>
      <c r="H568" s="88">
        <v>61979</v>
      </c>
      <c r="I568" s="98"/>
      <c r="J568" s="98"/>
      <c r="K568" s="86">
        <v>1</v>
      </c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 x14ac:dyDescent="0.35">
      <c r="A569" s="60" t="s">
        <v>714</v>
      </c>
      <c r="B569" s="86" t="s">
        <v>101</v>
      </c>
      <c r="C569" s="60" t="s">
        <v>712</v>
      </c>
      <c r="D569" s="87">
        <v>41987</v>
      </c>
      <c r="E569" s="88">
        <f t="shared" ca="1" si="3"/>
        <v>10</v>
      </c>
      <c r="F569" s="60" t="s">
        <v>118</v>
      </c>
      <c r="G569" s="88" t="s">
        <v>119</v>
      </c>
      <c r="H569" s="88">
        <v>110448</v>
      </c>
      <c r="I569" s="98"/>
      <c r="J569" s="98"/>
      <c r="K569" s="86">
        <v>2</v>
      </c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 x14ac:dyDescent="0.35">
      <c r="A570" s="60" t="s">
        <v>715</v>
      </c>
      <c r="B570" s="86" t="s">
        <v>134</v>
      </c>
      <c r="C570" s="60" t="s">
        <v>712</v>
      </c>
      <c r="D570" s="87">
        <v>40536</v>
      </c>
      <c r="E570" s="88">
        <f t="shared" ca="1" si="3"/>
        <v>14</v>
      </c>
      <c r="F570" s="60" t="s">
        <v>123</v>
      </c>
      <c r="G570" s="88"/>
      <c r="H570" s="88">
        <v>50879</v>
      </c>
      <c r="I570" s="98"/>
      <c r="J570" s="98"/>
      <c r="K570" s="86">
        <v>4</v>
      </c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 x14ac:dyDescent="0.35">
      <c r="A571" s="60" t="s">
        <v>716</v>
      </c>
      <c r="B571" s="86" t="s">
        <v>104</v>
      </c>
      <c r="C571" s="60" t="s">
        <v>712</v>
      </c>
      <c r="D571" s="87">
        <v>39816</v>
      </c>
      <c r="E571" s="88">
        <f t="shared" ca="1" si="3"/>
        <v>16</v>
      </c>
      <c r="F571" s="60" t="s">
        <v>118</v>
      </c>
      <c r="G571" s="88" t="s">
        <v>139</v>
      </c>
      <c r="H571" s="88">
        <v>98770</v>
      </c>
      <c r="I571" s="98"/>
      <c r="J571" s="98"/>
      <c r="K571" s="86">
        <v>5</v>
      </c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 x14ac:dyDescent="0.35">
      <c r="A572" s="60" t="s">
        <v>717</v>
      </c>
      <c r="B572" s="86" t="s">
        <v>134</v>
      </c>
      <c r="C572" s="60" t="s">
        <v>712</v>
      </c>
      <c r="D572" s="87">
        <v>36884</v>
      </c>
      <c r="E572" s="88">
        <f t="shared" ca="1" si="3"/>
        <v>24</v>
      </c>
      <c r="F572" s="60" t="s">
        <v>123</v>
      </c>
      <c r="G572" s="88"/>
      <c r="H572" s="88">
        <v>50124</v>
      </c>
      <c r="I572" s="98"/>
      <c r="J572" s="98"/>
      <c r="K572" s="86">
        <v>5</v>
      </c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 x14ac:dyDescent="0.35">
      <c r="A573" s="60" t="s">
        <v>718</v>
      </c>
      <c r="B573" s="86" t="s">
        <v>101</v>
      </c>
      <c r="C573" s="60" t="s">
        <v>712</v>
      </c>
      <c r="D573" s="87">
        <v>37604</v>
      </c>
      <c r="E573" s="88">
        <f t="shared" ca="1" si="3"/>
        <v>22</v>
      </c>
      <c r="F573" s="60" t="s">
        <v>118</v>
      </c>
      <c r="G573" s="88" t="s">
        <v>119</v>
      </c>
      <c r="H573" s="88">
        <v>68370</v>
      </c>
      <c r="I573" s="98"/>
      <c r="J573" s="98"/>
      <c r="K573" s="86">
        <v>1</v>
      </c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 x14ac:dyDescent="0.35">
      <c r="A574" s="60" t="s">
        <v>719</v>
      </c>
      <c r="B574" s="86" t="s">
        <v>134</v>
      </c>
      <c r="C574" s="60" t="s">
        <v>712</v>
      </c>
      <c r="D574" s="87">
        <v>37609</v>
      </c>
      <c r="E574" s="88">
        <f t="shared" ca="1" si="3"/>
        <v>22</v>
      </c>
      <c r="F574" s="60" t="s">
        <v>141</v>
      </c>
      <c r="G574" s="88" t="s">
        <v>128</v>
      </c>
      <c r="H574" s="88">
        <v>26252</v>
      </c>
      <c r="I574" s="98"/>
      <c r="J574" s="98"/>
      <c r="K574" s="86">
        <v>5</v>
      </c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 x14ac:dyDescent="0.35">
      <c r="A575" s="60" t="s">
        <v>720</v>
      </c>
      <c r="B575" s="86" t="s">
        <v>127</v>
      </c>
      <c r="C575" s="60" t="s">
        <v>712</v>
      </c>
      <c r="D575" s="87">
        <v>38703</v>
      </c>
      <c r="E575" s="88">
        <f t="shared" ca="1" si="3"/>
        <v>19</v>
      </c>
      <c r="F575" s="60" t="s">
        <v>141</v>
      </c>
      <c r="G575" s="88" t="s">
        <v>149</v>
      </c>
      <c r="H575" s="88">
        <v>23570</v>
      </c>
      <c r="I575" s="98"/>
      <c r="J575" s="98"/>
      <c r="K575" s="86">
        <v>1</v>
      </c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 x14ac:dyDescent="0.35">
      <c r="A576" s="60" t="s">
        <v>721</v>
      </c>
      <c r="B576" s="86" t="s">
        <v>102</v>
      </c>
      <c r="C576" s="60" t="s">
        <v>712</v>
      </c>
      <c r="D576" s="87">
        <v>40526</v>
      </c>
      <c r="E576" s="88">
        <f t="shared" ca="1" si="3"/>
        <v>14</v>
      </c>
      <c r="F576" s="60" t="s">
        <v>118</v>
      </c>
      <c r="G576" s="88" t="s">
        <v>149</v>
      </c>
      <c r="H576" s="88">
        <v>100874</v>
      </c>
      <c r="I576" s="98"/>
      <c r="J576" s="98"/>
      <c r="K576" s="86">
        <v>3</v>
      </c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 x14ac:dyDescent="0.35">
      <c r="A577" s="60" t="s">
        <v>722</v>
      </c>
      <c r="B577" s="86" t="s">
        <v>104</v>
      </c>
      <c r="C577" s="60" t="s">
        <v>712</v>
      </c>
      <c r="D577" s="87">
        <v>40893</v>
      </c>
      <c r="E577" s="88">
        <f t="shared" ca="1" si="3"/>
        <v>13</v>
      </c>
      <c r="F577" s="60" t="s">
        <v>141</v>
      </c>
      <c r="G577" s="88" t="s">
        <v>149</v>
      </c>
      <c r="H577" s="88">
        <v>29690</v>
      </c>
      <c r="I577" s="98"/>
      <c r="J577" s="98"/>
      <c r="K577" s="86">
        <v>1</v>
      </c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 x14ac:dyDescent="0.35">
      <c r="A578" s="60" t="s">
        <v>723</v>
      </c>
      <c r="B578" s="86" t="s">
        <v>125</v>
      </c>
      <c r="C578" s="60" t="s">
        <v>712</v>
      </c>
      <c r="D578" s="87">
        <v>41665</v>
      </c>
      <c r="E578" s="88">
        <f t="shared" ca="1" si="3"/>
        <v>11</v>
      </c>
      <c r="F578" s="60" t="s">
        <v>131</v>
      </c>
      <c r="G578" s="88"/>
      <c r="H578" s="88">
        <v>29920</v>
      </c>
      <c r="I578" s="98"/>
      <c r="J578" s="98"/>
      <c r="K578" s="86">
        <v>5</v>
      </c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 x14ac:dyDescent="0.35">
      <c r="A579" s="60" t="s">
        <v>724</v>
      </c>
      <c r="B579" s="86" t="s">
        <v>104</v>
      </c>
      <c r="C579" s="60" t="s">
        <v>712</v>
      </c>
      <c r="D579" s="87">
        <v>40201</v>
      </c>
      <c r="E579" s="88">
        <f t="shared" ca="1" si="3"/>
        <v>15</v>
      </c>
      <c r="F579" s="60" t="s">
        <v>118</v>
      </c>
      <c r="G579" s="88" t="s">
        <v>119</v>
      </c>
      <c r="H579" s="88">
        <v>73326</v>
      </c>
      <c r="I579" s="98"/>
      <c r="J579" s="98"/>
      <c r="K579" s="86">
        <v>5</v>
      </c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 x14ac:dyDescent="0.35">
      <c r="A580" s="60" t="s">
        <v>725</v>
      </c>
      <c r="B580" s="86" t="s">
        <v>125</v>
      </c>
      <c r="C580" s="60" t="s">
        <v>712</v>
      </c>
      <c r="D580" s="87">
        <v>40212</v>
      </c>
      <c r="E580" s="88">
        <f t="shared" ca="1" si="3"/>
        <v>15</v>
      </c>
      <c r="F580" s="60" t="s">
        <v>118</v>
      </c>
      <c r="G580" s="88" t="s">
        <v>149</v>
      </c>
      <c r="H580" s="88">
        <v>111686</v>
      </c>
      <c r="I580" s="98"/>
      <c r="J580" s="98"/>
      <c r="K580" s="86">
        <v>5</v>
      </c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 x14ac:dyDescent="0.35">
      <c r="A581" s="60" t="s">
        <v>726</v>
      </c>
      <c r="B581" s="86" t="s">
        <v>134</v>
      </c>
      <c r="C581" s="60" t="s">
        <v>712</v>
      </c>
      <c r="D581" s="87">
        <v>40219</v>
      </c>
      <c r="E581" s="88">
        <f t="shared" ca="1" si="3"/>
        <v>15</v>
      </c>
      <c r="F581" s="60" t="s">
        <v>118</v>
      </c>
      <c r="G581" s="88" t="s">
        <v>149</v>
      </c>
      <c r="H581" s="88">
        <v>118791</v>
      </c>
      <c r="I581" s="98"/>
      <c r="J581" s="98"/>
      <c r="K581" s="86">
        <v>3</v>
      </c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 x14ac:dyDescent="0.35">
      <c r="A582" s="60" t="s">
        <v>727</v>
      </c>
      <c r="B582" s="86" t="s">
        <v>134</v>
      </c>
      <c r="C582" s="60" t="s">
        <v>712</v>
      </c>
      <c r="D582" s="87">
        <v>40215</v>
      </c>
      <c r="E582" s="88">
        <f t="shared" ca="1" si="3"/>
        <v>15</v>
      </c>
      <c r="F582" s="60" t="s">
        <v>141</v>
      </c>
      <c r="G582" s="88" t="s">
        <v>119</v>
      </c>
      <c r="H582" s="88">
        <v>27582</v>
      </c>
      <c r="I582" s="98"/>
      <c r="J582" s="98"/>
      <c r="K582" s="86">
        <v>5</v>
      </c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 x14ac:dyDescent="0.35">
      <c r="A583" s="60" t="s">
        <v>728</v>
      </c>
      <c r="B583" s="86" t="s">
        <v>102</v>
      </c>
      <c r="C583" s="60" t="s">
        <v>712</v>
      </c>
      <c r="D583" s="87">
        <v>36920</v>
      </c>
      <c r="E583" s="88">
        <f t="shared" ca="1" si="3"/>
        <v>24</v>
      </c>
      <c r="F583" s="60" t="s">
        <v>141</v>
      </c>
      <c r="G583" s="88" t="s">
        <v>128</v>
      </c>
      <c r="H583" s="88">
        <v>25718</v>
      </c>
      <c r="I583" s="98"/>
      <c r="J583" s="98"/>
      <c r="K583" s="86">
        <v>1</v>
      </c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 x14ac:dyDescent="0.35">
      <c r="A584" s="60" t="s">
        <v>729</v>
      </c>
      <c r="B584" s="86" t="s">
        <v>134</v>
      </c>
      <c r="C584" s="60" t="s">
        <v>712</v>
      </c>
      <c r="D584" s="87">
        <v>37274</v>
      </c>
      <c r="E584" s="88">
        <f t="shared" ca="1" si="3"/>
        <v>23</v>
      </c>
      <c r="F584" s="60" t="s">
        <v>118</v>
      </c>
      <c r="G584" s="88" t="s">
        <v>119</v>
      </c>
      <c r="H584" s="88">
        <v>97490</v>
      </c>
      <c r="I584" s="98"/>
      <c r="J584" s="98"/>
      <c r="K584" s="86">
        <v>2</v>
      </c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 x14ac:dyDescent="0.35">
      <c r="A585" s="60" t="s">
        <v>730</v>
      </c>
      <c r="B585" s="86" t="s">
        <v>101</v>
      </c>
      <c r="C585" s="60" t="s">
        <v>712</v>
      </c>
      <c r="D585" s="87">
        <v>37292</v>
      </c>
      <c r="E585" s="88">
        <f t="shared" ca="1" si="3"/>
        <v>23</v>
      </c>
      <c r="F585" s="60" t="s">
        <v>123</v>
      </c>
      <c r="G585" s="88"/>
      <c r="H585" s="88">
        <v>53550</v>
      </c>
      <c r="I585" s="98"/>
      <c r="J585" s="98"/>
      <c r="K585" s="86">
        <v>2</v>
      </c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 x14ac:dyDescent="0.35">
      <c r="A586" s="60" t="s">
        <v>731</v>
      </c>
      <c r="B586" s="86" t="s">
        <v>127</v>
      </c>
      <c r="C586" s="60" t="s">
        <v>712</v>
      </c>
      <c r="D586" s="87">
        <v>37635</v>
      </c>
      <c r="E586" s="88">
        <f t="shared" ca="1" si="3"/>
        <v>22</v>
      </c>
      <c r="F586" s="60" t="s">
        <v>131</v>
      </c>
      <c r="G586" s="88"/>
      <c r="H586" s="88">
        <v>34732</v>
      </c>
      <c r="I586" s="98"/>
      <c r="J586" s="98"/>
      <c r="K586" s="86">
        <v>3</v>
      </c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 x14ac:dyDescent="0.35">
      <c r="A587" s="60" t="s">
        <v>732</v>
      </c>
      <c r="B587" s="86" t="s">
        <v>125</v>
      </c>
      <c r="C587" s="60" t="s">
        <v>712</v>
      </c>
      <c r="D587" s="87">
        <v>39105</v>
      </c>
      <c r="E587" s="88">
        <f t="shared" ca="1" si="3"/>
        <v>18</v>
      </c>
      <c r="F587" s="60" t="s">
        <v>123</v>
      </c>
      <c r="G587" s="88"/>
      <c r="H587" s="88">
        <v>42398</v>
      </c>
      <c r="I587" s="98"/>
      <c r="J587" s="98"/>
      <c r="K587" s="86">
        <v>3</v>
      </c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 x14ac:dyDescent="0.35">
      <c r="A588" s="60" t="s">
        <v>733</v>
      </c>
      <c r="B588" s="86" t="s">
        <v>101</v>
      </c>
      <c r="C588" s="60" t="s">
        <v>712</v>
      </c>
      <c r="D588" s="87">
        <v>41659</v>
      </c>
      <c r="E588" s="88">
        <f t="shared" ca="1" si="3"/>
        <v>11</v>
      </c>
      <c r="F588" s="60" t="s">
        <v>118</v>
      </c>
      <c r="G588" s="88" t="s">
        <v>128</v>
      </c>
      <c r="H588" s="88">
        <v>111472</v>
      </c>
      <c r="I588" s="98"/>
      <c r="J588" s="98"/>
      <c r="K588" s="86">
        <v>5</v>
      </c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 x14ac:dyDescent="0.35">
      <c r="A589" s="60" t="s">
        <v>734</v>
      </c>
      <c r="B589" s="86" t="s">
        <v>101</v>
      </c>
      <c r="C589" s="60" t="s">
        <v>712</v>
      </c>
      <c r="D589" s="87">
        <v>42068</v>
      </c>
      <c r="E589" s="88">
        <f t="shared" ca="1" si="3"/>
        <v>9</v>
      </c>
      <c r="F589" s="60" t="s">
        <v>141</v>
      </c>
      <c r="G589" s="88" t="s">
        <v>119</v>
      </c>
      <c r="H589" s="88">
        <v>21779</v>
      </c>
      <c r="I589" s="98"/>
      <c r="J589" s="98"/>
      <c r="K589" s="86">
        <v>1</v>
      </c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 x14ac:dyDescent="0.35">
      <c r="A590" s="60" t="s">
        <v>735</v>
      </c>
      <c r="B590" s="86" t="s">
        <v>101</v>
      </c>
      <c r="C590" s="60" t="s">
        <v>712</v>
      </c>
      <c r="D590" s="87">
        <v>39862</v>
      </c>
      <c r="E590" s="88">
        <f t="shared" ca="1" si="3"/>
        <v>16</v>
      </c>
      <c r="F590" s="60" t="s">
        <v>118</v>
      </c>
      <c r="G590" s="88" t="s">
        <v>119</v>
      </c>
      <c r="H590" s="88">
        <v>122616</v>
      </c>
      <c r="I590" s="98"/>
      <c r="J590" s="98"/>
      <c r="K590" s="86">
        <v>3</v>
      </c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 x14ac:dyDescent="0.35">
      <c r="A591" s="60" t="s">
        <v>736</v>
      </c>
      <c r="B591" s="86" t="s">
        <v>134</v>
      </c>
      <c r="C591" s="60" t="s">
        <v>712</v>
      </c>
      <c r="D591" s="87">
        <v>36939</v>
      </c>
      <c r="E591" s="88">
        <f t="shared" ca="1" si="3"/>
        <v>24</v>
      </c>
      <c r="F591" s="60" t="s">
        <v>131</v>
      </c>
      <c r="G591" s="88"/>
      <c r="H591" s="88">
        <v>36440</v>
      </c>
      <c r="I591" s="98"/>
      <c r="J591" s="98"/>
      <c r="K591" s="86">
        <v>5</v>
      </c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 x14ac:dyDescent="0.35">
      <c r="A592" s="60" t="s">
        <v>737</v>
      </c>
      <c r="B592" s="86" t="s">
        <v>104</v>
      </c>
      <c r="C592" s="60" t="s">
        <v>712</v>
      </c>
      <c r="D592" s="87">
        <v>36947</v>
      </c>
      <c r="E592" s="88">
        <f t="shared" ca="1" si="3"/>
        <v>24</v>
      </c>
      <c r="F592" s="60" t="s">
        <v>131</v>
      </c>
      <c r="G592" s="88"/>
      <c r="H592" s="88">
        <v>22198</v>
      </c>
      <c r="I592" s="98"/>
      <c r="J592" s="98"/>
      <c r="K592" s="86">
        <v>1</v>
      </c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 x14ac:dyDescent="0.35">
      <c r="A593" s="60" t="s">
        <v>738</v>
      </c>
      <c r="B593" s="86" t="s">
        <v>101</v>
      </c>
      <c r="C593" s="60" t="s">
        <v>712</v>
      </c>
      <c r="D593" s="87">
        <v>37323</v>
      </c>
      <c r="E593" s="88">
        <f t="shared" ca="1" si="3"/>
        <v>22</v>
      </c>
      <c r="F593" s="60" t="s">
        <v>141</v>
      </c>
      <c r="G593" s="88" t="s">
        <v>119</v>
      </c>
      <c r="H593" s="88">
        <v>23402</v>
      </c>
      <c r="I593" s="98"/>
      <c r="J593" s="98"/>
      <c r="K593" s="86">
        <v>4</v>
      </c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 x14ac:dyDescent="0.35">
      <c r="A594" s="60" t="s">
        <v>739</v>
      </c>
      <c r="B594" s="86" t="s">
        <v>101</v>
      </c>
      <c r="C594" s="60" t="s">
        <v>712</v>
      </c>
      <c r="D594" s="87">
        <v>39871</v>
      </c>
      <c r="E594" s="88">
        <f t="shared" ca="1" si="3"/>
        <v>16</v>
      </c>
      <c r="F594" s="60" t="s">
        <v>123</v>
      </c>
      <c r="G594" s="88"/>
      <c r="H594" s="88">
        <v>55349</v>
      </c>
      <c r="I594" s="98"/>
      <c r="J594" s="98"/>
      <c r="K594" s="86">
        <v>5</v>
      </c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 x14ac:dyDescent="0.35">
      <c r="A595" s="60" t="s">
        <v>740</v>
      </c>
      <c r="B595" s="86" t="s">
        <v>104</v>
      </c>
      <c r="C595" s="60" t="s">
        <v>712</v>
      </c>
      <c r="D595" s="87">
        <v>40231</v>
      </c>
      <c r="E595" s="88">
        <f t="shared" ca="1" si="3"/>
        <v>15</v>
      </c>
      <c r="F595" s="60" t="s">
        <v>118</v>
      </c>
      <c r="G595" s="88" t="s">
        <v>149</v>
      </c>
      <c r="H595" s="88">
        <v>71466</v>
      </c>
      <c r="I595" s="98"/>
      <c r="J595" s="98"/>
      <c r="K595" s="86">
        <v>5</v>
      </c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 x14ac:dyDescent="0.35">
      <c r="A596" s="60" t="s">
        <v>741</v>
      </c>
      <c r="B596" s="86" t="s">
        <v>101</v>
      </c>
      <c r="C596" s="60" t="s">
        <v>712</v>
      </c>
      <c r="D596" s="87">
        <v>42094</v>
      </c>
      <c r="E596" s="88">
        <f t="shared" ca="1" si="3"/>
        <v>9</v>
      </c>
      <c r="F596" s="60" t="s">
        <v>141</v>
      </c>
      <c r="G596" s="88" t="s">
        <v>119</v>
      </c>
      <c r="H596" s="88">
        <v>25625</v>
      </c>
      <c r="I596" s="98"/>
      <c r="J596" s="98"/>
      <c r="K596" s="86">
        <v>5</v>
      </c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 x14ac:dyDescent="0.35">
      <c r="A597" s="60" t="s">
        <v>742</v>
      </c>
      <c r="B597" s="86" t="s">
        <v>101</v>
      </c>
      <c r="C597" s="60" t="s">
        <v>712</v>
      </c>
      <c r="D597" s="87">
        <v>40261</v>
      </c>
      <c r="E597" s="88">
        <f t="shared" ca="1" si="3"/>
        <v>14</v>
      </c>
      <c r="F597" s="60" t="s">
        <v>118</v>
      </c>
      <c r="G597" s="88" t="s">
        <v>121</v>
      </c>
      <c r="H597" s="88">
        <v>76713</v>
      </c>
      <c r="I597" s="98"/>
      <c r="J597" s="98"/>
      <c r="K597" s="86">
        <v>1</v>
      </c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 x14ac:dyDescent="0.35">
      <c r="A598" s="60" t="s">
        <v>743</v>
      </c>
      <c r="B598" s="86" t="s">
        <v>101</v>
      </c>
      <c r="C598" s="60" t="s">
        <v>712</v>
      </c>
      <c r="D598" s="87">
        <v>36974</v>
      </c>
      <c r="E598" s="88">
        <f t="shared" ca="1" si="3"/>
        <v>23</v>
      </c>
      <c r="F598" s="60" t="s">
        <v>118</v>
      </c>
      <c r="G598" s="88" t="s">
        <v>149</v>
      </c>
      <c r="H598" s="88">
        <v>70171</v>
      </c>
      <c r="I598" s="98"/>
      <c r="J598" s="98"/>
      <c r="K598" s="86">
        <v>2</v>
      </c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 x14ac:dyDescent="0.35">
      <c r="A599" s="60" t="s">
        <v>744</v>
      </c>
      <c r="B599" s="86" t="s">
        <v>134</v>
      </c>
      <c r="C599" s="60" t="s">
        <v>712</v>
      </c>
      <c r="D599" s="87">
        <v>37720</v>
      </c>
      <c r="E599" s="88">
        <f t="shared" ca="1" si="3"/>
        <v>21</v>
      </c>
      <c r="F599" s="60" t="s">
        <v>123</v>
      </c>
      <c r="G599" s="88"/>
      <c r="H599" s="88">
        <v>48553</v>
      </c>
      <c r="I599" s="98"/>
      <c r="J599" s="98"/>
      <c r="K599" s="86">
        <v>4</v>
      </c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 x14ac:dyDescent="0.35">
      <c r="A600" s="60" t="s">
        <v>745</v>
      </c>
      <c r="B600" s="86" t="s">
        <v>101</v>
      </c>
      <c r="C600" s="60" t="s">
        <v>712</v>
      </c>
      <c r="D600" s="87">
        <v>39934</v>
      </c>
      <c r="E600" s="88">
        <f t="shared" ca="1" si="3"/>
        <v>15</v>
      </c>
      <c r="F600" s="60" t="s">
        <v>118</v>
      </c>
      <c r="G600" s="88" t="s">
        <v>149</v>
      </c>
      <c r="H600" s="88">
        <v>79550</v>
      </c>
      <c r="I600" s="98"/>
      <c r="J600" s="98"/>
      <c r="K600" s="86">
        <v>5</v>
      </c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 x14ac:dyDescent="0.35">
      <c r="A601" s="60" t="s">
        <v>746</v>
      </c>
      <c r="B601" s="86" t="s">
        <v>104</v>
      </c>
      <c r="C601" s="60" t="s">
        <v>712</v>
      </c>
      <c r="D601" s="87">
        <v>37368</v>
      </c>
      <c r="E601" s="88">
        <f t="shared" ca="1" si="3"/>
        <v>22</v>
      </c>
      <c r="F601" s="60" t="s">
        <v>118</v>
      </c>
      <c r="G601" s="88" t="s">
        <v>149</v>
      </c>
      <c r="H601" s="88">
        <v>85241</v>
      </c>
      <c r="I601" s="98"/>
      <c r="J601" s="98"/>
      <c r="K601" s="86">
        <v>5</v>
      </c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 x14ac:dyDescent="0.35">
      <c r="A602" s="60" t="s">
        <v>747</v>
      </c>
      <c r="B602" s="86" t="s">
        <v>101</v>
      </c>
      <c r="C602" s="60" t="s">
        <v>712</v>
      </c>
      <c r="D602" s="87">
        <v>37390</v>
      </c>
      <c r="E602" s="88">
        <f t="shared" ca="1" si="3"/>
        <v>22</v>
      </c>
      <c r="F602" s="60" t="s">
        <v>118</v>
      </c>
      <c r="G602" s="88" t="s">
        <v>119</v>
      </c>
      <c r="H602" s="88">
        <v>102721</v>
      </c>
      <c r="I602" s="98"/>
      <c r="J602" s="98"/>
      <c r="K602" s="86">
        <v>1</v>
      </c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 x14ac:dyDescent="0.35">
      <c r="A603" s="60" t="s">
        <v>748</v>
      </c>
      <c r="B603" s="86" t="s">
        <v>104</v>
      </c>
      <c r="C603" s="60" t="s">
        <v>712</v>
      </c>
      <c r="D603" s="87">
        <v>38853</v>
      </c>
      <c r="E603" s="88">
        <f t="shared" ca="1" si="3"/>
        <v>18</v>
      </c>
      <c r="F603" s="60" t="s">
        <v>118</v>
      </c>
      <c r="G603" s="88" t="s">
        <v>121</v>
      </c>
      <c r="H603" s="88">
        <v>60764</v>
      </c>
      <c r="I603" s="98"/>
      <c r="J603" s="98"/>
      <c r="K603" s="86">
        <v>4</v>
      </c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 x14ac:dyDescent="0.35">
      <c r="A604" s="60" t="s">
        <v>749</v>
      </c>
      <c r="B604" s="86" t="s">
        <v>102</v>
      </c>
      <c r="C604" s="60" t="s">
        <v>712</v>
      </c>
      <c r="D604" s="87">
        <v>38871</v>
      </c>
      <c r="E604" s="88">
        <f t="shared" ca="1" si="3"/>
        <v>18</v>
      </c>
      <c r="F604" s="60" t="s">
        <v>118</v>
      </c>
      <c r="G604" s="88" t="s">
        <v>119</v>
      </c>
      <c r="H604" s="88">
        <v>110815</v>
      </c>
      <c r="I604" s="98"/>
      <c r="J604" s="98"/>
      <c r="K604" s="86">
        <v>2</v>
      </c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 x14ac:dyDescent="0.35">
      <c r="A605" s="60" t="s">
        <v>750</v>
      </c>
      <c r="B605" s="86" t="s">
        <v>134</v>
      </c>
      <c r="C605" s="60" t="s">
        <v>712</v>
      </c>
      <c r="D605" s="87">
        <v>41428</v>
      </c>
      <c r="E605" s="88">
        <f t="shared" ca="1" si="3"/>
        <v>11</v>
      </c>
      <c r="F605" s="60" t="s">
        <v>123</v>
      </c>
      <c r="G605" s="88"/>
      <c r="H605" s="88">
        <v>50036</v>
      </c>
      <c r="I605" s="98"/>
      <c r="J605" s="98"/>
      <c r="K605" s="86">
        <v>2</v>
      </c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 x14ac:dyDescent="0.35">
      <c r="A606" s="60" t="s">
        <v>751</v>
      </c>
      <c r="B606" s="86" t="s">
        <v>134</v>
      </c>
      <c r="C606" s="60" t="s">
        <v>712</v>
      </c>
      <c r="D606" s="87">
        <v>41804</v>
      </c>
      <c r="E606" s="88">
        <f t="shared" ca="1" si="3"/>
        <v>10</v>
      </c>
      <c r="F606" s="60" t="s">
        <v>131</v>
      </c>
      <c r="G606" s="88"/>
      <c r="H606" s="88">
        <v>27310</v>
      </c>
      <c r="I606" s="98"/>
      <c r="J606" s="98"/>
      <c r="K606" s="86">
        <v>4</v>
      </c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 x14ac:dyDescent="0.35">
      <c r="A607" s="60" t="s">
        <v>752</v>
      </c>
      <c r="B607" s="86" t="s">
        <v>101</v>
      </c>
      <c r="C607" s="60" t="s">
        <v>712</v>
      </c>
      <c r="D607" s="87">
        <v>40351</v>
      </c>
      <c r="E607" s="88">
        <f t="shared" ca="1" si="3"/>
        <v>14</v>
      </c>
      <c r="F607" s="60" t="s">
        <v>118</v>
      </c>
      <c r="G607" s="88" t="s">
        <v>119</v>
      </c>
      <c r="H607" s="88">
        <v>65878</v>
      </c>
      <c r="I607" s="98"/>
      <c r="J607" s="98"/>
      <c r="K607" s="86">
        <v>4</v>
      </c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 x14ac:dyDescent="0.35">
      <c r="A608" s="60" t="s">
        <v>753</v>
      </c>
      <c r="B608" s="86" t="s">
        <v>134</v>
      </c>
      <c r="C608" s="60" t="s">
        <v>712</v>
      </c>
      <c r="D608" s="87">
        <v>40371</v>
      </c>
      <c r="E608" s="88">
        <f t="shared" ca="1" si="3"/>
        <v>14</v>
      </c>
      <c r="F608" s="60" t="s">
        <v>131</v>
      </c>
      <c r="G608" s="88"/>
      <c r="H608" s="88">
        <v>39957</v>
      </c>
      <c r="I608" s="98"/>
      <c r="J608" s="98"/>
      <c r="K608" s="86">
        <v>4</v>
      </c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 x14ac:dyDescent="0.35">
      <c r="A609" s="60" t="s">
        <v>754</v>
      </c>
      <c r="B609" s="86" t="s">
        <v>104</v>
      </c>
      <c r="C609" s="60" t="s">
        <v>712</v>
      </c>
      <c r="D609" s="87">
        <v>37438</v>
      </c>
      <c r="E609" s="88">
        <f t="shared" ca="1" si="3"/>
        <v>22</v>
      </c>
      <c r="F609" s="60" t="s">
        <v>141</v>
      </c>
      <c r="G609" s="88" t="s">
        <v>149</v>
      </c>
      <c r="H609" s="88">
        <v>27396</v>
      </c>
      <c r="I609" s="98"/>
      <c r="J609" s="98"/>
      <c r="K609" s="86">
        <v>1</v>
      </c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 x14ac:dyDescent="0.35">
      <c r="A610" s="60" t="s">
        <v>755</v>
      </c>
      <c r="B610" s="86" t="s">
        <v>125</v>
      </c>
      <c r="C610" s="60" t="s">
        <v>712</v>
      </c>
      <c r="D610" s="87">
        <v>38160</v>
      </c>
      <c r="E610" s="88">
        <f t="shared" ca="1" si="3"/>
        <v>20</v>
      </c>
      <c r="F610" s="60" t="s">
        <v>131</v>
      </c>
      <c r="G610" s="88"/>
      <c r="H610" s="88">
        <v>39081</v>
      </c>
      <c r="I610" s="98"/>
      <c r="J610" s="98"/>
      <c r="K610" s="86">
        <v>4</v>
      </c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 x14ac:dyDescent="0.35">
      <c r="A611" s="60" t="s">
        <v>756</v>
      </c>
      <c r="B611" s="86" t="s">
        <v>102</v>
      </c>
      <c r="C611" s="60" t="s">
        <v>712</v>
      </c>
      <c r="D611" s="87">
        <v>38893</v>
      </c>
      <c r="E611" s="88">
        <f t="shared" ca="1" si="3"/>
        <v>18</v>
      </c>
      <c r="F611" s="60" t="s">
        <v>141</v>
      </c>
      <c r="G611" s="88" t="s">
        <v>119</v>
      </c>
      <c r="H611" s="88">
        <v>21731</v>
      </c>
      <c r="I611" s="98"/>
      <c r="J611" s="98"/>
      <c r="K611" s="86">
        <v>4</v>
      </c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 x14ac:dyDescent="0.35">
      <c r="A612" s="60" t="s">
        <v>757</v>
      </c>
      <c r="B612" s="86" t="s">
        <v>101</v>
      </c>
      <c r="C612" s="60" t="s">
        <v>712</v>
      </c>
      <c r="D612" s="87">
        <v>39980</v>
      </c>
      <c r="E612" s="88">
        <f t="shared" ca="1" si="3"/>
        <v>15</v>
      </c>
      <c r="F612" s="60" t="s">
        <v>118</v>
      </c>
      <c r="G612" s="88" t="s">
        <v>119</v>
      </c>
      <c r="H612" s="88">
        <v>65258</v>
      </c>
      <c r="I612" s="98"/>
      <c r="J612" s="98"/>
      <c r="K612" s="86">
        <v>5</v>
      </c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 x14ac:dyDescent="0.35">
      <c r="A613" s="60" t="s">
        <v>758</v>
      </c>
      <c r="B613" s="86" t="s">
        <v>125</v>
      </c>
      <c r="C613" s="60" t="s">
        <v>712</v>
      </c>
      <c r="D613" s="87">
        <v>41837</v>
      </c>
      <c r="E613" s="88">
        <f t="shared" ca="1" si="3"/>
        <v>10</v>
      </c>
      <c r="F613" s="60" t="s">
        <v>118</v>
      </c>
      <c r="G613" s="88" t="s">
        <v>119</v>
      </c>
      <c r="H613" s="88">
        <v>78245</v>
      </c>
      <c r="I613" s="98"/>
      <c r="J613" s="98"/>
      <c r="K613" s="86">
        <v>5</v>
      </c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 x14ac:dyDescent="0.35">
      <c r="A614" s="60" t="s">
        <v>759</v>
      </c>
      <c r="B614" s="86" t="s">
        <v>134</v>
      </c>
      <c r="C614" s="60" t="s">
        <v>712</v>
      </c>
      <c r="D614" s="87">
        <v>37090</v>
      </c>
      <c r="E614" s="88">
        <f t="shared" ca="1" si="3"/>
        <v>23</v>
      </c>
      <c r="F614" s="60" t="s">
        <v>118</v>
      </c>
      <c r="G614" s="88" t="s">
        <v>121</v>
      </c>
      <c r="H614" s="88">
        <v>77028</v>
      </c>
      <c r="I614" s="98"/>
      <c r="J614" s="98"/>
      <c r="K614" s="86">
        <v>3</v>
      </c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 x14ac:dyDescent="0.35">
      <c r="A615" s="60" t="s">
        <v>760</v>
      </c>
      <c r="B615" s="86" t="s">
        <v>134</v>
      </c>
      <c r="C615" s="60" t="s">
        <v>712</v>
      </c>
      <c r="D615" s="87">
        <v>42235</v>
      </c>
      <c r="E615" s="88">
        <f t="shared" ca="1" si="3"/>
        <v>9</v>
      </c>
      <c r="F615" s="60" t="s">
        <v>118</v>
      </c>
      <c r="G615" s="88" t="s">
        <v>139</v>
      </c>
      <c r="H615" s="88">
        <v>66268</v>
      </c>
      <c r="I615" s="98"/>
      <c r="J615" s="98"/>
      <c r="K615" s="86">
        <v>2</v>
      </c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 x14ac:dyDescent="0.35">
      <c r="A616" s="60" t="s">
        <v>761</v>
      </c>
      <c r="B616" s="86" t="s">
        <v>134</v>
      </c>
      <c r="C616" s="60" t="s">
        <v>712</v>
      </c>
      <c r="D616" s="87">
        <v>40053</v>
      </c>
      <c r="E616" s="88">
        <f t="shared" ca="1" si="3"/>
        <v>15</v>
      </c>
      <c r="F616" s="60" t="s">
        <v>118</v>
      </c>
      <c r="G616" s="88" t="s">
        <v>149</v>
      </c>
      <c r="H616" s="88">
        <v>122400</v>
      </c>
      <c r="I616" s="98"/>
      <c r="J616" s="98"/>
      <c r="K616" s="86">
        <v>5</v>
      </c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 x14ac:dyDescent="0.35">
      <c r="A617" s="60" t="s">
        <v>762</v>
      </c>
      <c r="B617" s="86" t="s">
        <v>134</v>
      </c>
      <c r="C617" s="60" t="s">
        <v>712</v>
      </c>
      <c r="D617" s="87">
        <v>37484</v>
      </c>
      <c r="E617" s="88">
        <f t="shared" ca="1" si="3"/>
        <v>22</v>
      </c>
      <c r="F617" s="60" t="s">
        <v>131</v>
      </c>
      <c r="G617" s="88"/>
      <c r="H617" s="88">
        <v>32071</v>
      </c>
      <c r="I617" s="98"/>
      <c r="J617" s="98"/>
      <c r="K617" s="86">
        <v>4</v>
      </c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 x14ac:dyDescent="0.35">
      <c r="A618" s="60" t="s">
        <v>763</v>
      </c>
      <c r="B618" s="86" t="s">
        <v>101</v>
      </c>
      <c r="C618" s="60" t="s">
        <v>712</v>
      </c>
      <c r="D618" s="87">
        <v>37485</v>
      </c>
      <c r="E618" s="88">
        <f t="shared" ca="1" si="3"/>
        <v>22</v>
      </c>
      <c r="F618" s="60" t="s">
        <v>118</v>
      </c>
      <c r="G618" s="88" t="s">
        <v>121</v>
      </c>
      <c r="H618" s="88">
        <v>101365</v>
      </c>
      <c r="I618" s="98"/>
      <c r="J618" s="98"/>
      <c r="K618" s="86">
        <v>3</v>
      </c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 x14ac:dyDescent="0.35">
      <c r="A619" s="60" t="s">
        <v>764</v>
      </c>
      <c r="B619" s="86" t="s">
        <v>101</v>
      </c>
      <c r="C619" s="60" t="s">
        <v>712</v>
      </c>
      <c r="D619" s="87">
        <v>37501</v>
      </c>
      <c r="E619" s="88">
        <f t="shared" ca="1" si="3"/>
        <v>22</v>
      </c>
      <c r="F619" s="60" t="s">
        <v>118</v>
      </c>
      <c r="G619" s="88" t="s">
        <v>139</v>
      </c>
      <c r="H619" s="88">
        <v>81635</v>
      </c>
      <c r="I619" s="98"/>
      <c r="J619" s="98"/>
      <c r="K619" s="86">
        <v>2</v>
      </c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 x14ac:dyDescent="0.35">
      <c r="A620" s="60" t="s">
        <v>765</v>
      </c>
      <c r="B620" s="86" t="s">
        <v>104</v>
      </c>
      <c r="C620" s="60" t="s">
        <v>712</v>
      </c>
      <c r="D620" s="87">
        <v>39315</v>
      </c>
      <c r="E620" s="88">
        <f t="shared" ca="1" si="3"/>
        <v>17</v>
      </c>
      <c r="F620" s="60" t="s">
        <v>118</v>
      </c>
      <c r="G620" s="88" t="s">
        <v>149</v>
      </c>
      <c r="H620" s="88">
        <v>116549</v>
      </c>
      <c r="I620" s="98"/>
      <c r="J620" s="98"/>
      <c r="K620" s="86">
        <v>2</v>
      </c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 x14ac:dyDescent="0.35">
      <c r="A621" s="60" t="s">
        <v>766</v>
      </c>
      <c r="B621" s="86" t="s">
        <v>101</v>
      </c>
      <c r="C621" s="60" t="s">
        <v>712</v>
      </c>
      <c r="D621" s="87">
        <v>40798</v>
      </c>
      <c r="E621" s="88">
        <f t="shared" ca="1" si="3"/>
        <v>13</v>
      </c>
      <c r="F621" s="60" t="s">
        <v>123</v>
      </c>
      <c r="G621" s="88"/>
      <c r="H621" s="88">
        <v>48772</v>
      </c>
      <c r="I621" s="98"/>
      <c r="J621" s="98"/>
      <c r="K621" s="86">
        <v>1</v>
      </c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 x14ac:dyDescent="0.35">
      <c r="A622" s="60" t="s">
        <v>767</v>
      </c>
      <c r="B622" s="86" t="s">
        <v>102</v>
      </c>
      <c r="C622" s="60" t="s">
        <v>712</v>
      </c>
      <c r="D622" s="87">
        <v>41156</v>
      </c>
      <c r="E622" s="88">
        <f t="shared" ca="1" si="3"/>
        <v>12</v>
      </c>
      <c r="F622" s="60" t="s">
        <v>118</v>
      </c>
      <c r="G622" s="88" t="s">
        <v>149</v>
      </c>
      <c r="H622" s="88">
        <v>103256</v>
      </c>
      <c r="I622" s="98"/>
      <c r="J622" s="98"/>
      <c r="K622" s="86">
        <v>1</v>
      </c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 x14ac:dyDescent="0.35">
      <c r="A623" s="60" t="s">
        <v>768</v>
      </c>
      <c r="B623" s="86" t="s">
        <v>127</v>
      </c>
      <c r="C623" s="60" t="s">
        <v>712</v>
      </c>
      <c r="D623" s="87">
        <v>42273</v>
      </c>
      <c r="E623" s="88">
        <f t="shared" ca="1" si="3"/>
        <v>9</v>
      </c>
      <c r="F623" s="60" t="s">
        <v>141</v>
      </c>
      <c r="G623" s="88" t="s">
        <v>149</v>
      </c>
      <c r="H623" s="88">
        <v>28551</v>
      </c>
      <c r="I623" s="98"/>
      <c r="J623" s="98"/>
      <c r="K623" s="86">
        <v>5</v>
      </c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 x14ac:dyDescent="0.35">
      <c r="A624" s="60" t="s">
        <v>769</v>
      </c>
      <c r="B624" s="86" t="s">
        <v>134</v>
      </c>
      <c r="C624" s="60" t="s">
        <v>712</v>
      </c>
      <c r="D624" s="87">
        <v>41547</v>
      </c>
      <c r="E624" s="88">
        <f t="shared" ca="1" si="3"/>
        <v>11</v>
      </c>
      <c r="F624" s="60" t="s">
        <v>118</v>
      </c>
      <c r="G624" s="88" t="s">
        <v>121</v>
      </c>
      <c r="H624" s="88">
        <v>62673</v>
      </c>
      <c r="I624" s="98"/>
      <c r="J624" s="98"/>
      <c r="K624" s="86">
        <v>4</v>
      </c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 x14ac:dyDescent="0.35">
      <c r="A625" s="60" t="s">
        <v>770</v>
      </c>
      <c r="B625" s="86" t="s">
        <v>102</v>
      </c>
      <c r="C625" s="60" t="s">
        <v>712</v>
      </c>
      <c r="D625" s="87">
        <v>40080</v>
      </c>
      <c r="E625" s="88">
        <f t="shared" ca="1" si="3"/>
        <v>15</v>
      </c>
      <c r="F625" s="60" t="s">
        <v>118</v>
      </c>
      <c r="G625" s="88" t="s">
        <v>149</v>
      </c>
      <c r="H625" s="88">
        <v>76284</v>
      </c>
      <c r="I625" s="98"/>
      <c r="J625" s="98"/>
      <c r="K625" s="86">
        <v>5</v>
      </c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 x14ac:dyDescent="0.35">
      <c r="A626" s="60" t="s">
        <v>771</v>
      </c>
      <c r="B626" s="86" t="s">
        <v>104</v>
      </c>
      <c r="C626" s="60" t="s">
        <v>712</v>
      </c>
      <c r="D626" s="87">
        <v>37148</v>
      </c>
      <c r="E626" s="88">
        <f t="shared" ca="1" si="3"/>
        <v>23</v>
      </c>
      <c r="F626" s="60" t="s">
        <v>131</v>
      </c>
      <c r="G626" s="88"/>
      <c r="H626" s="88">
        <v>29950</v>
      </c>
      <c r="I626" s="98"/>
      <c r="J626" s="98"/>
      <c r="K626" s="86">
        <v>3</v>
      </c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 x14ac:dyDescent="0.35">
      <c r="A627" s="60" t="s">
        <v>772</v>
      </c>
      <c r="B627" s="86" t="s">
        <v>134</v>
      </c>
      <c r="C627" s="60" t="s">
        <v>712</v>
      </c>
      <c r="D627" s="87">
        <v>37156</v>
      </c>
      <c r="E627" s="88">
        <f t="shared" ca="1" si="3"/>
        <v>23</v>
      </c>
      <c r="F627" s="60" t="s">
        <v>118</v>
      </c>
      <c r="G627" s="88" t="s">
        <v>139</v>
      </c>
      <c r="H627" s="88">
        <v>83558</v>
      </c>
      <c r="I627" s="98"/>
      <c r="J627" s="98"/>
      <c r="K627" s="86">
        <v>2</v>
      </c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 x14ac:dyDescent="0.35">
      <c r="A628" s="60" t="s">
        <v>773</v>
      </c>
      <c r="B628" s="86" t="s">
        <v>104</v>
      </c>
      <c r="C628" s="60" t="s">
        <v>712</v>
      </c>
      <c r="D628" s="87">
        <v>37159</v>
      </c>
      <c r="E628" s="88">
        <f t="shared" ca="1" si="3"/>
        <v>23</v>
      </c>
      <c r="F628" s="60" t="s">
        <v>118</v>
      </c>
      <c r="G628" s="88" t="s">
        <v>149</v>
      </c>
      <c r="H628" s="88">
        <v>112322</v>
      </c>
      <c r="I628" s="98"/>
      <c r="J628" s="98"/>
      <c r="K628" s="86">
        <v>5</v>
      </c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 x14ac:dyDescent="0.35">
      <c r="A629" s="60" t="s">
        <v>774</v>
      </c>
      <c r="B629" s="86" t="s">
        <v>101</v>
      </c>
      <c r="C629" s="60" t="s">
        <v>712</v>
      </c>
      <c r="D629" s="87">
        <v>40823</v>
      </c>
      <c r="E629" s="88">
        <f t="shared" ca="1" si="3"/>
        <v>13</v>
      </c>
      <c r="F629" s="60" t="s">
        <v>118</v>
      </c>
      <c r="G629" s="88" t="s">
        <v>149</v>
      </c>
      <c r="H629" s="88">
        <v>96603</v>
      </c>
      <c r="I629" s="98"/>
      <c r="J629" s="98"/>
      <c r="K629" s="86">
        <v>2</v>
      </c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 x14ac:dyDescent="0.35">
      <c r="A630" s="60" t="s">
        <v>775</v>
      </c>
      <c r="B630" s="86" t="s">
        <v>127</v>
      </c>
      <c r="C630" s="60" t="s">
        <v>712</v>
      </c>
      <c r="D630" s="87">
        <v>41931</v>
      </c>
      <c r="E630" s="88">
        <f t="shared" ca="1" si="3"/>
        <v>10</v>
      </c>
      <c r="F630" s="60" t="s">
        <v>118</v>
      </c>
      <c r="G630" s="88" t="s">
        <v>149</v>
      </c>
      <c r="H630" s="88">
        <v>92784</v>
      </c>
      <c r="I630" s="98"/>
      <c r="J630" s="98"/>
      <c r="K630" s="86">
        <v>5</v>
      </c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 x14ac:dyDescent="0.35">
      <c r="A631" s="60" t="s">
        <v>776</v>
      </c>
      <c r="B631" s="86" t="s">
        <v>101</v>
      </c>
      <c r="C631" s="60" t="s">
        <v>712</v>
      </c>
      <c r="D631" s="87">
        <v>42297</v>
      </c>
      <c r="E631" s="88">
        <f t="shared" ca="1" si="3"/>
        <v>9</v>
      </c>
      <c r="F631" s="60" t="s">
        <v>131</v>
      </c>
      <c r="G631" s="88"/>
      <c r="H631" s="88">
        <v>36754</v>
      </c>
      <c r="I631" s="98"/>
      <c r="J631" s="98"/>
      <c r="K631" s="86">
        <v>1</v>
      </c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 x14ac:dyDescent="0.35">
      <c r="A632" s="60" t="s">
        <v>777</v>
      </c>
      <c r="B632" s="86" t="s">
        <v>134</v>
      </c>
      <c r="C632" s="60" t="s">
        <v>712</v>
      </c>
      <c r="D632" s="87">
        <v>40476</v>
      </c>
      <c r="E632" s="88">
        <f t="shared" ca="1" si="3"/>
        <v>14</v>
      </c>
      <c r="F632" s="60" t="s">
        <v>118</v>
      </c>
      <c r="G632" s="88" t="s">
        <v>128</v>
      </c>
      <c r="H632" s="88">
        <v>109943</v>
      </c>
      <c r="I632" s="98"/>
      <c r="J632" s="98"/>
      <c r="K632" s="86">
        <v>2</v>
      </c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 x14ac:dyDescent="0.35">
      <c r="A633" s="60" t="s">
        <v>778</v>
      </c>
      <c r="B633" s="86" t="s">
        <v>134</v>
      </c>
      <c r="C633" s="60" t="s">
        <v>712</v>
      </c>
      <c r="D633" s="87">
        <v>41564</v>
      </c>
      <c r="E633" s="88">
        <f t="shared" ca="1" si="3"/>
        <v>11</v>
      </c>
      <c r="F633" s="60" t="s">
        <v>141</v>
      </c>
      <c r="G633" s="88" t="s">
        <v>149</v>
      </c>
      <c r="H633" s="88">
        <v>26153</v>
      </c>
      <c r="I633" s="98"/>
      <c r="J633" s="98"/>
      <c r="K633" s="86">
        <v>5</v>
      </c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 x14ac:dyDescent="0.35">
      <c r="A634" s="60" t="s">
        <v>779</v>
      </c>
      <c r="B634" s="86" t="s">
        <v>101</v>
      </c>
      <c r="C634" s="60" t="s">
        <v>712</v>
      </c>
      <c r="D634" s="87">
        <v>37557</v>
      </c>
      <c r="E634" s="88">
        <f t="shared" ca="1" si="3"/>
        <v>22</v>
      </c>
      <c r="F634" s="60" t="s">
        <v>131</v>
      </c>
      <c r="G634" s="88"/>
      <c r="H634" s="88">
        <v>33886</v>
      </c>
      <c r="I634" s="98"/>
      <c r="J634" s="98"/>
      <c r="K634" s="86">
        <v>2</v>
      </c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 x14ac:dyDescent="0.35">
      <c r="A635" s="60" t="s">
        <v>780</v>
      </c>
      <c r="B635" s="86" t="s">
        <v>101</v>
      </c>
      <c r="C635" s="60" t="s">
        <v>712</v>
      </c>
      <c r="D635" s="87">
        <v>40875</v>
      </c>
      <c r="E635" s="88">
        <f t="shared" ca="1" si="3"/>
        <v>13</v>
      </c>
      <c r="F635" s="60" t="s">
        <v>118</v>
      </c>
      <c r="G635" s="88" t="s">
        <v>119</v>
      </c>
      <c r="H635" s="88">
        <v>111454</v>
      </c>
      <c r="I635" s="98"/>
      <c r="J635" s="98"/>
      <c r="K635" s="86">
        <v>3</v>
      </c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 x14ac:dyDescent="0.35">
      <c r="A636" s="60" t="s">
        <v>781</v>
      </c>
      <c r="B636" s="86" t="s">
        <v>127</v>
      </c>
      <c r="C636" s="60" t="s">
        <v>712</v>
      </c>
      <c r="D636" s="87">
        <v>40495</v>
      </c>
      <c r="E636" s="88">
        <f t="shared" ca="1" si="3"/>
        <v>14</v>
      </c>
      <c r="F636" s="60" t="s">
        <v>123</v>
      </c>
      <c r="G636" s="88"/>
      <c r="H636" s="88">
        <v>51161</v>
      </c>
      <c r="I636" s="98"/>
      <c r="J636" s="98"/>
      <c r="K636" s="86">
        <v>4</v>
      </c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 x14ac:dyDescent="0.35">
      <c r="A637" s="60" t="s">
        <v>782</v>
      </c>
      <c r="B637" s="86" t="s">
        <v>134</v>
      </c>
      <c r="C637" s="60" t="s">
        <v>712</v>
      </c>
      <c r="D637" s="87">
        <v>41593</v>
      </c>
      <c r="E637" s="88">
        <f t="shared" ca="1" si="3"/>
        <v>11</v>
      </c>
      <c r="F637" s="60" t="s">
        <v>131</v>
      </c>
      <c r="G637" s="88"/>
      <c r="H637" s="88">
        <v>27999</v>
      </c>
      <c r="I637" s="98"/>
      <c r="J637" s="98"/>
      <c r="K637" s="86">
        <v>5</v>
      </c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 x14ac:dyDescent="0.35">
      <c r="A638" s="60" t="s">
        <v>783</v>
      </c>
      <c r="B638" s="86" t="s">
        <v>101</v>
      </c>
      <c r="C638" s="60" t="s">
        <v>712</v>
      </c>
      <c r="D638" s="87">
        <v>41599</v>
      </c>
      <c r="E638" s="88">
        <f t="shared" ca="1" si="3"/>
        <v>11</v>
      </c>
      <c r="F638" s="60" t="s">
        <v>118</v>
      </c>
      <c r="G638" s="88" t="s">
        <v>149</v>
      </c>
      <c r="H638" s="88">
        <v>97922</v>
      </c>
      <c r="I638" s="98"/>
      <c r="J638" s="98"/>
      <c r="K638" s="86">
        <v>4</v>
      </c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 x14ac:dyDescent="0.35">
      <c r="A639" s="60" t="s">
        <v>784</v>
      </c>
      <c r="B639" s="86" t="s">
        <v>127</v>
      </c>
      <c r="C639" s="60" t="s">
        <v>712</v>
      </c>
      <c r="D639" s="87">
        <v>37592</v>
      </c>
      <c r="E639" s="88">
        <f t="shared" ca="1" si="3"/>
        <v>22</v>
      </c>
      <c r="F639" s="60" t="s">
        <v>141</v>
      </c>
      <c r="G639" s="88" t="s">
        <v>149</v>
      </c>
      <c r="H639" s="88">
        <v>25604</v>
      </c>
      <c r="I639" s="98"/>
      <c r="J639" s="98"/>
      <c r="K639" s="86">
        <v>4</v>
      </c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 x14ac:dyDescent="0.35">
      <c r="A640" s="60" t="s">
        <v>785</v>
      </c>
      <c r="B640" s="86" t="s">
        <v>101</v>
      </c>
      <c r="C640" s="60" t="s">
        <v>786</v>
      </c>
      <c r="D640" s="87">
        <v>40165</v>
      </c>
      <c r="E640" s="88">
        <f t="shared" ca="1" si="3"/>
        <v>15</v>
      </c>
      <c r="F640" s="60" t="s">
        <v>123</v>
      </c>
      <c r="G640" s="88"/>
      <c r="H640" s="88">
        <v>55917</v>
      </c>
      <c r="I640" s="98"/>
      <c r="J640" s="98"/>
      <c r="K640" s="86">
        <v>5</v>
      </c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 x14ac:dyDescent="0.35">
      <c r="A641" s="60" t="s">
        <v>787</v>
      </c>
      <c r="B641" s="86" t="s">
        <v>134</v>
      </c>
      <c r="C641" s="60" t="s">
        <v>786</v>
      </c>
      <c r="D641" s="87">
        <v>40168</v>
      </c>
      <c r="E641" s="88">
        <f t="shared" ca="1" si="3"/>
        <v>15</v>
      </c>
      <c r="F641" s="60" t="s">
        <v>123</v>
      </c>
      <c r="G641" s="88"/>
      <c r="H641" s="88">
        <v>48901</v>
      </c>
      <c r="I641" s="98"/>
      <c r="J641" s="98"/>
      <c r="K641" s="86">
        <v>5</v>
      </c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 x14ac:dyDescent="0.35">
      <c r="A642" s="60" t="s">
        <v>788</v>
      </c>
      <c r="B642" s="86" t="s">
        <v>102</v>
      </c>
      <c r="C642" s="60" t="s">
        <v>786</v>
      </c>
      <c r="D642" s="87">
        <v>40169</v>
      </c>
      <c r="E642" s="88">
        <f t="shared" ca="1" si="3"/>
        <v>15</v>
      </c>
      <c r="F642" s="60" t="s">
        <v>141</v>
      </c>
      <c r="G642" s="88" t="s">
        <v>149</v>
      </c>
      <c r="H642" s="88">
        <v>28659</v>
      </c>
      <c r="I642" s="98"/>
      <c r="J642" s="98"/>
      <c r="K642" s="86">
        <v>5</v>
      </c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 x14ac:dyDescent="0.35">
      <c r="A643" s="60" t="s">
        <v>789</v>
      </c>
      <c r="B643" s="86" t="s">
        <v>134</v>
      </c>
      <c r="C643" s="60" t="s">
        <v>786</v>
      </c>
      <c r="D643" s="87">
        <v>40184</v>
      </c>
      <c r="E643" s="88">
        <f t="shared" ca="1" si="3"/>
        <v>15</v>
      </c>
      <c r="F643" s="60" t="s">
        <v>131</v>
      </c>
      <c r="G643" s="88"/>
      <c r="H643" s="88">
        <v>37768</v>
      </c>
      <c r="I643" s="98"/>
      <c r="J643" s="98"/>
      <c r="K643" s="86">
        <v>5</v>
      </c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 x14ac:dyDescent="0.35">
      <c r="A644" s="60" t="s">
        <v>790</v>
      </c>
      <c r="B644" s="86" t="s">
        <v>101</v>
      </c>
      <c r="C644" s="60" t="s">
        <v>786</v>
      </c>
      <c r="D644" s="87">
        <v>36904</v>
      </c>
      <c r="E644" s="88">
        <f t="shared" ca="1" si="3"/>
        <v>24</v>
      </c>
      <c r="F644" s="60" t="s">
        <v>123</v>
      </c>
      <c r="G644" s="88"/>
      <c r="H644" s="88">
        <v>47731</v>
      </c>
      <c r="I644" s="98"/>
      <c r="J644" s="98"/>
      <c r="K644" s="86">
        <v>4</v>
      </c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 x14ac:dyDescent="0.35">
      <c r="A645" s="60" t="s">
        <v>791</v>
      </c>
      <c r="B645" s="86" t="s">
        <v>101</v>
      </c>
      <c r="C645" s="60" t="s">
        <v>786</v>
      </c>
      <c r="D645" s="87">
        <v>37627</v>
      </c>
      <c r="E645" s="88">
        <f t="shared" ca="1" si="3"/>
        <v>22</v>
      </c>
      <c r="F645" s="60" t="s">
        <v>141</v>
      </c>
      <c r="G645" s="88" t="s">
        <v>149</v>
      </c>
      <c r="H645" s="88">
        <v>22922</v>
      </c>
      <c r="I645" s="98"/>
      <c r="J645" s="98"/>
      <c r="K645" s="86">
        <v>3</v>
      </c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 x14ac:dyDescent="0.35">
      <c r="A646" s="60" t="s">
        <v>792</v>
      </c>
      <c r="B646" s="86" t="s">
        <v>101</v>
      </c>
      <c r="C646" s="60" t="s">
        <v>786</v>
      </c>
      <c r="D646" s="87">
        <v>37996</v>
      </c>
      <c r="E646" s="88">
        <f t="shared" ca="1" si="3"/>
        <v>21</v>
      </c>
      <c r="F646" s="60" t="s">
        <v>118</v>
      </c>
      <c r="G646" s="88" t="s">
        <v>119</v>
      </c>
      <c r="H646" s="88">
        <v>73248</v>
      </c>
      <c r="I646" s="98"/>
      <c r="J646" s="98"/>
      <c r="K646" s="86">
        <v>3</v>
      </c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 x14ac:dyDescent="0.35">
      <c r="A647" s="60" t="s">
        <v>793</v>
      </c>
      <c r="B647" s="86" t="s">
        <v>101</v>
      </c>
      <c r="C647" s="60" t="s">
        <v>786</v>
      </c>
      <c r="D647" s="87">
        <v>41641</v>
      </c>
      <c r="E647" s="88">
        <f t="shared" ca="1" si="3"/>
        <v>11</v>
      </c>
      <c r="F647" s="60" t="s">
        <v>131</v>
      </c>
      <c r="G647" s="88"/>
      <c r="H647" s="88">
        <v>38082</v>
      </c>
      <c r="I647" s="98"/>
      <c r="J647" s="98"/>
      <c r="K647" s="86">
        <v>4</v>
      </c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 x14ac:dyDescent="0.35">
      <c r="A648" s="60" t="s">
        <v>794</v>
      </c>
      <c r="B648" s="86" t="s">
        <v>101</v>
      </c>
      <c r="C648" s="60" t="s">
        <v>786</v>
      </c>
      <c r="D648" s="87">
        <v>41646</v>
      </c>
      <c r="E648" s="88">
        <f t="shared" ca="1" si="3"/>
        <v>11</v>
      </c>
      <c r="F648" s="60" t="s">
        <v>118</v>
      </c>
      <c r="G648" s="88" t="s">
        <v>119</v>
      </c>
      <c r="H648" s="88">
        <v>62335</v>
      </c>
      <c r="I648" s="98"/>
      <c r="J648" s="98"/>
      <c r="K648" s="86">
        <v>3</v>
      </c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 x14ac:dyDescent="0.35">
      <c r="A649" s="60" t="s">
        <v>795</v>
      </c>
      <c r="B649" s="86" t="s">
        <v>134</v>
      </c>
      <c r="C649" s="60" t="s">
        <v>786</v>
      </c>
      <c r="D649" s="87">
        <v>41662</v>
      </c>
      <c r="E649" s="88">
        <f t="shared" ca="1" si="3"/>
        <v>11</v>
      </c>
      <c r="F649" s="60" t="s">
        <v>118</v>
      </c>
      <c r="G649" s="88" t="s">
        <v>119</v>
      </c>
      <c r="H649" s="88">
        <v>77015</v>
      </c>
      <c r="I649" s="98"/>
      <c r="J649" s="98"/>
      <c r="K649" s="86">
        <v>4</v>
      </c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 x14ac:dyDescent="0.35">
      <c r="A650" s="60" t="s">
        <v>796</v>
      </c>
      <c r="B650" s="86" t="s">
        <v>101</v>
      </c>
      <c r="C650" s="60" t="s">
        <v>786</v>
      </c>
      <c r="D650" s="87">
        <v>40196</v>
      </c>
      <c r="E650" s="88">
        <f t="shared" ca="1" si="3"/>
        <v>15</v>
      </c>
      <c r="F650" s="60" t="s">
        <v>118</v>
      </c>
      <c r="G650" s="88" t="s">
        <v>119</v>
      </c>
      <c r="H650" s="88">
        <v>120355</v>
      </c>
      <c r="I650" s="98"/>
      <c r="J650" s="98"/>
      <c r="K650" s="86">
        <v>2</v>
      </c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 x14ac:dyDescent="0.35">
      <c r="A651" s="60" t="s">
        <v>797</v>
      </c>
      <c r="B651" s="86" t="s">
        <v>101</v>
      </c>
      <c r="C651" s="60" t="s">
        <v>786</v>
      </c>
      <c r="D651" s="87">
        <v>39831</v>
      </c>
      <c r="E651" s="88">
        <f t="shared" ca="1" si="3"/>
        <v>16</v>
      </c>
      <c r="F651" s="60" t="s">
        <v>118</v>
      </c>
      <c r="G651" s="88" t="s">
        <v>121</v>
      </c>
      <c r="H651" s="88">
        <v>102208</v>
      </c>
      <c r="I651" s="98"/>
      <c r="J651" s="98"/>
      <c r="K651" s="86">
        <v>2</v>
      </c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 x14ac:dyDescent="0.35">
      <c r="A652" s="60" t="s">
        <v>798</v>
      </c>
      <c r="B652" s="86" t="s">
        <v>104</v>
      </c>
      <c r="C652" s="60" t="s">
        <v>786</v>
      </c>
      <c r="D652" s="87">
        <v>37271</v>
      </c>
      <c r="E652" s="88">
        <f t="shared" ca="1" si="3"/>
        <v>23</v>
      </c>
      <c r="F652" s="60" t="s">
        <v>131</v>
      </c>
      <c r="G652" s="88"/>
      <c r="H652" s="88">
        <v>33237</v>
      </c>
      <c r="I652" s="98"/>
      <c r="J652" s="98"/>
      <c r="K652" s="86">
        <v>4</v>
      </c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 x14ac:dyDescent="0.35">
      <c r="A653" s="60" t="s">
        <v>799</v>
      </c>
      <c r="B653" s="86" t="s">
        <v>101</v>
      </c>
      <c r="C653" s="60" t="s">
        <v>786</v>
      </c>
      <c r="D653" s="87">
        <v>41313</v>
      </c>
      <c r="E653" s="88">
        <f t="shared" ca="1" si="3"/>
        <v>12</v>
      </c>
      <c r="F653" s="60" t="s">
        <v>131</v>
      </c>
      <c r="G653" s="88"/>
      <c r="H653" s="88">
        <v>29541</v>
      </c>
      <c r="I653" s="98"/>
      <c r="J653" s="98"/>
      <c r="K653" s="86">
        <v>5</v>
      </c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 x14ac:dyDescent="0.35">
      <c r="A654" s="60" t="s">
        <v>800</v>
      </c>
      <c r="B654" s="86" t="s">
        <v>101</v>
      </c>
      <c r="C654" s="60" t="s">
        <v>786</v>
      </c>
      <c r="D654" s="87">
        <v>42064</v>
      </c>
      <c r="E654" s="88">
        <f t="shared" ca="1" si="3"/>
        <v>10</v>
      </c>
      <c r="F654" s="60" t="s">
        <v>118</v>
      </c>
      <c r="G654" s="88" t="s">
        <v>121</v>
      </c>
      <c r="H654" s="88">
        <v>63884</v>
      </c>
      <c r="I654" s="98"/>
      <c r="J654" s="98"/>
      <c r="K654" s="86">
        <v>3</v>
      </c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 x14ac:dyDescent="0.35">
      <c r="A655" s="60" t="s">
        <v>801</v>
      </c>
      <c r="B655" s="86" t="s">
        <v>134</v>
      </c>
      <c r="C655" s="60" t="s">
        <v>786</v>
      </c>
      <c r="D655" s="87">
        <v>40233</v>
      </c>
      <c r="E655" s="88">
        <f t="shared" ca="1" si="3"/>
        <v>15</v>
      </c>
      <c r="F655" s="60" t="s">
        <v>118</v>
      </c>
      <c r="G655" s="88" t="s">
        <v>128</v>
      </c>
      <c r="H655" s="88">
        <v>89510</v>
      </c>
      <c r="I655" s="98"/>
      <c r="J655" s="98"/>
      <c r="K655" s="86">
        <v>4</v>
      </c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 x14ac:dyDescent="0.35">
      <c r="A656" s="60" t="s">
        <v>802</v>
      </c>
      <c r="B656" s="86" t="s">
        <v>101</v>
      </c>
      <c r="C656" s="60" t="s">
        <v>786</v>
      </c>
      <c r="D656" s="87">
        <v>41328</v>
      </c>
      <c r="E656" s="88">
        <f t="shared" ca="1" si="3"/>
        <v>12</v>
      </c>
      <c r="F656" s="60" t="s">
        <v>141</v>
      </c>
      <c r="G656" s="88" t="s">
        <v>149</v>
      </c>
      <c r="H656" s="88">
        <v>23784</v>
      </c>
      <c r="I656" s="98"/>
      <c r="J656" s="98"/>
      <c r="K656" s="86">
        <v>3</v>
      </c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 x14ac:dyDescent="0.35">
      <c r="A657" s="60" t="s">
        <v>803</v>
      </c>
      <c r="B657" s="86" t="s">
        <v>104</v>
      </c>
      <c r="C657" s="60" t="s">
        <v>786</v>
      </c>
      <c r="D657" s="87">
        <v>39883</v>
      </c>
      <c r="E657" s="88">
        <f t="shared" ca="1" si="3"/>
        <v>15</v>
      </c>
      <c r="F657" s="60" t="s">
        <v>118</v>
      </c>
      <c r="G657" s="88" t="s">
        <v>121</v>
      </c>
      <c r="H657" s="88">
        <v>115607</v>
      </c>
      <c r="I657" s="98"/>
      <c r="J657" s="98"/>
      <c r="K657" s="86">
        <v>2</v>
      </c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 x14ac:dyDescent="0.35">
      <c r="A658" s="60" t="s">
        <v>804</v>
      </c>
      <c r="B658" s="86" t="s">
        <v>102</v>
      </c>
      <c r="C658" s="60" t="s">
        <v>786</v>
      </c>
      <c r="D658" s="87">
        <v>37321</v>
      </c>
      <c r="E658" s="88">
        <f t="shared" ca="1" si="3"/>
        <v>22</v>
      </c>
      <c r="F658" s="60" t="s">
        <v>141</v>
      </c>
      <c r="G658" s="88" t="s">
        <v>139</v>
      </c>
      <c r="H658" s="88">
        <v>23526</v>
      </c>
      <c r="I658" s="98"/>
      <c r="J658" s="98"/>
      <c r="K658" s="86">
        <v>2</v>
      </c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 x14ac:dyDescent="0.35">
      <c r="A659" s="60" t="s">
        <v>805</v>
      </c>
      <c r="B659" s="86" t="s">
        <v>101</v>
      </c>
      <c r="C659" s="60" t="s">
        <v>786</v>
      </c>
      <c r="D659" s="87">
        <v>38034</v>
      </c>
      <c r="E659" s="88">
        <f t="shared" ca="1" si="3"/>
        <v>21</v>
      </c>
      <c r="F659" s="60" t="s">
        <v>118</v>
      </c>
      <c r="G659" s="88" t="s">
        <v>139</v>
      </c>
      <c r="H659" s="88">
        <v>69179</v>
      </c>
      <c r="I659" s="98"/>
      <c r="J659" s="98"/>
      <c r="K659" s="86">
        <v>5</v>
      </c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 x14ac:dyDescent="0.35">
      <c r="A660" s="60" t="s">
        <v>806</v>
      </c>
      <c r="B660" s="86" t="s">
        <v>101</v>
      </c>
      <c r="C660" s="60" t="s">
        <v>786</v>
      </c>
      <c r="D660" s="87">
        <v>38045</v>
      </c>
      <c r="E660" s="88">
        <f t="shared" ca="1" si="3"/>
        <v>21</v>
      </c>
      <c r="F660" s="60" t="s">
        <v>118</v>
      </c>
      <c r="G660" s="88" t="s">
        <v>119</v>
      </c>
      <c r="H660" s="88">
        <v>88143</v>
      </c>
      <c r="I660" s="98"/>
      <c r="J660" s="98"/>
      <c r="K660" s="86">
        <v>5</v>
      </c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 x14ac:dyDescent="0.35">
      <c r="A661" s="60" t="s">
        <v>807</v>
      </c>
      <c r="B661" s="86" t="s">
        <v>102</v>
      </c>
      <c r="C661" s="60" t="s">
        <v>786</v>
      </c>
      <c r="D661" s="87">
        <v>40612</v>
      </c>
      <c r="E661" s="88">
        <f t="shared" ca="1" si="3"/>
        <v>13</v>
      </c>
      <c r="F661" s="60" t="s">
        <v>131</v>
      </c>
      <c r="G661" s="88"/>
      <c r="H661" s="88">
        <v>26677</v>
      </c>
      <c r="I661" s="98"/>
      <c r="J661" s="98"/>
      <c r="K661" s="86">
        <v>5</v>
      </c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 x14ac:dyDescent="0.35">
      <c r="A662" s="60" t="s">
        <v>808</v>
      </c>
      <c r="B662" s="86" t="s">
        <v>102</v>
      </c>
      <c r="C662" s="60" t="s">
        <v>786</v>
      </c>
      <c r="D662" s="87">
        <v>40249</v>
      </c>
      <c r="E662" s="88">
        <f t="shared" ca="1" si="3"/>
        <v>14</v>
      </c>
      <c r="F662" s="60" t="s">
        <v>118</v>
      </c>
      <c r="G662" s="88" t="s">
        <v>128</v>
      </c>
      <c r="H662" s="88">
        <v>106727</v>
      </c>
      <c r="I662" s="98"/>
      <c r="J662" s="98"/>
      <c r="K662" s="86">
        <v>4</v>
      </c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 x14ac:dyDescent="0.35">
      <c r="A663" s="60" t="s">
        <v>809</v>
      </c>
      <c r="B663" s="86" t="s">
        <v>102</v>
      </c>
      <c r="C663" s="60" t="s">
        <v>786</v>
      </c>
      <c r="D663" s="87">
        <v>40613</v>
      </c>
      <c r="E663" s="88">
        <f t="shared" ca="1" si="3"/>
        <v>13</v>
      </c>
      <c r="F663" s="60" t="s">
        <v>118</v>
      </c>
      <c r="G663" s="88" t="s">
        <v>139</v>
      </c>
      <c r="H663" s="88">
        <v>112486</v>
      </c>
      <c r="I663" s="98"/>
      <c r="J663" s="98"/>
      <c r="K663" s="86">
        <v>4</v>
      </c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 x14ac:dyDescent="0.35">
      <c r="A664" s="60" t="s">
        <v>810</v>
      </c>
      <c r="B664" s="86" t="s">
        <v>134</v>
      </c>
      <c r="C664" s="60" t="s">
        <v>786</v>
      </c>
      <c r="D664" s="87">
        <v>40617</v>
      </c>
      <c r="E664" s="88">
        <f t="shared" ca="1" si="3"/>
        <v>13</v>
      </c>
      <c r="F664" s="60" t="s">
        <v>141</v>
      </c>
      <c r="G664" s="88" t="s">
        <v>149</v>
      </c>
      <c r="H664" s="88">
        <v>21970</v>
      </c>
      <c r="I664" s="98"/>
      <c r="J664" s="98"/>
      <c r="K664" s="86">
        <v>3</v>
      </c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 x14ac:dyDescent="0.35">
      <c r="A665" s="60" t="s">
        <v>811</v>
      </c>
      <c r="B665" s="86" t="s">
        <v>101</v>
      </c>
      <c r="C665" s="60" t="s">
        <v>786</v>
      </c>
      <c r="D665" s="87">
        <v>37697</v>
      </c>
      <c r="E665" s="88">
        <f t="shared" ca="1" si="3"/>
        <v>21</v>
      </c>
      <c r="F665" s="60" t="s">
        <v>118</v>
      </c>
      <c r="G665" s="88" t="s">
        <v>121</v>
      </c>
      <c r="H665" s="88">
        <v>92962</v>
      </c>
      <c r="I665" s="98"/>
      <c r="J665" s="98"/>
      <c r="K665" s="86">
        <v>4</v>
      </c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 x14ac:dyDescent="0.35">
      <c r="A666" s="60" t="s">
        <v>812</v>
      </c>
      <c r="B666" s="86" t="s">
        <v>125</v>
      </c>
      <c r="C666" s="60" t="s">
        <v>786</v>
      </c>
      <c r="D666" s="87">
        <v>38087</v>
      </c>
      <c r="E666" s="88">
        <f t="shared" ca="1" si="3"/>
        <v>20</v>
      </c>
      <c r="F666" s="60" t="s">
        <v>141</v>
      </c>
      <c r="G666" s="88" t="s">
        <v>149</v>
      </c>
      <c r="H666" s="88">
        <v>22991</v>
      </c>
      <c r="I666" s="98"/>
      <c r="J666" s="98"/>
      <c r="K666" s="86">
        <v>3</v>
      </c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 x14ac:dyDescent="0.35">
      <c r="A667" s="60" t="s">
        <v>813</v>
      </c>
      <c r="B667" s="86" t="s">
        <v>134</v>
      </c>
      <c r="C667" s="60" t="s">
        <v>786</v>
      </c>
      <c r="D667" s="87">
        <v>41715</v>
      </c>
      <c r="E667" s="88">
        <f t="shared" ca="1" si="3"/>
        <v>10</v>
      </c>
      <c r="F667" s="60" t="s">
        <v>141</v>
      </c>
      <c r="G667" s="88" t="s">
        <v>119</v>
      </c>
      <c r="H667" s="88">
        <v>26421</v>
      </c>
      <c r="I667" s="98"/>
      <c r="J667" s="98"/>
      <c r="K667" s="86">
        <v>4</v>
      </c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 x14ac:dyDescent="0.35">
      <c r="A668" s="60" t="s">
        <v>814</v>
      </c>
      <c r="B668" s="86" t="s">
        <v>125</v>
      </c>
      <c r="C668" s="60" t="s">
        <v>786</v>
      </c>
      <c r="D668" s="87">
        <v>41716</v>
      </c>
      <c r="E668" s="88">
        <f t="shared" ca="1" si="3"/>
        <v>10</v>
      </c>
      <c r="F668" s="60" t="s">
        <v>123</v>
      </c>
      <c r="G668" s="88"/>
      <c r="H668" s="88">
        <v>62894</v>
      </c>
      <c r="I668" s="98"/>
      <c r="J668" s="98"/>
      <c r="K668" s="86">
        <v>4</v>
      </c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 x14ac:dyDescent="0.35">
      <c r="A669" s="60" t="s">
        <v>815</v>
      </c>
      <c r="B669" s="86" t="s">
        <v>101</v>
      </c>
      <c r="C669" s="60" t="s">
        <v>786</v>
      </c>
      <c r="D669" s="87">
        <v>40286</v>
      </c>
      <c r="E669" s="88">
        <f t="shared" ca="1" si="3"/>
        <v>14</v>
      </c>
      <c r="F669" s="60" t="s">
        <v>123</v>
      </c>
      <c r="G669" s="88"/>
      <c r="H669" s="88">
        <v>62670</v>
      </c>
      <c r="I669" s="98"/>
      <c r="J669" s="98"/>
      <c r="K669" s="86">
        <v>4</v>
      </c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 x14ac:dyDescent="0.35">
      <c r="A670" s="60" t="s">
        <v>816</v>
      </c>
      <c r="B670" s="86" t="s">
        <v>101</v>
      </c>
      <c r="C670" s="60" t="s">
        <v>786</v>
      </c>
      <c r="D670" s="87">
        <v>39941</v>
      </c>
      <c r="E670" s="88">
        <f t="shared" ca="1" si="3"/>
        <v>15</v>
      </c>
      <c r="F670" s="60" t="s">
        <v>131</v>
      </c>
      <c r="G670" s="88"/>
      <c r="H670" s="88">
        <v>23282</v>
      </c>
      <c r="I670" s="98"/>
      <c r="J670" s="98"/>
      <c r="K670" s="86">
        <v>5</v>
      </c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 x14ac:dyDescent="0.35">
      <c r="A671" s="60" t="s">
        <v>817</v>
      </c>
      <c r="B671" s="86" t="s">
        <v>101</v>
      </c>
      <c r="C671" s="60" t="s">
        <v>786</v>
      </c>
      <c r="D671" s="87">
        <v>37750</v>
      </c>
      <c r="E671" s="88">
        <f t="shared" ca="1" si="3"/>
        <v>21</v>
      </c>
      <c r="F671" s="60" t="s">
        <v>141</v>
      </c>
      <c r="G671" s="88" t="s">
        <v>121</v>
      </c>
      <c r="H671" s="88">
        <v>29875</v>
      </c>
      <c r="I671" s="98"/>
      <c r="J671" s="98"/>
      <c r="K671" s="86">
        <v>5</v>
      </c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 x14ac:dyDescent="0.35">
      <c r="A672" s="60" t="s">
        <v>818</v>
      </c>
      <c r="B672" s="86" t="s">
        <v>134</v>
      </c>
      <c r="C672" s="60" t="s">
        <v>786</v>
      </c>
      <c r="D672" s="87">
        <v>41758</v>
      </c>
      <c r="E672" s="88">
        <f t="shared" ca="1" si="3"/>
        <v>10</v>
      </c>
      <c r="F672" s="60" t="s">
        <v>141</v>
      </c>
      <c r="G672" s="88" t="s">
        <v>119</v>
      </c>
      <c r="H672" s="88">
        <v>24218</v>
      </c>
      <c r="I672" s="98"/>
      <c r="J672" s="98"/>
      <c r="K672" s="86">
        <v>5</v>
      </c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 x14ac:dyDescent="0.35">
      <c r="A673" s="60" t="s">
        <v>819</v>
      </c>
      <c r="B673" s="86" t="s">
        <v>134</v>
      </c>
      <c r="C673" s="60" t="s">
        <v>786</v>
      </c>
      <c r="D673" s="87">
        <v>41758</v>
      </c>
      <c r="E673" s="88">
        <f t="shared" ca="1" si="3"/>
        <v>10</v>
      </c>
      <c r="F673" s="60" t="s">
        <v>118</v>
      </c>
      <c r="G673" s="88" t="s">
        <v>139</v>
      </c>
      <c r="H673" s="88">
        <v>90823</v>
      </c>
      <c r="I673" s="98"/>
      <c r="J673" s="98"/>
      <c r="K673" s="86">
        <v>4</v>
      </c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 x14ac:dyDescent="0.35">
      <c r="A674" s="60" t="s">
        <v>820</v>
      </c>
      <c r="B674" s="86" t="s">
        <v>101</v>
      </c>
      <c r="C674" s="60" t="s">
        <v>786</v>
      </c>
      <c r="D674" s="87">
        <v>41774</v>
      </c>
      <c r="E674" s="88">
        <f t="shared" ca="1" si="3"/>
        <v>10</v>
      </c>
      <c r="F674" s="60" t="s">
        <v>118</v>
      </c>
      <c r="G674" s="88" t="s">
        <v>149</v>
      </c>
      <c r="H674" s="88">
        <v>111002</v>
      </c>
      <c r="I674" s="98"/>
      <c r="J674" s="98"/>
      <c r="K674" s="86">
        <v>1</v>
      </c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 x14ac:dyDescent="0.35">
      <c r="A675" s="60" t="s">
        <v>821</v>
      </c>
      <c r="B675" s="86" t="s">
        <v>104</v>
      </c>
      <c r="C675" s="60" t="s">
        <v>786</v>
      </c>
      <c r="D675" s="87">
        <v>41784</v>
      </c>
      <c r="E675" s="88">
        <f t="shared" ca="1" si="3"/>
        <v>10</v>
      </c>
      <c r="F675" s="60" t="s">
        <v>123</v>
      </c>
      <c r="G675" s="88"/>
      <c r="H675" s="88">
        <v>43085</v>
      </c>
      <c r="I675" s="98"/>
      <c r="J675" s="98"/>
      <c r="K675" s="86">
        <v>4</v>
      </c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 x14ac:dyDescent="0.35">
      <c r="A676" s="60" t="s">
        <v>822</v>
      </c>
      <c r="B676" s="86" t="s">
        <v>102</v>
      </c>
      <c r="C676" s="60" t="s">
        <v>786</v>
      </c>
      <c r="D676" s="87">
        <v>41796</v>
      </c>
      <c r="E676" s="88">
        <f t="shared" ca="1" si="3"/>
        <v>10</v>
      </c>
      <c r="F676" s="60" t="s">
        <v>131</v>
      </c>
      <c r="G676" s="88"/>
      <c r="H676" s="88">
        <v>27529</v>
      </c>
      <c r="I676" s="98"/>
      <c r="J676" s="98"/>
      <c r="K676" s="86">
        <v>5</v>
      </c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 x14ac:dyDescent="0.35">
      <c r="A677" s="60" t="s">
        <v>823</v>
      </c>
      <c r="B677" s="86" t="s">
        <v>101</v>
      </c>
      <c r="C677" s="60" t="s">
        <v>786</v>
      </c>
      <c r="D677" s="87">
        <v>40317</v>
      </c>
      <c r="E677" s="88">
        <f t="shared" ca="1" si="3"/>
        <v>14</v>
      </c>
      <c r="F677" s="60" t="s">
        <v>131</v>
      </c>
      <c r="G677" s="88"/>
      <c r="H677" s="88">
        <v>29961</v>
      </c>
      <c r="I677" s="98"/>
      <c r="J677" s="98"/>
      <c r="K677" s="86">
        <v>5</v>
      </c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 x14ac:dyDescent="0.35">
      <c r="A678" s="60" t="s">
        <v>824</v>
      </c>
      <c r="B678" s="86" t="s">
        <v>102</v>
      </c>
      <c r="C678" s="60" t="s">
        <v>786</v>
      </c>
      <c r="D678" s="87">
        <v>40326</v>
      </c>
      <c r="E678" s="88">
        <f t="shared" ca="1" si="3"/>
        <v>14</v>
      </c>
      <c r="F678" s="60" t="s">
        <v>131</v>
      </c>
      <c r="G678" s="88"/>
      <c r="H678" s="88">
        <v>40482</v>
      </c>
      <c r="I678" s="98"/>
      <c r="J678" s="98"/>
      <c r="K678" s="86">
        <v>5</v>
      </c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 x14ac:dyDescent="0.35">
      <c r="A679" s="60" t="s">
        <v>825</v>
      </c>
      <c r="B679" s="86" t="s">
        <v>101</v>
      </c>
      <c r="C679" s="60" t="s">
        <v>786</v>
      </c>
      <c r="D679" s="87">
        <v>40331</v>
      </c>
      <c r="E679" s="88">
        <f t="shared" ca="1" si="3"/>
        <v>14</v>
      </c>
      <c r="F679" s="60" t="s">
        <v>118</v>
      </c>
      <c r="G679" s="88" t="s">
        <v>139</v>
      </c>
      <c r="H679" s="88">
        <v>68347</v>
      </c>
      <c r="I679" s="98"/>
      <c r="J679" s="98"/>
      <c r="K679" s="86">
        <v>5</v>
      </c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 x14ac:dyDescent="0.35">
      <c r="A680" s="60" t="s">
        <v>826</v>
      </c>
      <c r="B680" s="86" t="s">
        <v>134</v>
      </c>
      <c r="C680" s="60" t="s">
        <v>786</v>
      </c>
      <c r="D680" s="87">
        <v>37408</v>
      </c>
      <c r="E680" s="88">
        <f t="shared" ca="1" si="3"/>
        <v>22</v>
      </c>
      <c r="F680" s="60" t="s">
        <v>118</v>
      </c>
      <c r="G680" s="88" t="s">
        <v>139</v>
      </c>
      <c r="H680" s="88">
        <v>90273</v>
      </c>
      <c r="I680" s="98"/>
      <c r="J680" s="98"/>
      <c r="K680" s="86">
        <v>5</v>
      </c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 x14ac:dyDescent="0.35">
      <c r="A681" s="60" t="s">
        <v>827</v>
      </c>
      <c r="B681" s="86" t="s">
        <v>127</v>
      </c>
      <c r="C681" s="60" t="s">
        <v>786</v>
      </c>
      <c r="D681" s="87">
        <v>38143</v>
      </c>
      <c r="E681" s="88">
        <f t="shared" ca="1" si="3"/>
        <v>20</v>
      </c>
      <c r="F681" s="60" t="s">
        <v>131</v>
      </c>
      <c r="G681" s="88"/>
      <c r="H681" s="88">
        <v>39806</v>
      </c>
      <c r="I681" s="98"/>
      <c r="J681" s="98"/>
      <c r="K681" s="86">
        <v>2</v>
      </c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 x14ac:dyDescent="0.35">
      <c r="A682" s="60" t="s">
        <v>828</v>
      </c>
      <c r="B682" s="86" t="s">
        <v>104</v>
      </c>
      <c r="C682" s="60" t="s">
        <v>786</v>
      </c>
      <c r="D682" s="87">
        <v>40680</v>
      </c>
      <c r="E682" s="88">
        <f t="shared" ca="1" si="3"/>
        <v>13</v>
      </c>
      <c r="F682" s="60" t="s">
        <v>118</v>
      </c>
      <c r="G682" s="88" t="s">
        <v>119</v>
      </c>
      <c r="H682" s="88">
        <v>101128</v>
      </c>
      <c r="I682" s="98"/>
      <c r="J682" s="98"/>
      <c r="K682" s="86">
        <v>2</v>
      </c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 x14ac:dyDescent="0.35">
      <c r="A683" s="60" t="s">
        <v>829</v>
      </c>
      <c r="B683" s="86" t="s">
        <v>127</v>
      </c>
      <c r="C683" s="60" t="s">
        <v>786</v>
      </c>
      <c r="D683" s="87">
        <v>41412</v>
      </c>
      <c r="E683" s="88">
        <f t="shared" ca="1" si="3"/>
        <v>11</v>
      </c>
      <c r="F683" s="60" t="s">
        <v>123</v>
      </c>
      <c r="G683" s="88"/>
      <c r="H683" s="88">
        <v>58631</v>
      </c>
      <c r="I683" s="98"/>
      <c r="J683" s="98"/>
      <c r="K683" s="86">
        <v>4</v>
      </c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 x14ac:dyDescent="0.35">
      <c r="A684" s="60" t="s">
        <v>830</v>
      </c>
      <c r="B684" s="86" t="s">
        <v>104</v>
      </c>
      <c r="C684" s="60" t="s">
        <v>786</v>
      </c>
      <c r="D684" s="87">
        <v>42172</v>
      </c>
      <c r="E684" s="88">
        <f t="shared" ca="1" si="3"/>
        <v>9</v>
      </c>
      <c r="F684" s="60" t="s">
        <v>131</v>
      </c>
      <c r="G684" s="88"/>
      <c r="H684" s="88">
        <v>34873</v>
      </c>
      <c r="I684" s="98"/>
      <c r="J684" s="98"/>
      <c r="K684" s="86">
        <v>5</v>
      </c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 x14ac:dyDescent="0.35">
      <c r="A685" s="60" t="s">
        <v>831</v>
      </c>
      <c r="B685" s="86" t="s">
        <v>134</v>
      </c>
      <c r="C685" s="60" t="s">
        <v>786</v>
      </c>
      <c r="D685" s="87">
        <v>42189</v>
      </c>
      <c r="E685" s="88">
        <f t="shared" ca="1" si="3"/>
        <v>9</v>
      </c>
      <c r="F685" s="60" t="s">
        <v>118</v>
      </c>
      <c r="G685" s="88" t="s">
        <v>121</v>
      </c>
      <c r="H685" s="88">
        <v>84580</v>
      </c>
      <c r="I685" s="98"/>
      <c r="J685" s="98"/>
      <c r="K685" s="86">
        <v>3</v>
      </c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 x14ac:dyDescent="0.35">
      <c r="A686" s="60" t="s">
        <v>832</v>
      </c>
      <c r="B686" s="86" t="s">
        <v>134</v>
      </c>
      <c r="C686" s="60" t="s">
        <v>786</v>
      </c>
      <c r="D686" s="87">
        <v>40345</v>
      </c>
      <c r="E686" s="88">
        <f t="shared" ca="1" si="3"/>
        <v>14</v>
      </c>
      <c r="F686" s="60" t="s">
        <v>118</v>
      </c>
      <c r="G686" s="88" t="s">
        <v>119</v>
      </c>
      <c r="H686" s="88">
        <v>125113</v>
      </c>
      <c r="I686" s="98"/>
      <c r="J686" s="98"/>
      <c r="K686" s="86">
        <v>1</v>
      </c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 x14ac:dyDescent="0.35">
      <c r="A687" s="60" t="s">
        <v>833</v>
      </c>
      <c r="B687" s="86" t="s">
        <v>102</v>
      </c>
      <c r="C687" s="60" t="s">
        <v>786</v>
      </c>
      <c r="D687" s="87">
        <v>40350</v>
      </c>
      <c r="E687" s="88">
        <f t="shared" ca="1" si="3"/>
        <v>14</v>
      </c>
      <c r="F687" s="60" t="s">
        <v>131</v>
      </c>
      <c r="G687" s="88"/>
      <c r="H687" s="88">
        <v>35065</v>
      </c>
      <c r="I687" s="98"/>
      <c r="J687" s="98"/>
      <c r="K687" s="86">
        <v>5</v>
      </c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 x14ac:dyDescent="0.35">
      <c r="A688" s="60" t="s">
        <v>834</v>
      </c>
      <c r="B688" s="86" t="s">
        <v>101</v>
      </c>
      <c r="C688" s="60" t="s">
        <v>786</v>
      </c>
      <c r="D688" s="87">
        <v>40726</v>
      </c>
      <c r="E688" s="88">
        <f t="shared" ca="1" si="3"/>
        <v>13</v>
      </c>
      <c r="F688" s="60" t="s">
        <v>131</v>
      </c>
      <c r="G688" s="88"/>
      <c r="H688" s="88">
        <v>33473</v>
      </c>
      <c r="I688" s="98"/>
      <c r="J688" s="98"/>
      <c r="K688" s="86">
        <v>3</v>
      </c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 x14ac:dyDescent="0.35">
      <c r="A689" s="60" t="s">
        <v>835</v>
      </c>
      <c r="B689" s="86" t="s">
        <v>101</v>
      </c>
      <c r="C689" s="60" t="s">
        <v>786</v>
      </c>
      <c r="D689" s="87">
        <v>41438</v>
      </c>
      <c r="E689" s="88">
        <f t="shared" ca="1" si="3"/>
        <v>11</v>
      </c>
      <c r="F689" s="60" t="s">
        <v>131</v>
      </c>
      <c r="G689" s="88"/>
      <c r="H689" s="88">
        <v>26136</v>
      </c>
      <c r="I689" s="98"/>
      <c r="J689" s="98"/>
      <c r="K689" s="86">
        <v>2</v>
      </c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 x14ac:dyDescent="0.35">
      <c r="A690" s="60" t="s">
        <v>836</v>
      </c>
      <c r="B690" s="86" t="s">
        <v>101</v>
      </c>
      <c r="C690" s="60" t="s">
        <v>786</v>
      </c>
      <c r="D690" s="87">
        <v>41467</v>
      </c>
      <c r="E690" s="88">
        <f t="shared" ca="1" si="3"/>
        <v>11</v>
      </c>
      <c r="F690" s="60" t="s">
        <v>118</v>
      </c>
      <c r="G690" s="88" t="s">
        <v>119</v>
      </c>
      <c r="H690" s="88">
        <v>107695</v>
      </c>
      <c r="I690" s="98"/>
      <c r="J690" s="98"/>
      <c r="K690" s="86">
        <v>3</v>
      </c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 x14ac:dyDescent="0.35">
      <c r="A691" s="60" t="s">
        <v>837</v>
      </c>
      <c r="B691" s="86" t="s">
        <v>101</v>
      </c>
      <c r="C691" s="60" t="s">
        <v>786</v>
      </c>
      <c r="D691" s="87">
        <v>39992</v>
      </c>
      <c r="E691" s="88">
        <f t="shared" ca="1" si="3"/>
        <v>15</v>
      </c>
      <c r="F691" s="60" t="s">
        <v>118</v>
      </c>
      <c r="G691" s="88" t="s">
        <v>149</v>
      </c>
      <c r="H691" s="88">
        <v>60730</v>
      </c>
      <c r="I691" s="98"/>
      <c r="J691" s="98"/>
      <c r="K691" s="86">
        <v>3</v>
      </c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 x14ac:dyDescent="0.35">
      <c r="A692" s="60" t="s">
        <v>838</v>
      </c>
      <c r="B692" s="86" t="s">
        <v>125</v>
      </c>
      <c r="C692" s="60" t="s">
        <v>786</v>
      </c>
      <c r="D692" s="87">
        <v>37443</v>
      </c>
      <c r="E692" s="88">
        <f t="shared" ca="1" si="3"/>
        <v>22</v>
      </c>
      <c r="F692" s="60" t="s">
        <v>118</v>
      </c>
      <c r="G692" s="88" t="s">
        <v>128</v>
      </c>
      <c r="H692" s="88">
        <v>65753</v>
      </c>
      <c r="I692" s="98"/>
      <c r="J692" s="98"/>
      <c r="K692" s="86">
        <v>1</v>
      </c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 x14ac:dyDescent="0.35">
      <c r="A693" s="60" t="s">
        <v>839</v>
      </c>
      <c r="B693" s="86" t="s">
        <v>134</v>
      </c>
      <c r="C693" s="60" t="s">
        <v>786</v>
      </c>
      <c r="D693" s="87">
        <v>38177</v>
      </c>
      <c r="E693" s="88">
        <f t="shared" ca="1" si="3"/>
        <v>20</v>
      </c>
      <c r="F693" s="60" t="s">
        <v>123</v>
      </c>
      <c r="G693" s="88"/>
      <c r="H693" s="88">
        <v>46000</v>
      </c>
      <c r="I693" s="98"/>
      <c r="J693" s="98"/>
      <c r="K693" s="86">
        <v>4</v>
      </c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 x14ac:dyDescent="0.35">
      <c r="A694" s="60" t="s">
        <v>840</v>
      </c>
      <c r="B694" s="86" t="s">
        <v>127</v>
      </c>
      <c r="C694" s="60" t="s">
        <v>786</v>
      </c>
      <c r="D694" s="87">
        <v>38531</v>
      </c>
      <c r="E694" s="88">
        <f t="shared" ca="1" si="3"/>
        <v>19</v>
      </c>
      <c r="F694" s="60" t="s">
        <v>123</v>
      </c>
      <c r="G694" s="88"/>
      <c r="H694" s="88">
        <v>60163</v>
      </c>
      <c r="I694" s="98"/>
      <c r="J694" s="98"/>
      <c r="K694" s="86">
        <v>3</v>
      </c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 x14ac:dyDescent="0.35">
      <c r="A695" s="60" t="s">
        <v>841</v>
      </c>
      <c r="B695" s="86" t="s">
        <v>101</v>
      </c>
      <c r="C695" s="60" t="s">
        <v>786</v>
      </c>
      <c r="D695" s="87">
        <v>38888</v>
      </c>
      <c r="E695" s="88">
        <f t="shared" ca="1" si="3"/>
        <v>18</v>
      </c>
      <c r="F695" s="60" t="s">
        <v>118</v>
      </c>
      <c r="G695" s="88" t="s">
        <v>149</v>
      </c>
      <c r="H695" s="88">
        <v>109251</v>
      </c>
      <c r="I695" s="98"/>
      <c r="J695" s="98"/>
      <c r="K695" s="86">
        <v>3</v>
      </c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 x14ac:dyDescent="0.35">
      <c r="A696" s="60" t="s">
        <v>842</v>
      </c>
      <c r="B696" s="86" t="s">
        <v>101</v>
      </c>
      <c r="C696" s="60" t="s">
        <v>786</v>
      </c>
      <c r="D696" s="87">
        <v>40361</v>
      </c>
      <c r="E696" s="88">
        <f t="shared" ca="1" si="3"/>
        <v>14</v>
      </c>
      <c r="F696" s="60" t="s">
        <v>118</v>
      </c>
      <c r="G696" s="88" t="s">
        <v>119</v>
      </c>
      <c r="H696" s="88">
        <v>98485</v>
      </c>
      <c r="I696" s="98"/>
      <c r="J696" s="98"/>
      <c r="K696" s="86">
        <v>2</v>
      </c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 x14ac:dyDescent="0.35">
      <c r="A697" s="60" t="s">
        <v>843</v>
      </c>
      <c r="B697" s="86" t="s">
        <v>134</v>
      </c>
      <c r="C697" s="60" t="s">
        <v>786</v>
      </c>
      <c r="D697" s="87">
        <v>41096</v>
      </c>
      <c r="E697" s="88">
        <f t="shared" ca="1" si="3"/>
        <v>12</v>
      </c>
      <c r="F697" s="60" t="s">
        <v>118</v>
      </c>
      <c r="G697" s="88" t="s">
        <v>149</v>
      </c>
      <c r="H697" s="88">
        <v>121824</v>
      </c>
      <c r="I697" s="98"/>
      <c r="J697" s="98"/>
      <c r="K697" s="86">
        <v>5</v>
      </c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 x14ac:dyDescent="0.35">
      <c r="A698" s="60" t="s">
        <v>844</v>
      </c>
      <c r="B698" s="86" t="s">
        <v>104</v>
      </c>
      <c r="C698" s="60" t="s">
        <v>786</v>
      </c>
      <c r="D698" s="87">
        <v>42203</v>
      </c>
      <c r="E698" s="88">
        <f t="shared" ca="1" si="3"/>
        <v>9</v>
      </c>
      <c r="F698" s="60" t="s">
        <v>123</v>
      </c>
      <c r="G698" s="88"/>
      <c r="H698" s="88">
        <v>43966</v>
      </c>
      <c r="I698" s="98"/>
      <c r="J698" s="98"/>
      <c r="K698" s="86">
        <v>3</v>
      </c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 x14ac:dyDescent="0.35">
      <c r="A699" s="60" t="s">
        <v>845</v>
      </c>
      <c r="B699" s="86" t="s">
        <v>102</v>
      </c>
      <c r="C699" s="60" t="s">
        <v>786</v>
      </c>
      <c r="D699" s="87">
        <v>41471</v>
      </c>
      <c r="E699" s="88">
        <f t="shared" ca="1" si="3"/>
        <v>11</v>
      </c>
      <c r="F699" s="60" t="s">
        <v>131</v>
      </c>
      <c r="G699" s="88"/>
      <c r="H699" s="88">
        <v>39499</v>
      </c>
      <c r="I699" s="98"/>
      <c r="J699" s="98"/>
      <c r="K699" s="86">
        <v>1</v>
      </c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 x14ac:dyDescent="0.35">
      <c r="A700" s="60" t="s">
        <v>846</v>
      </c>
      <c r="B700" s="86" t="s">
        <v>127</v>
      </c>
      <c r="C700" s="60" t="s">
        <v>786</v>
      </c>
      <c r="D700" s="87">
        <v>41488</v>
      </c>
      <c r="E700" s="88">
        <f t="shared" ca="1" si="3"/>
        <v>11</v>
      </c>
      <c r="F700" s="60" t="s">
        <v>141</v>
      </c>
      <c r="G700" s="88" t="s">
        <v>149</v>
      </c>
      <c r="H700" s="88">
        <v>22696</v>
      </c>
      <c r="I700" s="98"/>
      <c r="J700" s="98"/>
      <c r="K700" s="86">
        <v>2</v>
      </c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 x14ac:dyDescent="0.35">
      <c r="A701" s="60" t="s">
        <v>847</v>
      </c>
      <c r="B701" s="86" t="s">
        <v>125</v>
      </c>
      <c r="C701" s="60" t="s">
        <v>786</v>
      </c>
      <c r="D701" s="87">
        <v>41498</v>
      </c>
      <c r="E701" s="88">
        <f t="shared" ca="1" si="3"/>
        <v>11</v>
      </c>
      <c r="F701" s="60" t="s">
        <v>141</v>
      </c>
      <c r="G701" s="88" t="s">
        <v>119</v>
      </c>
      <c r="H701" s="88">
        <v>21697</v>
      </c>
      <c r="I701" s="98"/>
      <c r="J701" s="98"/>
      <c r="K701" s="86">
        <v>5</v>
      </c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 x14ac:dyDescent="0.35">
      <c r="A702" s="60" t="s">
        <v>848</v>
      </c>
      <c r="B702" s="86" t="s">
        <v>101</v>
      </c>
      <c r="C702" s="60" t="s">
        <v>786</v>
      </c>
      <c r="D702" s="87">
        <v>37103</v>
      </c>
      <c r="E702" s="88">
        <f t="shared" ca="1" si="3"/>
        <v>23</v>
      </c>
      <c r="F702" s="60" t="s">
        <v>118</v>
      </c>
      <c r="G702" s="88" t="s">
        <v>121</v>
      </c>
      <c r="H702" s="88">
        <v>107900</v>
      </c>
      <c r="I702" s="98"/>
      <c r="J702" s="98"/>
      <c r="K702" s="86">
        <v>4</v>
      </c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 x14ac:dyDescent="0.35">
      <c r="A703" s="60" t="s">
        <v>849</v>
      </c>
      <c r="B703" s="86" t="s">
        <v>125</v>
      </c>
      <c r="C703" s="60" t="s">
        <v>786</v>
      </c>
      <c r="D703" s="87">
        <v>38573</v>
      </c>
      <c r="E703" s="88">
        <f t="shared" ca="1" si="3"/>
        <v>19</v>
      </c>
      <c r="F703" s="60" t="s">
        <v>118</v>
      </c>
      <c r="G703" s="88" t="s">
        <v>139</v>
      </c>
      <c r="H703" s="88">
        <v>61685</v>
      </c>
      <c r="I703" s="98"/>
      <c r="J703" s="98"/>
      <c r="K703" s="86">
        <v>1</v>
      </c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 x14ac:dyDescent="0.35">
      <c r="A704" s="60" t="s">
        <v>850</v>
      </c>
      <c r="B704" s="86" t="s">
        <v>102</v>
      </c>
      <c r="C704" s="60" t="s">
        <v>786</v>
      </c>
      <c r="D704" s="87">
        <v>40757</v>
      </c>
      <c r="E704" s="88">
        <f t="shared" ca="1" si="3"/>
        <v>13</v>
      </c>
      <c r="F704" s="60" t="s">
        <v>118</v>
      </c>
      <c r="G704" s="88" t="s">
        <v>119</v>
      </c>
      <c r="H704" s="88">
        <v>89144</v>
      </c>
      <c r="I704" s="98"/>
      <c r="J704" s="98"/>
      <c r="K704" s="86">
        <v>5</v>
      </c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 x14ac:dyDescent="0.35">
      <c r="A705" s="60" t="s">
        <v>851</v>
      </c>
      <c r="B705" s="86" t="s">
        <v>101</v>
      </c>
      <c r="C705" s="60" t="s">
        <v>786</v>
      </c>
      <c r="D705" s="87">
        <v>40797</v>
      </c>
      <c r="E705" s="88">
        <f t="shared" ca="1" si="3"/>
        <v>13</v>
      </c>
      <c r="F705" s="60" t="s">
        <v>123</v>
      </c>
      <c r="G705" s="88"/>
      <c r="H705" s="88">
        <v>56672</v>
      </c>
      <c r="I705" s="98"/>
      <c r="J705" s="98"/>
      <c r="K705" s="86">
        <v>4</v>
      </c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 x14ac:dyDescent="0.35">
      <c r="A706" s="60" t="s">
        <v>852</v>
      </c>
      <c r="B706" s="86" t="s">
        <v>101</v>
      </c>
      <c r="C706" s="60" t="s">
        <v>786</v>
      </c>
      <c r="D706" s="87">
        <v>41878</v>
      </c>
      <c r="E706" s="88">
        <f t="shared" ca="1" si="3"/>
        <v>10</v>
      </c>
      <c r="F706" s="60" t="s">
        <v>131</v>
      </c>
      <c r="G706" s="88"/>
      <c r="H706" s="88">
        <v>40530</v>
      </c>
      <c r="I706" s="98"/>
      <c r="J706" s="98"/>
      <c r="K706" s="86">
        <v>5</v>
      </c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 x14ac:dyDescent="0.35">
      <c r="A707" s="60" t="s">
        <v>853</v>
      </c>
      <c r="B707" s="86" t="s">
        <v>134</v>
      </c>
      <c r="C707" s="60" t="s">
        <v>786</v>
      </c>
      <c r="D707" s="87">
        <v>41889</v>
      </c>
      <c r="E707" s="88">
        <f t="shared" ca="1" si="3"/>
        <v>10</v>
      </c>
      <c r="F707" s="60" t="s">
        <v>123</v>
      </c>
      <c r="G707" s="88"/>
      <c r="H707" s="88">
        <v>42534</v>
      </c>
      <c r="I707" s="98"/>
      <c r="J707" s="98"/>
      <c r="K707" s="86">
        <v>5</v>
      </c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 x14ac:dyDescent="0.35">
      <c r="A708" s="60" t="s">
        <v>854</v>
      </c>
      <c r="B708" s="86" t="s">
        <v>104</v>
      </c>
      <c r="C708" s="60" t="s">
        <v>786</v>
      </c>
      <c r="D708" s="87">
        <v>40421</v>
      </c>
      <c r="E708" s="88">
        <f t="shared" ca="1" si="3"/>
        <v>14</v>
      </c>
      <c r="F708" s="60" t="s">
        <v>118</v>
      </c>
      <c r="G708" s="88" t="s">
        <v>139</v>
      </c>
      <c r="H708" s="88">
        <v>107127</v>
      </c>
      <c r="I708" s="98"/>
      <c r="J708" s="98"/>
      <c r="K708" s="86">
        <v>5</v>
      </c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 x14ac:dyDescent="0.35">
      <c r="A709" s="60" t="s">
        <v>855</v>
      </c>
      <c r="B709" s="86" t="s">
        <v>102</v>
      </c>
      <c r="C709" s="60" t="s">
        <v>786</v>
      </c>
      <c r="D709" s="87">
        <v>41529</v>
      </c>
      <c r="E709" s="88">
        <f t="shared" ca="1" si="3"/>
        <v>11</v>
      </c>
      <c r="F709" s="60" t="s">
        <v>123</v>
      </c>
      <c r="G709" s="88"/>
      <c r="H709" s="88">
        <v>49670</v>
      </c>
      <c r="I709" s="98"/>
      <c r="J709" s="98"/>
      <c r="K709" s="86">
        <v>1</v>
      </c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 x14ac:dyDescent="0.35">
      <c r="A710" s="60" t="s">
        <v>856</v>
      </c>
      <c r="B710" s="86" t="s">
        <v>102</v>
      </c>
      <c r="C710" s="60" t="s">
        <v>786</v>
      </c>
      <c r="D710" s="87">
        <v>37131</v>
      </c>
      <c r="E710" s="88">
        <f t="shared" ca="1" si="3"/>
        <v>23</v>
      </c>
      <c r="F710" s="60" t="s">
        <v>141</v>
      </c>
      <c r="G710" s="88" t="s">
        <v>139</v>
      </c>
      <c r="H710" s="88">
        <v>24842</v>
      </c>
      <c r="I710" s="98"/>
      <c r="J710" s="98"/>
      <c r="K710" s="86">
        <v>2</v>
      </c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 x14ac:dyDescent="0.35">
      <c r="A711" s="60" t="s">
        <v>857</v>
      </c>
      <c r="B711" s="86" t="s">
        <v>127</v>
      </c>
      <c r="C711" s="60" t="s">
        <v>786</v>
      </c>
      <c r="D711" s="87">
        <v>38219</v>
      </c>
      <c r="E711" s="88">
        <f t="shared" ca="1" si="3"/>
        <v>20</v>
      </c>
      <c r="F711" s="60" t="s">
        <v>131</v>
      </c>
      <c r="G711" s="88"/>
      <c r="H711" s="88">
        <v>35879</v>
      </c>
      <c r="I711" s="98"/>
      <c r="J711" s="98"/>
      <c r="K711" s="86">
        <v>4</v>
      </c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 x14ac:dyDescent="0.35">
      <c r="A712" s="60" t="s">
        <v>858</v>
      </c>
      <c r="B712" s="86" t="s">
        <v>134</v>
      </c>
      <c r="C712" s="60" t="s">
        <v>786</v>
      </c>
      <c r="D712" s="87">
        <v>41555</v>
      </c>
      <c r="E712" s="88">
        <f t="shared" ca="1" si="3"/>
        <v>11</v>
      </c>
      <c r="F712" s="60" t="s">
        <v>118</v>
      </c>
      <c r="G712" s="88" t="s">
        <v>119</v>
      </c>
      <c r="H712" s="88">
        <v>94817</v>
      </c>
      <c r="I712" s="98"/>
      <c r="J712" s="98"/>
      <c r="K712" s="86">
        <v>5</v>
      </c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 x14ac:dyDescent="0.35">
      <c r="A713" s="60" t="s">
        <v>859</v>
      </c>
      <c r="B713" s="86" t="s">
        <v>125</v>
      </c>
      <c r="C713" s="60" t="s">
        <v>786</v>
      </c>
      <c r="D713" s="87">
        <v>37158</v>
      </c>
      <c r="E713" s="88">
        <f t="shared" ca="1" si="3"/>
        <v>23</v>
      </c>
      <c r="F713" s="60" t="s">
        <v>118</v>
      </c>
      <c r="G713" s="88" t="s">
        <v>149</v>
      </c>
      <c r="H713" s="88">
        <v>95259</v>
      </c>
      <c r="I713" s="98"/>
      <c r="J713" s="98"/>
      <c r="K713" s="86">
        <v>4</v>
      </c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 x14ac:dyDescent="0.35">
      <c r="A714" s="60" t="s">
        <v>860</v>
      </c>
      <c r="B714" s="86" t="s">
        <v>127</v>
      </c>
      <c r="C714" s="60" t="s">
        <v>786</v>
      </c>
      <c r="D714" s="87">
        <v>37536</v>
      </c>
      <c r="E714" s="88">
        <f t="shared" ca="1" si="3"/>
        <v>22</v>
      </c>
      <c r="F714" s="60" t="s">
        <v>123</v>
      </c>
      <c r="G714" s="88"/>
      <c r="H714" s="88">
        <v>61310</v>
      </c>
      <c r="I714" s="98"/>
      <c r="J714" s="98"/>
      <c r="K714" s="86">
        <v>5</v>
      </c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 x14ac:dyDescent="0.35">
      <c r="A715" s="60" t="s">
        <v>861</v>
      </c>
      <c r="B715" s="86" t="s">
        <v>101</v>
      </c>
      <c r="C715" s="60" t="s">
        <v>786</v>
      </c>
      <c r="D715" s="87">
        <v>37540</v>
      </c>
      <c r="E715" s="88">
        <f t="shared" ca="1" si="3"/>
        <v>22</v>
      </c>
      <c r="F715" s="60" t="s">
        <v>118</v>
      </c>
      <c r="G715" s="88" t="s">
        <v>149</v>
      </c>
      <c r="H715" s="88">
        <v>84005</v>
      </c>
      <c r="I715" s="98"/>
      <c r="J715" s="98"/>
      <c r="K715" s="86">
        <v>4</v>
      </c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 x14ac:dyDescent="0.35">
      <c r="A716" s="60" t="s">
        <v>862</v>
      </c>
      <c r="B716" s="86" t="s">
        <v>125</v>
      </c>
      <c r="C716" s="60" t="s">
        <v>786</v>
      </c>
      <c r="D716" s="87">
        <v>40800</v>
      </c>
      <c r="E716" s="88">
        <f t="shared" ca="1" si="3"/>
        <v>13</v>
      </c>
      <c r="F716" s="60" t="s">
        <v>118</v>
      </c>
      <c r="G716" s="88" t="s">
        <v>119</v>
      </c>
      <c r="H716" s="88">
        <v>88801</v>
      </c>
      <c r="I716" s="98"/>
      <c r="J716" s="98"/>
      <c r="K716" s="86">
        <v>5</v>
      </c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 x14ac:dyDescent="0.35">
      <c r="A717" s="60" t="s">
        <v>863</v>
      </c>
      <c r="B717" s="86" t="s">
        <v>104</v>
      </c>
      <c r="C717" s="60" t="s">
        <v>786</v>
      </c>
      <c r="D717" s="87">
        <v>40820</v>
      </c>
      <c r="E717" s="88">
        <f t="shared" ca="1" si="3"/>
        <v>13</v>
      </c>
      <c r="F717" s="60" t="s">
        <v>131</v>
      </c>
      <c r="G717" s="88"/>
      <c r="H717" s="88">
        <v>37061</v>
      </c>
      <c r="I717" s="98"/>
      <c r="J717" s="98"/>
      <c r="K717" s="86">
        <v>1</v>
      </c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 x14ac:dyDescent="0.35">
      <c r="A718" s="60" t="s">
        <v>864</v>
      </c>
      <c r="B718" s="86" t="s">
        <v>101</v>
      </c>
      <c r="C718" s="60" t="s">
        <v>786</v>
      </c>
      <c r="D718" s="87">
        <v>40806</v>
      </c>
      <c r="E718" s="88">
        <f t="shared" ca="1" si="3"/>
        <v>13</v>
      </c>
      <c r="F718" s="60" t="s">
        <v>118</v>
      </c>
      <c r="G718" s="88" t="s">
        <v>119</v>
      </c>
      <c r="H718" s="88">
        <v>70695</v>
      </c>
      <c r="I718" s="98"/>
      <c r="J718" s="98"/>
      <c r="K718" s="86">
        <v>3</v>
      </c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 x14ac:dyDescent="0.35">
      <c r="A719" s="60" t="s">
        <v>865</v>
      </c>
      <c r="B719" s="86" t="s">
        <v>104</v>
      </c>
      <c r="C719" s="60" t="s">
        <v>786</v>
      </c>
      <c r="D719" s="87">
        <v>40806</v>
      </c>
      <c r="E719" s="88">
        <f t="shared" ca="1" si="3"/>
        <v>13</v>
      </c>
      <c r="F719" s="60" t="s">
        <v>131</v>
      </c>
      <c r="G719" s="88"/>
      <c r="H719" s="88">
        <v>34498</v>
      </c>
      <c r="I719" s="98"/>
      <c r="J719" s="98"/>
      <c r="K719" s="86">
        <v>1</v>
      </c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 x14ac:dyDescent="0.35">
      <c r="A720" s="60" t="s">
        <v>866</v>
      </c>
      <c r="B720" s="86" t="s">
        <v>134</v>
      </c>
      <c r="C720" s="60" t="s">
        <v>786</v>
      </c>
      <c r="D720" s="87">
        <v>40846</v>
      </c>
      <c r="E720" s="88">
        <f t="shared" ca="1" si="3"/>
        <v>13</v>
      </c>
      <c r="F720" s="60" t="s">
        <v>131</v>
      </c>
      <c r="G720" s="88"/>
      <c r="H720" s="88">
        <v>30034</v>
      </c>
      <c r="I720" s="98"/>
      <c r="J720" s="98"/>
      <c r="K720" s="86">
        <v>3</v>
      </c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 x14ac:dyDescent="0.35">
      <c r="A721" s="60" t="s">
        <v>867</v>
      </c>
      <c r="B721" s="86" t="s">
        <v>101</v>
      </c>
      <c r="C721" s="60" t="s">
        <v>786</v>
      </c>
      <c r="D721" s="87">
        <v>41945</v>
      </c>
      <c r="E721" s="88">
        <f t="shared" ca="1" si="3"/>
        <v>10</v>
      </c>
      <c r="F721" s="60" t="s">
        <v>123</v>
      </c>
      <c r="G721" s="88"/>
      <c r="H721" s="88">
        <v>53868</v>
      </c>
      <c r="I721" s="98"/>
      <c r="J721" s="98"/>
      <c r="K721" s="86">
        <v>4</v>
      </c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 x14ac:dyDescent="0.35">
      <c r="A722" s="60" t="s">
        <v>868</v>
      </c>
      <c r="B722" s="86" t="s">
        <v>127</v>
      </c>
      <c r="C722" s="60" t="s">
        <v>786</v>
      </c>
      <c r="D722" s="87">
        <v>42304</v>
      </c>
      <c r="E722" s="88">
        <f t="shared" ca="1" si="3"/>
        <v>9</v>
      </c>
      <c r="F722" s="60" t="s">
        <v>141</v>
      </c>
      <c r="G722" s="88" t="s">
        <v>128</v>
      </c>
      <c r="H722" s="88">
        <v>29187</v>
      </c>
      <c r="I722" s="98"/>
      <c r="J722" s="98"/>
      <c r="K722" s="86">
        <v>4</v>
      </c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 x14ac:dyDescent="0.35">
      <c r="A723" s="60" t="s">
        <v>869</v>
      </c>
      <c r="B723" s="86" t="s">
        <v>101</v>
      </c>
      <c r="C723" s="60" t="s">
        <v>786</v>
      </c>
      <c r="D723" s="87">
        <v>40477</v>
      </c>
      <c r="E723" s="88">
        <f t="shared" ca="1" si="3"/>
        <v>14</v>
      </c>
      <c r="F723" s="60" t="s">
        <v>141</v>
      </c>
      <c r="G723" s="88" t="s">
        <v>149</v>
      </c>
      <c r="H723" s="88">
        <v>23136</v>
      </c>
      <c r="I723" s="98"/>
      <c r="J723" s="98"/>
      <c r="K723" s="86">
        <v>5</v>
      </c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 x14ac:dyDescent="0.35">
      <c r="A724" s="60" t="s">
        <v>870</v>
      </c>
      <c r="B724" s="86" t="s">
        <v>125</v>
      </c>
      <c r="C724" s="60" t="s">
        <v>786</v>
      </c>
      <c r="D724" s="87">
        <v>37921</v>
      </c>
      <c r="E724" s="88">
        <f t="shared" ca="1" si="3"/>
        <v>21</v>
      </c>
      <c r="F724" s="60" t="s">
        <v>118</v>
      </c>
      <c r="G724" s="88" t="s">
        <v>149</v>
      </c>
      <c r="H724" s="88">
        <v>121308</v>
      </c>
      <c r="I724" s="98"/>
      <c r="J724" s="98"/>
      <c r="K724" s="86">
        <v>3</v>
      </c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 x14ac:dyDescent="0.35">
      <c r="A725" s="60" t="s">
        <v>871</v>
      </c>
      <c r="B725" s="86" t="s">
        <v>134</v>
      </c>
      <c r="C725" s="60" t="s">
        <v>786</v>
      </c>
      <c r="D725" s="87">
        <v>42340</v>
      </c>
      <c r="E725" s="88">
        <f t="shared" ca="1" si="3"/>
        <v>9</v>
      </c>
      <c r="F725" s="60" t="s">
        <v>118</v>
      </c>
      <c r="G725" s="88" t="s">
        <v>121</v>
      </c>
      <c r="H725" s="88">
        <v>94823</v>
      </c>
      <c r="I725" s="98"/>
      <c r="J725" s="98"/>
      <c r="K725" s="86">
        <v>4</v>
      </c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 x14ac:dyDescent="0.35">
      <c r="A726" s="60" t="s">
        <v>872</v>
      </c>
      <c r="B726" s="86" t="s">
        <v>134</v>
      </c>
      <c r="C726" s="60" t="s">
        <v>786</v>
      </c>
      <c r="D726" s="87">
        <v>40862</v>
      </c>
      <c r="E726" s="88">
        <f t="shared" ca="1" si="3"/>
        <v>13</v>
      </c>
      <c r="F726" s="60" t="s">
        <v>118</v>
      </c>
      <c r="G726" s="88" t="s">
        <v>119</v>
      </c>
      <c r="H726" s="88">
        <v>66256</v>
      </c>
      <c r="I726" s="98"/>
      <c r="J726" s="98"/>
      <c r="K726" s="86">
        <v>5</v>
      </c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 x14ac:dyDescent="0.35">
      <c r="A727" s="60" t="s">
        <v>873</v>
      </c>
      <c r="B727" s="86" t="s">
        <v>101</v>
      </c>
      <c r="C727" s="60" t="s">
        <v>786</v>
      </c>
      <c r="D727" s="87">
        <v>40513</v>
      </c>
      <c r="E727" s="88">
        <f t="shared" ca="1" si="3"/>
        <v>14</v>
      </c>
      <c r="F727" s="60" t="s">
        <v>118</v>
      </c>
      <c r="G727" s="88" t="s">
        <v>128</v>
      </c>
      <c r="H727" s="88">
        <v>124666</v>
      </c>
      <c r="I727" s="98"/>
      <c r="J727" s="98"/>
      <c r="K727" s="86">
        <v>2</v>
      </c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 x14ac:dyDescent="0.35">
      <c r="A728" s="60" t="s">
        <v>874</v>
      </c>
      <c r="B728" s="86" t="s">
        <v>127</v>
      </c>
      <c r="C728" s="60" t="s">
        <v>786</v>
      </c>
      <c r="D728" s="87">
        <v>40141</v>
      </c>
      <c r="E728" s="88">
        <f t="shared" ca="1" si="3"/>
        <v>15</v>
      </c>
      <c r="F728" s="60" t="s">
        <v>118</v>
      </c>
      <c r="G728" s="88" t="s">
        <v>119</v>
      </c>
      <c r="H728" s="88">
        <v>66573</v>
      </c>
      <c r="I728" s="98"/>
      <c r="J728" s="98"/>
      <c r="K728" s="86">
        <v>4</v>
      </c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 x14ac:dyDescent="0.35">
      <c r="A729" s="60" t="s">
        <v>875</v>
      </c>
      <c r="B729" s="86" t="s">
        <v>101</v>
      </c>
      <c r="C729" s="60" t="s">
        <v>786</v>
      </c>
      <c r="D729" s="87">
        <v>39406</v>
      </c>
      <c r="E729" s="88">
        <f t="shared" ca="1" si="3"/>
        <v>17</v>
      </c>
      <c r="F729" s="60" t="s">
        <v>118</v>
      </c>
      <c r="G729" s="88" t="s">
        <v>121</v>
      </c>
      <c r="H729" s="88">
        <v>100635</v>
      </c>
      <c r="I729" s="98"/>
      <c r="J729" s="98"/>
      <c r="K729" s="86">
        <v>5</v>
      </c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 x14ac:dyDescent="0.35">
      <c r="A730" s="60" t="s">
        <v>876</v>
      </c>
      <c r="B730" s="86" t="s">
        <v>104</v>
      </c>
      <c r="C730" s="60" t="s">
        <v>786</v>
      </c>
      <c r="D730" s="87">
        <v>39425</v>
      </c>
      <c r="E730" s="88">
        <f t="shared" ca="1" si="3"/>
        <v>17</v>
      </c>
      <c r="F730" s="60" t="s">
        <v>118</v>
      </c>
      <c r="G730" s="88" t="s">
        <v>149</v>
      </c>
      <c r="H730" s="88">
        <v>124180</v>
      </c>
      <c r="I730" s="98"/>
      <c r="J730" s="98"/>
      <c r="K730" s="86">
        <v>2</v>
      </c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 x14ac:dyDescent="0.35">
      <c r="A731" s="60" t="s">
        <v>877</v>
      </c>
      <c r="B731" s="86" t="s">
        <v>102</v>
      </c>
      <c r="C731" s="60" t="s">
        <v>786</v>
      </c>
      <c r="D731" s="87">
        <v>40519</v>
      </c>
      <c r="E731" s="88">
        <f t="shared" ca="1" si="3"/>
        <v>14</v>
      </c>
      <c r="F731" s="60" t="s">
        <v>118</v>
      </c>
      <c r="G731" s="88" t="s">
        <v>121</v>
      </c>
      <c r="H731" s="88">
        <v>79440</v>
      </c>
      <c r="I731" s="98"/>
      <c r="J731" s="98"/>
      <c r="K731" s="86">
        <v>4</v>
      </c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 x14ac:dyDescent="0.35">
      <c r="A732" s="60" t="s">
        <v>878</v>
      </c>
      <c r="B732" s="86" t="s">
        <v>101</v>
      </c>
      <c r="C732" s="60" t="s">
        <v>786</v>
      </c>
      <c r="D732" s="87">
        <v>41601</v>
      </c>
      <c r="E732" s="88">
        <f t="shared" ca="1" si="3"/>
        <v>11</v>
      </c>
      <c r="F732" s="60" t="s">
        <v>123</v>
      </c>
      <c r="G732" s="88"/>
      <c r="H732" s="88">
        <v>62961</v>
      </c>
      <c r="I732" s="98"/>
      <c r="J732" s="98"/>
      <c r="K732" s="86">
        <v>4</v>
      </c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 x14ac:dyDescent="0.35">
      <c r="A733" s="60" t="s">
        <v>879</v>
      </c>
      <c r="B733" s="86" t="s">
        <v>127</v>
      </c>
      <c r="C733" s="60" t="s">
        <v>786</v>
      </c>
      <c r="D733" s="87">
        <v>41614</v>
      </c>
      <c r="E733" s="88">
        <f t="shared" ca="1" si="3"/>
        <v>11</v>
      </c>
      <c r="F733" s="60" t="s">
        <v>118</v>
      </c>
      <c r="G733" s="88" t="s">
        <v>149</v>
      </c>
      <c r="H733" s="88">
        <v>86894</v>
      </c>
      <c r="I733" s="98"/>
      <c r="J733" s="98"/>
      <c r="K733" s="86">
        <v>2</v>
      </c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 x14ac:dyDescent="0.35">
      <c r="A734" s="60" t="s">
        <v>880</v>
      </c>
      <c r="B734" s="86" t="s">
        <v>127</v>
      </c>
      <c r="C734" s="60" t="s">
        <v>881</v>
      </c>
      <c r="D734" s="87">
        <v>38762</v>
      </c>
      <c r="E734" s="88">
        <f t="shared" ca="1" si="3"/>
        <v>19</v>
      </c>
      <c r="F734" s="60" t="s">
        <v>118</v>
      </c>
      <c r="G734" s="88" t="s">
        <v>149</v>
      </c>
      <c r="H734" s="88">
        <v>104593</v>
      </c>
      <c r="I734" s="98"/>
      <c r="J734" s="98"/>
      <c r="K734" s="86">
        <v>1</v>
      </c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 x14ac:dyDescent="0.35">
      <c r="A735" s="60" t="s">
        <v>882</v>
      </c>
      <c r="B735" s="86" t="s">
        <v>134</v>
      </c>
      <c r="C735" s="60" t="s">
        <v>881</v>
      </c>
      <c r="D735" s="87">
        <v>38069</v>
      </c>
      <c r="E735" s="88">
        <f t="shared" ca="1" si="3"/>
        <v>20</v>
      </c>
      <c r="F735" s="60" t="s">
        <v>118</v>
      </c>
      <c r="G735" s="88" t="s">
        <v>119</v>
      </c>
      <c r="H735" s="88">
        <v>88072</v>
      </c>
      <c r="I735" s="98"/>
      <c r="J735" s="98"/>
      <c r="K735" s="86">
        <v>4</v>
      </c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 x14ac:dyDescent="0.35">
      <c r="A736" s="60" t="s">
        <v>883</v>
      </c>
      <c r="B736" s="86" t="s">
        <v>104</v>
      </c>
      <c r="C736" s="60" t="s">
        <v>881</v>
      </c>
      <c r="D736" s="87">
        <v>41770</v>
      </c>
      <c r="E736" s="88">
        <f t="shared" ca="1" si="3"/>
        <v>10</v>
      </c>
      <c r="F736" s="60" t="s">
        <v>131</v>
      </c>
      <c r="G736" s="88"/>
      <c r="H736" s="88">
        <v>33461</v>
      </c>
      <c r="I736" s="98"/>
      <c r="J736" s="98"/>
      <c r="K736" s="86">
        <v>3</v>
      </c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 x14ac:dyDescent="0.35">
      <c r="A737" s="60" t="s">
        <v>884</v>
      </c>
      <c r="B737" s="86" t="s">
        <v>134</v>
      </c>
      <c r="C737" s="60" t="s">
        <v>881</v>
      </c>
      <c r="D737" s="87">
        <v>41797</v>
      </c>
      <c r="E737" s="88">
        <f t="shared" ca="1" si="3"/>
        <v>10</v>
      </c>
      <c r="F737" s="60" t="s">
        <v>123</v>
      </c>
      <c r="G737" s="88"/>
      <c r="H737" s="88">
        <v>59600</v>
      </c>
      <c r="I737" s="98"/>
      <c r="J737" s="98"/>
      <c r="K737" s="86">
        <v>1</v>
      </c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 x14ac:dyDescent="0.35">
      <c r="A738" s="60" t="s">
        <v>885</v>
      </c>
      <c r="B738" s="86" t="s">
        <v>104</v>
      </c>
      <c r="C738" s="60" t="s">
        <v>881</v>
      </c>
      <c r="D738" s="87">
        <v>38151</v>
      </c>
      <c r="E738" s="88">
        <f t="shared" ca="1" si="3"/>
        <v>20</v>
      </c>
      <c r="F738" s="60" t="s">
        <v>118</v>
      </c>
      <c r="G738" s="88" t="s">
        <v>139</v>
      </c>
      <c r="H738" s="88">
        <v>61387</v>
      </c>
      <c r="I738" s="98"/>
      <c r="J738" s="98"/>
      <c r="K738" s="86">
        <v>4</v>
      </c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 x14ac:dyDescent="0.35">
      <c r="A739" s="60" t="s">
        <v>886</v>
      </c>
      <c r="B739" s="86" t="s">
        <v>101</v>
      </c>
      <c r="C739" s="60" t="s">
        <v>887</v>
      </c>
      <c r="D739" s="87">
        <v>40194</v>
      </c>
      <c r="E739" s="88">
        <f t="shared" ca="1" si="3"/>
        <v>15</v>
      </c>
      <c r="F739" s="60" t="s">
        <v>123</v>
      </c>
      <c r="G739" s="88"/>
      <c r="H739" s="88">
        <v>63477</v>
      </c>
      <c r="I739" s="98"/>
      <c r="J739" s="98"/>
      <c r="K739" s="86">
        <v>1</v>
      </c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 x14ac:dyDescent="0.35">
      <c r="A740" s="60" t="s">
        <v>888</v>
      </c>
      <c r="B740" s="86" t="s">
        <v>127</v>
      </c>
      <c r="C740" s="60" t="s">
        <v>887</v>
      </c>
      <c r="D740" s="87">
        <v>37635</v>
      </c>
      <c r="E740" s="88">
        <f t="shared" ca="1" si="3"/>
        <v>22</v>
      </c>
      <c r="F740" s="60" t="s">
        <v>141</v>
      </c>
      <c r="G740" s="88" t="s">
        <v>119</v>
      </c>
      <c r="H740" s="88">
        <v>27040</v>
      </c>
      <c r="I740" s="98"/>
      <c r="J740" s="98"/>
      <c r="K740" s="86">
        <v>2</v>
      </c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 x14ac:dyDescent="0.35">
      <c r="A741" s="60" t="s">
        <v>889</v>
      </c>
      <c r="B741" s="86" t="s">
        <v>101</v>
      </c>
      <c r="C741" s="60" t="s">
        <v>887</v>
      </c>
      <c r="D741" s="87">
        <v>40717</v>
      </c>
      <c r="E741" s="88">
        <f t="shared" ca="1" si="3"/>
        <v>13</v>
      </c>
      <c r="F741" s="60" t="s">
        <v>123</v>
      </c>
      <c r="G741" s="88"/>
      <c r="H741" s="88">
        <v>61444</v>
      </c>
      <c r="I741" s="98"/>
      <c r="J741" s="98"/>
      <c r="K741" s="86">
        <v>4</v>
      </c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 x14ac:dyDescent="0.35">
      <c r="A742" s="60" t="s">
        <v>890</v>
      </c>
      <c r="B742" s="86" t="s">
        <v>125</v>
      </c>
      <c r="C742" s="60" t="s">
        <v>887</v>
      </c>
      <c r="D742" s="87">
        <v>41462</v>
      </c>
      <c r="E742" s="88">
        <f t="shared" ca="1" si="3"/>
        <v>11</v>
      </c>
      <c r="F742" s="60" t="s">
        <v>118</v>
      </c>
      <c r="G742" s="88" t="s">
        <v>119</v>
      </c>
      <c r="H742" s="88">
        <v>110404</v>
      </c>
      <c r="I742" s="98"/>
      <c r="J742" s="98"/>
      <c r="K742" s="86">
        <v>5</v>
      </c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 x14ac:dyDescent="0.35">
      <c r="A743" s="60" t="s">
        <v>891</v>
      </c>
      <c r="B743" s="86" t="s">
        <v>127</v>
      </c>
      <c r="C743" s="60" t="s">
        <v>887</v>
      </c>
      <c r="D743" s="87">
        <v>41621</v>
      </c>
      <c r="E743" s="88">
        <f t="shared" ca="1" si="3"/>
        <v>11</v>
      </c>
      <c r="F743" s="60" t="s">
        <v>123</v>
      </c>
      <c r="G743" s="88"/>
      <c r="H743" s="88">
        <v>45127</v>
      </c>
      <c r="I743" s="98"/>
      <c r="J743" s="98"/>
      <c r="K743" s="86">
        <v>4</v>
      </c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 x14ac:dyDescent="0.35">
      <c r="A744" s="60"/>
      <c r="B744" s="86"/>
      <c r="C744" s="60"/>
      <c r="D744" s="87"/>
      <c r="E744" s="60"/>
      <c r="F744" s="60"/>
      <c r="G744" s="60"/>
      <c r="H744" s="88"/>
      <c r="I744" s="98"/>
      <c r="J744" s="9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 x14ac:dyDescent="0.35">
      <c r="A745" s="60"/>
      <c r="B745" s="86"/>
      <c r="C745" s="60"/>
      <c r="D745" s="87"/>
      <c r="E745" s="60"/>
      <c r="F745" s="60"/>
      <c r="G745" s="60"/>
      <c r="H745" s="88"/>
      <c r="I745" s="98"/>
      <c r="J745" s="9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 x14ac:dyDescent="0.35">
      <c r="A746" s="60"/>
      <c r="B746" s="86"/>
      <c r="C746" s="60"/>
      <c r="D746" s="87"/>
      <c r="E746" s="60"/>
      <c r="F746" s="60"/>
      <c r="G746" s="60"/>
      <c r="H746" s="88"/>
      <c r="I746" s="98"/>
      <c r="J746" s="9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 x14ac:dyDescent="0.35">
      <c r="A747" s="60"/>
      <c r="B747" s="86"/>
      <c r="C747" s="60"/>
      <c r="D747" s="87"/>
      <c r="E747" s="60"/>
      <c r="F747" s="60"/>
      <c r="G747" s="60"/>
      <c r="H747" s="88"/>
      <c r="I747" s="98"/>
      <c r="J747" s="9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 x14ac:dyDescent="0.35">
      <c r="A748" s="60"/>
      <c r="B748" s="86"/>
      <c r="C748" s="60"/>
      <c r="D748" s="87"/>
      <c r="E748" s="60"/>
      <c r="F748" s="60"/>
      <c r="G748" s="60"/>
      <c r="H748" s="88"/>
      <c r="I748" s="98"/>
      <c r="J748" s="9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 x14ac:dyDescent="0.35">
      <c r="A749" s="60"/>
      <c r="B749" s="86"/>
      <c r="C749" s="60"/>
      <c r="D749" s="87"/>
      <c r="E749" s="60"/>
      <c r="F749" s="60"/>
      <c r="G749" s="60"/>
      <c r="H749" s="88"/>
      <c r="I749" s="98"/>
      <c r="J749" s="9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 x14ac:dyDescent="0.35">
      <c r="A750" s="60"/>
      <c r="B750" s="86"/>
      <c r="C750" s="60"/>
      <c r="D750" s="87"/>
      <c r="E750" s="60"/>
      <c r="F750" s="60"/>
      <c r="G750" s="60"/>
      <c r="H750" s="88"/>
      <c r="I750" s="98"/>
      <c r="J750" s="9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 x14ac:dyDescent="0.35">
      <c r="A751" s="60"/>
      <c r="B751" s="86"/>
      <c r="C751" s="60"/>
      <c r="D751" s="87"/>
      <c r="E751" s="60"/>
      <c r="F751" s="60"/>
      <c r="G751" s="60"/>
      <c r="H751" s="88"/>
      <c r="I751" s="98"/>
      <c r="J751" s="9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 x14ac:dyDescent="0.35">
      <c r="A752" s="60"/>
      <c r="B752" s="86"/>
      <c r="C752" s="60"/>
      <c r="D752" s="87"/>
      <c r="E752" s="60"/>
      <c r="F752" s="60"/>
      <c r="G752" s="60"/>
      <c r="H752" s="88"/>
      <c r="I752" s="98"/>
      <c r="J752" s="9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 x14ac:dyDescent="0.35">
      <c r="A753" s="60"/>
      <c r="B753" s="86"/>
      <c r="C753" s="60"/>
      <c r="D753" s="87"/>
      <c r="E753" s="60"/>
      <c r="F753" s="60"/>
      <c r="G753" s="60"/>
      <c r="H753" s="88"/>
      <c r="I753" s="98"/>
      <c r="J753" s="9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 x14ac:dyDescent="0.35">
      <c r="A754" s="60"/>
      <c r="B754" s="86"/>
      <c r="C754" s="60"/>
      <c r="D754" s="87"/>
      <c r="E754" s="60"/>
      <c r="F754" s="60"/>
      <c r="G754" s="60"/>
      <c r="H754" s="88"/>
      <c r="I754" s="98"/>
      <c r="J754" s="9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 x14ac:dyDescent="0.35">
      <c r="A755" s="60"/>
      <c r="B755" s="86"/>
      <c r="C755" s="60"/>
      <c r="D755" s="87"/>
      <c r="E755" s="60"/>
      <c r="F755" s="60"/>
      <c r="G755" s="60"/>
      <c r="H755" s="88"/>
      <c r="I755" s="98"/>
      <c r="J755" s="9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 x14ac:dyDescent="0.35">
      <c r="A756" s="60"/>
      <c r="B756" s="86"/>
      <c r="C756" s="60"/>
      <c r="D756" s="87"/>
      <c r="E756" s="60"/>
      <c r="F756" s="60"/>
      <c r="G756" s="60"/>
      <c r="H756" s="88"/>
      <c r="I756" s="98"/>
      <c r="J756" s="9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 x14ac:dyDescent="0.35">
      <c r="A757" s="60"/>
      <c r="B757" s="86"/>
      <c r="C757" s="60"/>
      <c r="D757" s="87"/>
      <c r="E757" s="60"/>
      <c r="F757" s="60"/>
      <c r="G757" s="60"/>
      <c r="H757" s="88"/>
      <c r="I757" s="98"/>
      <c r="J757" s="9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 x14ac:dyDescent="0.35">
      <c r="A758" s="60"/>
      <c r="B758" s="86"/>
      <c r="C758" s="60"/>
      <c r="D758" s="87"/>
      <c r="E758" s="60"/>
      <c r="F758" s="60"/>
      <c r="G758" s="60"/>
      <c r="H758" s="88"/>
      <c r="I758" s="98"/>
      <c r="J758" s="9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 x14ac:dyDescent="0.35">
      <c r="A759" s="60"/>
      <c r="B759" s="86"/>
      <c r="C759" s="60"/>
      <c r="D759" s="87"/>
      <c r="E759" s="60"/>
      <c r="F759" s="60"/>
      <c r="G759" s="60"/>
      <c r="H759" s="88"/>
      <c r="I759" s="98"/>
      <c r="J759" s="9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 x14ac:dyDescent="0.35">
      <c r="A760" s="60"/>
      <c r="B760" s="86"/>
      <c r="C760" s="60"/>
      <c r="D760" s="87"/>
      <c r="E760" s="60"/>
      <c r="F760" s="60"/>
      <c r="G760" s="60"/>
      <c r="H760" s="88"/>
      <c r="I760" s="98"/>
      <c r="J760" s="9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 x14ac:dyDescent="0.35">
      <c r="A761" s="60"/>
      <c r="B761" s="86"/>
      <c r="C761" s="60"/>
      <c r="D761" s="87"/>
      <c r="E761" s="60"/>
      <c r="F761" s="60"/>
      <c r="G761" s="60"/>
      <c r="H761" s="88"/>
      <c r="I761" s="98"/>
      <c r="J761" s="9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 x14ac:dyDescent="0.35">
      <c r="A762" s="60"/>
      <c r="B762" s="86"/>
      <c r="C762" s="60"/>
      <c r="D762" s="87"/>
      <c r="E762" s="60"/>
      <c r="F762" s="60"/>
      <c r="G762" s="60"/>
      <c r="H762" s="88"/>
      <c r="I762" s="98"/>
      <c r="J762" s="9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 x14ac:dyDescent="0.35">
      <c r="A763" s="60"/>
      <c r="B763" s="86"/>
      <c r="C763" s="60"/>
      <c r="D763" s="87"/>
      <c r="E763" s="60"/>
      <c r="F763" s="60"/>
      <c r="G763" s="60"/>
      <c r="H763" s="88"/>
      <c r="I763" s="98"/>
      <c r="J763" s="9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 x14ac:dyDescent="0.35">
      <c r="A764" s="60"/>
      <c r="B764" s="86"/>
      <c r="C764" s="60"/>
      <c r="D764" s="87"/>
      <c r="E764" s="60"/>
      <c r="F764" s="60"/>
      <c r="G764" s="60"/>
      <c r="H764" s="88"/>
      <c r="I764" s="98"/>
      <c r="J764" s="9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 x14ac:dyDescent="0.35">
      <c r="A765" s="60"/>
      <c r="B765" s="86"/>
      <c r="C765" s="60"/>
      <c r="D765" s="87"/>
      <c r="E765" s="60"/>
      <c r="F765" s="60"/>
      <c r="G765" s="60"/>
      <c r="H765" s="88"/>
      <c r="I765" s="98"/>
      <c r="J765" s="9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 x14ac:dyDescent="0.35">
      <c r="A766" s="60"/>
      <c r="B766" s="86"/>
      <c r="C766" s="60"/>
      <c r="D766" s="87"/>
      <c r="E766" s="60"/>
      <c r="F766" s="60"/>
      <c r="G766" s="60"/>
      <c r="H766" s="88"/>
      <c r="I766" s="98"/>
      <c r="J766" s="9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 x14ac:dyDescent="0.35">
      <c r="A767" s="60"/>
      <c r="B767" s="86"/>
      <c r="C767" s="60"/>
      <c r="D767" s="87"/>
      <c r="E767" s="60"/>
      <c r="F767" s="60"/>
      <c r="G767" s="60"/>
      <c r="H767" s="88"/>
      <c r="I767" s="98"/>
      <c r="J767" s="9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 x14ac:dyDescent="0.35">
      <c r="A768" s="60"/>
      <c r="B768" s="86"/>
      <c r="C768" s="60"/>
      <c r="D768" s="87"/>
      <c r="E768" s="60"/>
      <c r="F768" s="60"/>
      <c r="G768" s="60"/>
      <c r="H768" s="88"/>
      <c r="I768" s="98"/>
      <c r="J768" s="9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 x14ac:dyDescent="0.35">
      <c r="A769" s="60"/>
      <c r="B769" s="86"/>
      <c r="C769" s="60"/>
      <c r="D769" s="87"/>
      <c r="E769" s="60"/>
      <c r="F769" s="60"/>
      <c r="G769" s="60"/>
      <c r="H769" s="88"/>
      <c r="I769" s="98"/>
      <c r="J769" s="9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 x14ac:dyDescent="0.35">
      <c r="A770" s="60"/>
      <c r="B770" s="86"/>
      <c r="C770" s="60"/>
      <c r="D770" s="87"/>
      <c r="E770" s="60"/>
      <c r="F770" s="60"/>
      <c r="G770" s="60"/>
      <c r="H770" s="88"/>
      <c r="I770" s="98"/>
      <c r="J770" s="9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 x14ac:dyDescent="0.35">
      <c r="A771" s="60"/>
      <c r="B771" s="86"/>
      <c r="C771" s="60"/>
      <c r="D771" s="87"/>
      <c r="E771" s="60"/>
      <c r="F771" s="60"/>
      <c r="G771" s="60"/>
      <c r="H771" s="88"/>
      <c r="I771" s="98"/>
      <c r="J771" s="9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 x14ac:dyDescent="0.35">
      <c r="A772" s="60"/>
      <c r="B772" s="86"/>
      <c r="C772" s="60"/>
      <c r="D772" s="87"/>
      <c r="E772" s="60"/>
      <c r="F772" s="60"/>
      <c r="G772" s="60"/>
      <c r="H772" s="88"/>
      <c r="I772" s="98"/>
      <c r="J772" s="9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 x14ac:dyDescent="0.35">
      <c r="A773" s="60"/>
      <c r="B773" s="86"/>
      <c r="C773" s="60"/>
      <c r="D773" s="87"/>
      <c r="E773" s="60"/>
      <c r="F773" s="60"/>
      <c r="G773" s="60"/>
      <c r="H773" s="88"/>
      <c r="I773" s="98"/>
      <c r="J773" s="9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 x14ac:dyDescent="0.35">
      <c r="A774" s="60"/>
      <c r="B774" s="86"/>
      <c r="C774" s="60"/>
      <c r="D774" s="87"/>
      <c r="E774" s="60"/>
      <c r="F774" s="60"/>
      <c r="G774" s="60"/>
      <c r="H774" s="88"/>
      <c r="I774" s="98"/>
      <c r="J774" s="9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 x14ac:dyDescent="0.35">
      <c r="A775" s="60"/>
      <c r="B775" s="86"/>
      <c r="C775" s="60"/>
      <c r="D775" s="87"/>
      <c r="E775" s="60"/>
      <c r="F775" s="60"/>
      <c r="G775" s="60"/>
      <c r="H775" s="88"/>
      <c r="I775" s="98"/>
      <c r="J775" s="9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 x14ac:dyDescent="0.35">
      <c r="A776" s="60"/>
      <c r="B776" s="86"/>
      <c r="C776" s="60"/>
      <c r="D776" s="87"/>
      <c r="E776" s="60"/>
      <c r="F776" s="60"/>
      <c r="G776" s="60"/>
      <c r="H776" s="88"/>
      <c r="I776" s="98"/>
      <c r="J776" s="9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 x14ac:dyDescent="0.35">
      <c r="A777" s="60"/>
      <c r="B777" s="86"/>
      <c r="C777" s="60"/>
      <c r="D777" s="87"/>
      <c r="E777" s="60"/>
      <c r="F777" s="60"/>
      <c r="G777" s="60"/>
      <c r="H777" s="88"/>
      <c r="I777" s="98"/>
      <c r="J777" s="9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 x14ac:dyDescent="0.35">
      <c r="A778" s="60"/>
      <c r="B778" s="86"/>
      <c r="C778" s="60"/>
      <c r="D778" s="87"/>
      <c r="E778" s="60"/>
      <c r="F778" s="60"/>
      <c r="G778" s="60"/>
      <c r="H778" s="88"/>
      <c r="I778" s="98"/>
      <c r="J778" s="9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 x14ac:dyDescent="0.35">
      <c r="A779" s="60"/>
      <c r="B779" s="86"/>
      <c r="C779" s="60"/>
      <c r="D779" s="87"/>
      <c r="E779" s="60"/>
      <c r="F779" s="60"/>
      <c r="G779" s="60"/>
      <c r="H779" s="88"/>
      <c r="I779" s="98"/>
      <c r="J779" s="9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 x14ac:dyDescent="0.35">
      <c r="A780" s="60"/>
      <c r="B780" s="86"/>
      <c r="C780" s="60"/>
      <c r="D780" s="87"/>
      <c r="E780" s="60"/>
      <c r="F780" s="60"/>
      <c r="G780" s="60"/>
      <c r="H780" s="88"/>
      <c r="I780" s="98"/>
      <c r="J780" s="9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 x14ac:dyDescent="0.35">
      <c r="A781" s="60"/>
      <c r="B781" s="86"/>
      <c r="C781" s="60"/>
      <c r="D781" s="87"/>
      <c r="E781" s="60"/>
      <c r="F781" s="60"/>
      <c r="G781" s="60"/>
      <c r="H781" s="88"/>
      <c r="I781" s="98"/>
      <c r="J781" s="9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 x14ac:dyDescent="0.35">
      <c r="A782" s="60"/>
      <c r="B782" s="86"/>
      <c r="C782" s="60"/>
      <c r="D782" s="87"/>
      <c r="E782" s="60"/>
      <c r="F782" s="60"/>
      <c r="G782" s="60"/>
      <c r="H782" s="88"/>
      <c r="I782" s="98"/>
      <c r="J782" s="9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 x14ac:dyDescent="0.35">
      <c r="A783" s="60"/>
      <c r="B783" s="86"/>
      <c r="C783" s="60"/>
      <c r="D783" s="87"/>
      <c r="E783" s="60"/>
      <c r="F783" s="60"/>
      <c r="G783" s="60"/>
      <c r="H783" s="88"/>
      <c r="I783" s="98"/>
      <c r="J783" s="9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 x14ac:dyDescent="0.35">
      <c r="A784" s="60"/>
      <c r="B784" s="86"/>
      <c r="C784" s="60"/>
      <c r="D784" s="87"/>
      <c r="E784" s="60"/>
      <c r="F784" s="60"/>
      <c r="G784" s="60"/>
      <c r="H784" s="88"/>
      <c r="I784" s="98"/>
      <c r="J784" s="9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 x14ac:dyDescent="0.35">
      <c r="A785" s="60"/>
      <c r="B785" s="86"/>
      <c r="C785" s="60"/>
      <c r="D785" s="87"/>
      <c r="E785" s="60"/>
      <c r="F785" s="60"/>
      <c r="G785" s="60"/>
      <c r="H785" s="88"/>
      <c r="I785" s="98"/>
      <c r="J785" s="9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 x14ac:dyDescent="0.35">
      <c r="A786" s="60"/>
      <c r="B786" s="86"/>
      <c r="C786" s="60"/>
      <c r="D786" s="87"/>
      <c r="E786" s="60"/>
      <c r="F786" s="60"/>
      <c r="G786" s="60"/>
      <c r="H786" s="88"/>
      <c r="I786" s="98"/>
      <c r="J786" s="9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 x14ac:dyDescent="0.35">
      <c r="A787" s="60"/>
      <c r="B787" s="86"/>
      <c r="C787" s="60"/>
      <c r="D787" s="87"/>
      <c r="E787" s="60"/>
      <c r="F787" s="60"/>
      <c r="G787" s="60"/>
      <c r="H787" s="88"/>
      <c r="I787" s="98"/>
      <c r="J787" s="9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 x14ac:dyDescent="0.35">
      <c r="A788" s="60"/>
      <c r="B788" s="86"/>
      <c r="C788" s="60"/>
      <c r="D788" s="87"/>
      <c r="E788" s="60"/>
      <c r="F788" s="60"/>
      <c r="G788" s="60"/>
      <c r="H788" s="88"/>
      <c r="I788" s="98"/>
      <c r="J788" s="9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 x14ac:dyDescent="0.35">
      <c r="A789" s="60"/>
      <c r="B789" s="86"/>
      <c r="C789" s="60"/>
      <c r="D789" s="87"/>
      <c r="E789" s="60"/>
      <c r="F789" s="60"/>
      <c r="G789" s="60"/>
      <c r="H789" s="88"/>
      <c r="I789" s="98"/>
      <c r="J789" s="9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 x14ac:dyDescent="0.35">
      <c r="A790" s="60"/>
      <c r="B790" s="86"/>
      <c r="C790" s="60"/>
      <c r="D790" s="87"/>
      <c r="E790" s="60"/>
      <c r="F790" s="60"/>
      <c r="G790" s="60"/>
      <c r="H790" s="88"/>
      <c r="I790" s="98"/>
      <c r="J790" s="9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 x14ac:dyDescent="0.35">
      <c r="A791" s="60"/>
      <c r="B791" s="86"/>
      <c r="C791" s="60"/>
      <c r="D791" s="87"/>
      <c r="E791" s="60"/>
      <c r="F791" s="60"/>
      <c r="G791" s="60"/>
      <c r="H791" s="88"/>
      <c r="I791" s="98"/>
      <c r="J791" s="9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 x14ac:dyDescent="0.35">
      <c r="A792" s="60"/>
      <c r="B792" s="86"/>
      <c r="C792" s="60"/>
      <c r="D792" s="87"/>
      <c r="E792" s="60"/>
      <c r="F792" s="60"/>
      <c r="G792" s="60"/>
      <c r="H792" s="88"/>
      <c r="I792" s="98"/>
      <c r="J792" s="9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 x14ac:dyDescent="0.35">
      <c r="A793" s="60"/>
      <c r="B793" s="86"/>
      <c r="C793" s="60"/>
      <c r="D793" s="87"/>
      <c r="E793" s="60"/>
      <c r="F793" s="60"/>
      <c r="G793" s="60"/>
      <c r="H793" s="88"/>
      <c r="I793" s="98"/>
      <c r="J793" s="9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 x14ac:dyDescent="0.35">
      <c r="A794" s="60"/>
      <c r="B794" s="86"/>
      <c r="C794" s="60"/>
      <c r="D794" s="87"/>
      <c r="E794" s="60"/>
      <c r="F794" s="60"/>
      <c r="G794" s="60"/>
      <c r="H794" s="88"/>
      <c r="I794" s="98"/>
      <c r="J794" s="9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 x14ac:dyDescent="0.35">
      <c r="A795" s="60"/>
      <c r="B795" s="86"/>
      <c r="C795" s="60"/>
      <c r="D795" s="87"/>
      <c r="E795" s="60"/>
      <c r="F795" s="60"/>
      <c r="G795" s="60"/>
      <c r="H795" s="88"/>
      <c r="I795" s="98"/>
      <c r="J795" s="9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 x14ac:dyDescent="0.35">
      <c r="A796" s="60"/>
      <c r="B796" s="86"/>
      <c r="C796" s="60"/>
      <c r="D796" s="87"/>
      <c r="E796" s="60"/>
      <c r="F796" s="60"/>
      <c r="G796" s="60"/>
      <c r="H796" s="88"/>
      <c r="I796" s="98"/>
      <c r="J796" s="9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 x14ac:dyDescent="0.35">
      <c r="A797" s="60"/>
      <c r="B797" s="86"/>
      <c r="C797" s="60"/>
      <c r="D797" s="87"/>
      <c r="E797" s="60"/>
      <c r="F797" s="60"/>
      <c r="G797" s="60"/>
      <c r="H797" s="88"/>
      <c r="I797" s="98"/>
      <c r="J797" s="9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 x14ac:dyDescent="0.35">
      <c r="A798" s="60"/>
      <c r="B798" s="86"/>
      <c r="C798" s="60"/>
      <c r="D798" s="87"/>
      <c r="E798" s="60"/>
      <c r="F798" s="60"/>
      <c r="G798" s="60"/>
      <c r="H798" s="88"/>
      <c r="I798" s="98"/>
      <c r="J798" s="9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 x14ac:dyDescent="0.35">
      <c r="A799" s="60"/>
      <c r="B799" s="86"/>
      <c r="C799" s="60"/>
      <c r="D799" s="87"/>
      <c r="E799" s="60"/>
      <c r="F799" s="60"/>
      <c r="G799" s="60"/>
      <c r="H799" s="88"/>
      <c r="I799" s="98"/>
      <c r="J799" s="98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 x14ac:dyDescent="0.35">
      <c r="A800" s="60"/>
      <c r="B800" s="86"/>
      <c r="C800" s="60"/>
      <c r="D800" s="87"/>
      <c r="E800" s="60"/>
      <c r="F800" s="60"/>
      <c r="G800" s="60"/>
      <c r="H800" s="88"/>
      <c r="I800" s="98"/>
      <c r="J800" s="98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 x14ac:dyDescent="0.35">
      <c r="A801" s="60"/>
      <c r="B801" s="86"/>
      <c r="C801" s="60"/>
      <c r="D801" s="87"/>
      <c r="E801" s="60"/>
      <c r="F801" s="60"/>
      <c r="G801" s="60"/>
      <c r="H801" s="88"/>
      <c r="I801" s="98"/>
      <c r="J801" s="9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 x14ac:dyDescent="0.35">
      <c r="A802" s="60"/>
      <c r="B802" s="86"/>
      <c r="C802" s="60"/>
      <c r="D802" s="87"/>
      <c r="E802" s="60"/>
      <c r="F802" s="60"/>
      <c r="G802" s="60"/>
      <c r="H802" s="88"/>
      <c r="I802" s="98"/>
      <c r="J802" s="9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 x14ac:dyDescent="0.35">
      <c r="A803" s="60"/>
      <c r="B803" s="86"/>
      <c r="C803" s="60"/>
      <c r="D803" s="87"/>
      <c r="E803" s="60"/>
      <c r="F803" s="60"/>
      <c r="G803" s="60"/>
      <c r="H803" s="88"/>
      <c r="I803" s="98"/>
      <c r="J803" s="9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 x14ac:dyDescent="0.35">
      <c r="A804" s="60"/>
      <c r="B804" s="86"/>
      <c r="C804" s="60"/>
      <c r="D804" s="87"/>
      <c r="E804" s="60"/>
      <c r="F804" s="60"/>
      <c r="G804" s="60"/>
      <c r="H804" s="88"/>
      <c r="I804" s="98"/>
      <c r="J804" s="9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 x14ac:dyDescent="0.35">
      <c r="A805" s="60"/>
      <c r="B805" s="86"/>
      <c r="C805" s="60"/>
      <c r="D805" s="87"/>
      <c r="E805" s="60"/>
      <c r="F805" s="60"/>
      <c r="G805" s="60"/>
      <c r="H805" s="88"/>
      <c r="I805" s="98"/>
      <c r="J805" s="9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 x14ac:dyDescent="0.35">
      <c r="A806" s="60"/>
      <c r="B806" s="86"/>
      <c r="C806" s="60"/>
      <c r="D806" s="87"/>
      <c r="E806" s="60"/>
      <c r="F806" s="60"/>
      <c r="G806" s="60"/>
      <c r="H806" s="88"/>
      <c r="I806" s="98"/>
      <c r="J806" s="9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 x14ac:dyDescent="0.35">
      <c r="A807" s="60"/>
      <c r="B807" s="86"/>
      <c r="C807" s="60"/>
      <c r="D807" s="87"/>
      <c r="E807" s="60"/>
      <c r="F807" s="60"/>
      <c r="G807" s="60"/>
      <c r="H807" s="88"/>
      <c r="I807" s="98"/>
      <c r="J807" s="9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 x14ac:dyDescent="0.35">
      <c r="A808" s="60"/>
      <c r="B808" s="86"/>
      <c r="C808" s="60"/>
      <c r="D808" s="87"/>
      <c r="E808" s="60"/>
      <c r="F808" s="60"/>
      <c r="G808" s="60"/>
      <c r="H808" s="88"/>
      <c r="I808" s="98"/>
      <c r="J808" s="9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 x14ac:dyDescent="0.35">
      <c r="A809" s="60"/>
      <c r="B809" s="86"/>
      <c r="C809" s="60"/>
      <c r="D809" s="87"/>
      <c r="E809" s="60"/>
      <c r="F809" s="60"/>
      <c r="G809" s="60"/>
      <c r="H809" s="88"/>
      <c r="I809" s="98"/>
      <c r="J809" s="9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 x14ac:dyDescent="0.35">
      <c r="A810" s="60"/>
      <c r="B810" s="86"/>
      <c r="C810" s="60"/>
      <c r="D810" s="87"/>
      <c r="E810" s="60"/>
      <c r="F810" s="60"/>
      <c r="G810" s="60"/>
      <c r="H810" s="88"/>
      <c r="I810" s="98"/>
      <c r="J810" s="9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 x14ac:dyDescent="0.35">
      <c r="A811" s="60"/>
      <c r="B811" s="86"/>
      <c r="C811" s="60"/>
      <c r="D811" s="87"/>
      <c r="E811" s="60"/>
      <c r="F811" s="60"/>
      <c r="G811" s="60"/>
      <c r="H811" s="88"/>
      <c r="I811" s="98"/>
      <c r="J811" s="9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 x14ac:dyDescent="0.35">
      <c r="A812" s="60"/>
      <c r="B812" s="86"/>
      <c r="C812" s="60"/>
      <c r="D812" s="87"/>
      <c r="E812" s="60"/>
      <c r="F812" s="60"/>
      <c r="G812" s="60"/>
      <c r="H812" s="88"/>
      <c r="I812" s="98"/>
      <c r="J812" s="9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 x14ac:dyDescent="0.35">
      <c r="A813" s="60"/>
      <c r="B813" s="86"/>
      <c r="C813" s="60"/>
      <c r="D813" s="87"/>
      <c r="E813" s="60"/>
      <c r="F813" s="60"/>
      <c r="G813" s="60"/>
      <c r="H813" s="88"/>
      <c r="I813" s="98"/>
      <c r="J813" s="9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 x14ac:dyDescent="0.35">
      <c r="A814" s="60"/>
      <c r="B814" s="86"/>
      <c r="C814" s="60"/>
      <c r="D814" s="87"/>
      <c r="E814" s="60"/>
      <c r="F814" s="60"/>
      <c r="G814" s="60"/>
      <c r="H814" s="88"/>
      <c r="I814" s="98"/>
      <c r="J814" s="9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 x14ac:dyDescent="0.35">
      <c r="A815" s="60"/>
      <c r="B815" s="86"/>
      <c r="C815" s="60"/>
      <c r="D815" s="87"/>
      <c r="E815" s="60"/>
      <c r="F815" s="60"/>
      <c r="G815" s="60"/>
      <c r="H815" s="88"/>
      <c r="I815" s="98"/>
      <c r="J815" s="9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 x14ac:dyDescent="0.35">
      <c r="A816" s="60"/>
      <c r="B816" s="86"/>
      <c r="C816" s="60"/>
      <c r="D816" s="87"/>
      <c r="E816" s="60"/>
      <c r="F816" s="60"/>
      <c r="G816" s="60"/>
      <c r="H816" s="88"/>
      <c r="I816" s="98"/>
      <c r="J816" s="9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 x14ac:dyDescent="0.35">
      <c r="A817" s="60"/>
      <c r="B817" s="86"/>
      <c r="C817" s="60"/>
      <c r="D817" s="87"/>
      <c r="E817" s="60"/>
      <c r="F817" s="60"/>
      <c r="G817" s="60"/>
      <c r="H817" s="88"/>
      <c r="I817" s="98"/>
      <c r="J817" s="9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 x14ac:dyDescent="0.35">
      <c r="A818" s="60"/>
      <c r="B818" s="86"/>
      <c r="C818" s="60"/>
      <c r="D818" s="87"/>
      <c r="E818" s="60"/>
      <c r="F818" s="60"/>
      <c r="G818" s="60"/>
      <c r="H818" s="88"/>
      <c r="I818" s="98"/>
      <c r="J818" s="9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 x14ac:dyDescent="0.35">
      <c r="A819" s="60"/>
      <c r="B819" s="86"/>
      <c r="C819" s="60"/>
      <c r="D819" s="87"/>
      <c r="E819" s="60"/>
      <c r="F819" s="60"/>
      <c r="G819" s="60"/>
      <c r="H819" s="88"/>
      <c r="I819" s="98"/>
      <c r="J819" s="9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 x14ac:dyDescent="0.35">
      <c r="A820" s="60"/>
      <c r="B820" s="86"/>
      <c r="C820" s="60"/>
      <c r="D820" s="87"/>
      <c r="E820" s="60"/>
      <c r="F820" s="60"/>
      <c r="G820" s="60"/>
      <c r="H820" s="88"/>
      <c r="I820" s="98"/>
      <c r="J820" s="9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 x14ac:dyDescent="0.35">
      <c r="A821" s="60"/>
      <c r="B821" s="86"/>
      <c r="C821" s="60"/>
      <c r="D821" s="87"/>
      <c r="E821" s="60"/>
      <c r="F821" s="60"/>
      <c r="G821" s="60"/>
      <c r="H821" s="88"/>
      <c r="I821" s="98"/>
      <c r="J821" s="9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 x14ac:dyDescent="0.35">
      <c r="A822" s="60"/>
      <c r="B822" s="86"/>
      <c r="C822" s="60"/>
      <c r="D822" s="87"/>
      <c r="E822" s="60"/>
      <c r="F822" s="60"/>
      <c r="G822" s="60"/>
      <c r="H822" s="88"/>
      <c r="I822" s="98"/>
      <c r="J822" s="9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 x14ac:dyDescent="0.35">
      <c r="A823" s="60"/>
      <c r="B823" s="86"/>
      <c r="C823" s="60"/>
      <c r="D823" s="87"/>
      <c r="E823" s="60"/>
      <c r="F823" s="60"/>
      <c r="G823" s="60"/>
      <c r="H823" s="88"/>
      <c r="I823" s="98"/>
      <c r="J823" s="9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 x14ac:dyDescent="0.35">
      <c r="A824" s="60"/>
      <c r="B824" s="86"/>
      <c r="C824" s="60"/>
      <c r="D824" s="87"/>
      <c r="E824" s="60"/>
      <c r="F824" s="60"/>
      <c r="G824" s="60"/>
      <c r="H824" s="88"/>
      <c r="I824" s="98"/>
      <c r="J824" s="9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 x14ac:dyDescent="0.35">
      <c r="A825" s="60"/>
      <c r="B825" s="86"/>
      <c r="C825" s="60"/>
      <c r="D825" s="87"/>
      <c r="E825" s="60"/>
      <c r="F825" s="60"/>
      <c r="G825" s="60"/>
      <c r="H825" s="88"/>
      <c r="I825" s="98"/>
      <c r="J825" s="9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 x14ac:dyDescent="0.35">
      <c r="A826" s="60"/>
      <c r="B826" s="86"/>
      <c r="C826" s="60"/>
      <c r="D826" s="87"/>
      <c r="E826" s="60"/>
      <c r="F826" s="60"/>
      <c r="G826" s="60"/>
      <c r="H826" s="88"/>
      <c r="I826" s="98"/>
      <c r="J826" s="9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 x14ac:dyDescent="0.35">
      <c r="A827" s="60"/>
      <c r="B827" s="86"/>
      <c r="C827" s="60"/>
      <c r="D827" s="87"/>
      <c r="E827" s="60"/>
      <c r="F827" s="60"/>
      <c r="G827" s="60"/>
      <c r="H827" s="88"/>
      <c r="I827" s="98"/>
      <c r="J827" s="9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 x14ac:dyDescent="0.35">
      <c r="A828" s="60"/>
      <c r="B828" s="86"/>
      <c r="C828" s="60"/>
      <c r="D828" s="87"/>
      <c r="E828" s="60"/>
      <c r="F828" s="60"/>
      <c r="G828" s="60"/>
      <c r="H828" s="88"/>
      <c r="I828" s="98"/>
      <c r="J828" s="9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 x14ac:dyDescent="0.35">
      <c r="A829" s="60"/>
      <c r="B829" s="86"/>
      <c r="C829" s="60"/>
      <c r="D829" s="87"/>
      <c r="E829" s="60"/>
      <c r="F829" s="60"/>
      <c r="G829" s="60"/>
      <c r="H829" s="88"/>
      <c r="I829" s="98"/>
      <c r="J829" s="9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 x14ac:dyDescent="0.35">
      <c r="A830" s="60"/>
      <c r="B830" s="86"/>
      <c r="C830" s="60"/>
      <c r="D830" s="87"/>
      <c r="E830" s="60"/>
      <c r="F830" s="60"/>
      <c r="G830" s="60"/>
      <c r="H830" s="88"/>
      <c r="I830" s="98"/>
      <c r="J830" s="9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 x14ac:dyDescent="0.35">
      <c r="A831" s="60"/>
      <c r="B831" s="86"/>
      <c r="C831" s="60"/>
      <c r="D831" s="87"/>
      <c r="E831" s="60"/>
      <c r="F831" s="60"/>
      <c r="G831" s="60"/>
      <c r="H831" s="88"/>
      <c r="I831" s="98"/>
      <c r="J831" s="9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 x14ac:dyDescent="0.35">
      <c r="A832" s="60"/>
      <c r="B832" s="86"/>
      <c r="C832" s="60"/>
      <c r="D832" s="87"/>
      <c r="E832" s="60"/>
      <c r="F832" s="60"/>
      <c r="G832" s="60"/>
      <c r="H832" s="88"/>
      <c r="I832" s="98"/>
      <c r="J832" s="9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 x14ac:dyDescent="0.35">
      <c r="A833" s="60"/>
      <c r="B833" s="86"/>
      <c r="C833" s="60"/>
      <c r="D833" s="87"/>
      <c r="E833" s="60"/>
      <c r="F833" s="60"/>
      <c r="G833" s="60"/>
      <c r="H833" s="88"/>
      <c r="I833" s="98"/>
      <c r="J833" s="9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 x14ac:dyDescent="0.35">
      <c r="A834" s="60"/>
      <c r="B834" s="86"/>
      <c r="C834" s="60"/>
      <c r="D834" s="87"/>
      <c r="E834" s="60"/>
      <c r="F834" s="60"/>
      <c r="G834" s="60"/>
      <c r="H834" s="88"/>
      <c r="I834" s="98"/>
      <c r="J834" s="9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 x14ac:dyDescent="0.35">
      <c r="A835" s="60"/>
      <c r="B835" s="86"/>
      <c r="C835" s="60"/>
      <c r="D835" s="87"/>
      <c r="E835" s="60"/>
      <c r="F835" s="60"/>
      <c r="G835" s="60"/>
      <c r="H835" s="88"/>
      <c r="I835" s="98"/>
      <c r="J835" s="9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 x14ac:dyDescent="0.35">
      <c r="A836" s="60"/>
      <c r="B836" s="86"/>
      <c r="C836" s="60"/>
      <c r="D836" s="87"/>
      <c r="E836" s="60"/>
      <c r="F836" s="60"/>
      <c r="G836" s="60"/>
      <c r="H836" s="88"/>
      <c r="I836" s="98"/>
      <c r="J836" s="9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 x14ac:dyDescent="0.35">
      <c r="A837" s="60"/>
      <c r="B837" s="86"/>
      <c r="C837" s="60"/>
      <c r="D837" s="87"/>
      <c r="E837" s="60"/>
      <c r="F837" s="60"/>
      <c r="G837" s="60"/>
      <c r="H837" s="88"/>
      <c r="I837" s="98"/>
      <c r="J837" s="98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 x14ac:dyDescent="0.35">
      <c r="A838" s="60"/>
      <c r="B838" s="86"/>
      <c r="C838" s="60"/>
      <c r="D838" s="87"/>
      <c r="E838" s="60"/>
      <c r="F838" s="60"/>
      <c r="G838" s="60"/>
      <c r="H838" s="88"/>
      <c r="I838" s="98"/>
      <c r="J838" s="98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 x14ac:dyDescent="0.35">
      <c r="A839" s="60"/>
      <c r="B839" s="86"/>
      <c r="C839" s="60"/>
      <c r="D839" s="87"/>
      <c r="E839" s="60"/>
      <c r="F839" s="60"/>
      <c r="G839" s="60"/>
      <c r="H839" s="88"/>
      <c r="I839" s="98"/>
      <c r="J839" s="98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 x14ac:dyDescent="0.35">
      <c r="A840" s="60"/>
      <c r="B840" s="86"/>
      <c r="C840" s="60"/>
      <c r="D840" s="87"/>
      <c r="E840" s="60"/>
      <c r="F840" s="60"/>
      <c r="G840" s="60"/>
      <c r="H840" s="88"/>
      <c r="I840" s="98"/>
      <c r="J840" s="98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 x14ac:dyDescent="0.35">
      <c r="A841" s="60"/>
      <c r="B841" s="86"/>
      <c r="C841" s="60"/>
      <c r="D841" s="87"/>
      <c r="E841" s="60"/>
      <c r="F841" s="60"/>
      <c r="G841" s="60"/>
      <c r="H841" s="88"/>
      <c r="I841" s="98"/>
      <c r="J841" s="98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 x14ac:dyDescent="0.35">
      <c r="A842" s="60"/>
      <c r="B842" s="86"/>
      <c r="C842" s="60"/>
      <c r="D842" s="87"/>
      <c r="E842" s="60"/>
      <c r="F842" s="60"/>
      <c r="G842" s="60"/>
      <c r="H842" s="88"/>
      <c r="I842" s="98"/>
      <c r="J842" s="98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 x14ac:dyDescent="0.35">
      <c r="A843" s="60"/>
      <c r="B843" s="86"/>
      <c r="C843" s="60"/>
      <c r="D843" s="87"/>
      <c r="E843" s="60"/>
      <c r="F843" s="60"/>
      <c r="G843" s="60"/>
      <c r="H843" s="88"/>
      <c r="I843" s="98"/>
      <c r="J843" s="98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 x14ac:dyDescent="0.35">
      <c r="A844" s="60"/>
      <c r="B844" s="86"/>
      <c r="C844" s="60"/>
      <c r="D844" s="87"/>
      <c r="E844" s="60"/>
      <c r="F844" s="60"/>
      <c r="G844" s="60"/>
      <c r="H844" s="88"/>
      <c r="I844" s="98"/>
      <c r="J844" s="98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 x14ac:dyDescent="0.35">
      <c r="A845" s="60"/>
      <c r="B845" s="86"/>
      <c r="C845" s="60"/>
      <c r="D845" s="87"/>
      <c r="E845" s="60"/>
      <c r="F845" s="60"/>
      <c r="G845" s="60"/>
      <c r="H845" s="88"/>
      <c r="I845" s="98"/>
      <c r="J845" s="98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 x14ac:dyDescent="0.35">
      <c r="A846" s="60"/>
      <c r="B846" s="86"/>
      <c r="C846" s="60"/>
      <c r="D846" s="87"/>
      <c r="E846" s="60"/>
      <c r="F846" s="60"/>
      <c r="G846" s="60"/>
      <c r="H846" s="88"/>
      <c r="I846" s="98"/>
      <c r="J846" s="98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 x14ac:dyDescent="0.35">
      <c r="A847" s="60"/>
      <c r="B847" s="86"/>
      <c r="C847" s="60"/>
      <c r="D847" s="87"/>
      <c r="E847" s="60"/>
      <c r="F847" s="60"/>
      <c r="G847" s="60"/>
      <c r="H847" s="88"/>
      <c r="I847" s="98"/>
      <c r="J847" s="98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 x14ac:dyDescent="0.35">
      <c r="A848" s="60"/>
      <c r="B848" s="86"/>
      <c r="C848" s="60"/>
      <c r="D848" s="87"/>
      <c r="E848" s="60"/>
      <c r="F848" s="60"/>
      <c r="G848" s="60"/>
      <c r="H848" s="88"/>
      <c r="I848" s="98"/>
      <c r="J848" s="98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 x14ac:dyDescent="0.35">
      <c r="A849" s="60"/>
      <c r="B849" s="86"/>
      <c r="C849" s="60"/>
      <c r="D849" s="87"/>
      <c r="E849" s="60"/>
      <c r="F849" s="60"/>
      <c r="G849" s="60"/>
      <c r="H849" s="88"/>
      <c r="I849" s="98"/>
      <c r="J849" s="98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 x14ac:dyDescent="0.35">
      <c r="A850" s="60"/>
      <c r="B850" s="86"/>
      <c r="C850" s="60"/>
      <c r="D850" s="87"/>
      <c r="E850" s="60"/>
      <c r="F850" s="60"/>
      <c r="G850" s="60"/>
      <c r="H850" s="88"/>
      <c r="I850" s="98"/>
      <c r="J850" s="98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 x14ac:dyDescent="0.35">
      <c r="A851" s="60"/>
      <c r="B851" s="86"/>
      <c r="C851" s="60"/>
      <c r="D851" s="87"/>
      <c r="E851" s="60"/>
      <c r="F851" s="60"/>
      <c r="G851" s="60"/>
      <c r="H851" s="88"/>
      <c r="I851" s="98"/>
      <c r="J851" s="98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 x14ac:dyDescent="0.35">
      <c r="A852" s="60"/>
      <c r="B852" s="86"/>
      <c r="C852" s="60"/>
      <c r="D852" s="87"/>
      <c r="E852" s="60"/>
      <c r="F852" s="60"/>
      <c r="G852" s="60"/>
      <c r="H852" s="88"/>
      <c r="I852" s="98"/>
      <c r="J852" s="98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 x14ac:dyDescent="0.35">
      <c r="A853" s="60"/>
      <c r="B853" s="86"/>
      <c r="C853" s="60"/>
      <c r="D853" s="87"/>
      <c r="E853" s="60"/>
      <c r="F853" s="60"/>
      <c r="G853" s="60"/>
      <c r="H853" s="88"/>
      <c r="I853" s="98"/>
      <c r="J853" s="98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 x14ac:dyDescent="0.35">
      <c r="A854" s="60"/>
      <c r="B854" s="86"/>
      <c r="C854" s="60"/>
      <c r="D854" s="87"/>
      <c r="E854" s="60"/>
      <c r="F854" s="60"/>
      <c r="G854" s="60"/>
      <c r="H854" s="88"/>
      <c r="I854" s="98"/>
      <c r="J854" s="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 x14ac:dyDescent="0.35">
      <c r="A855" s="60"/>
      <c r="B855" s="86"/>
      <c r="C855" s="60"/>
      <c r="D855" s="87"/>
      <c r="E855" s="60"/>
      <c r="F855" s="60"/>
      <c r="G855" s="60"/>
      <c r="H855" s="88"/>
      <c r="I855" s="98"/>
      <c r="J855" s="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 x14ac:dyDescent="0.35">
      <c r="A856" s="60"/>
      <c r="B856" s="86"/>
      <c r="C856" s="60"/>
      <c r="D856" s="87"/>
      <c r="E856" s="60"/>
      <c r="F856" s="60"/>
      <c r="G856" s="60"/>
      <c r="H856" s="88"/>
      <c r="I856" s="98"/>
      <c r="J856" s="98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 x14ac:dyDescent="0.35">
      <c r="A857" s="60"/>
      <c r="B857" s="86"/>
      <c r="C857" s="60"/>
      <c r="D857" s="87"/>
      <c r="E857" s="60"/>
      <c r="F857" s="60"/>
      <c r="G857" s="60"/>
      <c r="H857" s="88"/>
      <c r="I857" s="98"/>
      <c r="J857" s="98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 x14ac:dyDescent="0.35">
      <c r="A858" s="60"/>
      <c r="B858" s="86"/>
      <c r="C858" s="60"/>
      <c r="D858" s="87"/>
      <c r="E858" s="60"/>
      <c r="F858" s="60"/>
      <c r="G858" s="60"/>
      <c r="H858" s="88"/>
      <c r="I858" s="98"/>
      <c r="J858" s="98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 x14ac:dyDescent="0.35">
      <c r="A859" s="60"/>
      <c r="B859" s="86"/>
      <c r="C859" s="60"/>
      <c r="D859" s="87"/>
      <c r="E859" s="60"/>
      <c r="F859" s="60"/>
      <c r="G859" s="60"/>
      <c r="H859" s="88"/>
      <c r="I859" s="98"/>
      <c r="J859" s="98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 x14ac:dyDescent="0.35">
      <c r="A860" s="60"/>
      <c r="B860" s="86"/>
      <c r="C860" s="60"/>
      <c r="D860" s="87"/>
      <c r="E860" s="60"/>
      <c r="F860" s="60"/>
      <c r="G860" s="60"/>
      <c r="H860" s="88"/>
      <c r="I860" s="98"/>
      <c r="J860" s="98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 x14ac:dyDescent="0.35">
      <c r="A861" s="60"/>
      <c r="B861" s="86"/>
      <c r="C861" s="60"/>
      <c r="D861" s="87"/>
      <c r="E861" s="60"/>
      <c r="F861" s="60"/>
      <c r="G861" s="60"/>
      <c r="H861" s="88"/>
      <c r="I861" s="98"/>
      <c r="J861" s="98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 x14ac:dyDescent="0.35">
      <c r="A862" s="60"/>
      <c r="B862" s="86"/>
      <c r="C862" s="60"/>
      <c r="D862" s="87"/>
      <c r="E862" s="60"/>
      <c r="F862" s="60"/>
      <c r="G862" s="60"/>
      <c r="H862" s="88"/>
      <c r="I862" s="98"/>
      <c r="J862" s="98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 x14ac:dyDescent="0.35">
      <c r="A863" s="60"/>
      <c r="B863" s="86"/>
      <c r="C863" s="60"/>
      <c r="D863" s="87"/>
      <c r="E863" s="60"/>
      <c r="F863" s="60"/>
      <c r="G863" s="60"/>
      <c r="H863" s="88"/>
      <c r="I863" s="98"/>
      <c r="J863" s="98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 x14ac:dyDescent="0.35">
      <c r="A864" s="60"/>
      <c r="B864" s="86"/>
      <c r="C864" s="60"/>
      <c r="D864" s="87"/>
      <c r="E864" s="60"/>
      <c r="F864" s="60"/>
      <c r="G864" s="60"/>
      <c r="H864" s="88"/>
      <c r="I864" s="98"/>
      <c r="J864" s="98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 x14ac:dyDescent="0.35">
      <c r="A865" s="60"/>
      <c r="B865" s="86"/>
      <c r="C865" s="60"/>
      <c r="D865" s="87"/>
      <c r="E865" s="60"/>
      <c r="F865" s="60"/>
      <c r="G865" s="60"/>
      <c r="H865" s="88"/>
      <c r="I865" s="98"/>
      <c r="J865" s="9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 x14ac:dyDescent="0.35">
      <c r="A866" s="60"/>
      <c r="B866" s="86"/>
      <c r="C866" s="60"/>
      <c r="D866" s="87"/>
      <c r="E866" s="60"/>
      <c r="F866" s="60"/>
      <c r="G866" s="60"/>
      <c r="H866" s="88"/>
      <c r="I866" s="98"/>
      <c r="J866" s="9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 x14ac:dyDescent="0.35">
      <c r="A867" s="60"/>
      <c r="B867" s="86"/>
      <c r="C867" s="60"/>
      <c r="D867" s="87"/>
      <c r="E867" s="60"/>
      <c r="F867" s="60"/>
      <c r="G867" s="60"/>
      <c r="H867" s="88"/>
      <c r="I867" s="98"/>
      <c r="J867" s="9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 x14ac:dyDescent="0.35">
      <c r="A868" s="60"/>
      <c r="B868" s="86"/>
      <c r="C868" s="60"/>
      <c r="D868" s="87"/>
      <c r="E868" s="60"/>
      <c r="F868" s="60"/>
      <c r="G868" s="60"/>
      <c r="H868" s="88"/>
      <c r="I868" s="98"/>
      <c r="J868" s="9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 x14ac:dyDescent="0.35">
      <c r="A869" s="60"/>
      <c r="B869" s="86"/>
      <c r="C869" s="60"/>
      <c r="D869" s="87"/>
      <c r="E869" s="60"/>
      <c r="F869" s="60"/>
      <c r="G869" s="60"/>
      <c r="H869" s="88"/>
      <c r="I869" s="98"/>
      <c r="J869" s="9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 x14ac:dyDescent="0.35">
      <c r="A870" s="60"/>
      <c r="B870" s="86"/>
      <c r="C870" s="60"/>
      <c r="D870" s="87"/>
      <c r="E870" s="60"/>
      <c r="F870" s="60"/>
      <c r="G870" s="60"/>
      <c r="H870" s="88"/>
      <c r="I870" s="98"/>
      <c r="J870" s="9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 x14ac:dyDescent="0.35">
      <c r="A871" s="60"/>
      <c r="B871" s="86"/>
      <c r="C871" s="60"/>
      <c r="D871" s="87"/>
      <c r="E871" s="60"/>
      <c r="F871" s="60"/>
      <c r="G871" s="60"/>
      <c r="H871" s="88"/>
      <c r="I871" s="98"/>
      <c r="J871" s="9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 x14ac:dyDescent="0.35">
      <c r="A872" s="60"/>
      <c r="B872" s="86"/>
      <c r="C872" s="60"/>
      <c r="D872" s="87"/>
      <c r="E872" s="60"/>
      <c r="F872" s="60"/>
      <c r="G872" s="60"/>
      <c r="H872" s="88"/>
      <c r="I872" s="98"/>
      <c r="J872" s="9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 x14ac:dyDescent="0.35">
      <c r="A873" s="60"/>
      <c r="B873" s="86"/>
      <c r="C873" s="60"/>
      <c r="D873" s="87"/>
      <c r="E873" s="60"/>
      <c r="F873" s="60"/>
      <c r="G873" s="60"/>
      <c r="H873" s="88"/>
      <c r="I873" s="98"/>
      <c r="J873" s="9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 x14ac:dyDescent="0.35">
      <c r="A874" s="60"/>
      <c r="B874" s="86"/>
      <c r="C874" s="60"/>
      <c r="D874" s="87"/>
      <c r="E874" s="60"/>
      <c r="F874" s="60"/>
      <c r="G874" s="60"/>
      <c r="H874" s="88"/>
      <c r="I874" s="98"/>
      <c r="J874" s="98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 x14ac:dyDescent="0.35">
      <c r="A875" s="60"/>
      <c r="B875" s="86"/>
      <c r="C875" s="60"/>
      <c r="D875" s="87"/>
      <c r="E875" s="60"/>
      <c r="F875" s="60"/>
      <c r="G875" s="60"/>
      <c r="H875" s="88"/>
      <c r="I875" s="98"/>
      <c r="J875" s="98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 x14ac:dyDescent="0.35">
      <c r="A876" s="60"/>
      <c r="B876" s="86"/>
      <c r="C876" s="60"/>
      <c r="D876" s="87"/>
      <c r="E876" s="60"/>
      <c r="F876" s="60"/>
      <c r="G876" s="60"/>
      <c r="H876" s="88"/>
      <c r="I876" s="98"/>
      <c r="J876" s="98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 x14ac:dyDescent="0.35">
      <c r="A877" s="60"/>
      <c r="B877" s="86"/>
      <c r="C877" s="60"/>
      <c r="D877" s="87"/>
      <c r="E877" s="60"/>
      <c r="F877" s="60"/>
      <c r="G877" s="60"/>
      <c r="H877" s="88"/>
      <c r="I877" s="98"/>
      <c r="J877" s="98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 x14ac:dyDescent="0.35">
      <c r="A878" s="60"/>
      <c r="B878" s="86"/>
      <c r="C878" s="60"/>
      <c r="D878" s="87"/>
      <c r="E878" s="60"/>
      <c r="F878" s="60"/>
      <c r="G878" s="60"/>
      <c r="H878" s="88"/>
      <c r="I878" s="98"/>
      <c r="J878" s="98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 x14ac:dyDescent="0.35">
      <c r="A879" s="60"/>
      <c r="B879" s="86"/>
      <c r="C879" s="60"/>
      <c r="D879" s="87"/>
      <c r="E879" s="60"/>
      <c r="F879" s="60"/>
      <c r="G879" s="60"/>
      <c r="H879" s="88"/>
      <c r="I879" s="98"/>
      <c r="J879" s="98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 x14ac:dyDescent="0.35">
      <c r="A880" s="60"/>
      <c r="B880" s="86"/>
      <c r="C880" s="60"/>
      <c r="D880" s="87"/>
      <c r="E880" s="60"/>
      <c r="F880" s="60"/>
      <c r="G880" s="60"/>
      <c r="H880" s="88"/>
      <c r="I880" s="98"/>
      <c r="J880" s="98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 x14ac:dyDescent="0.35">
      <c r="A881" s="60"/>
      <c r="B881" s="86"/>
      <c r="C881" s="60"/>
      <c r="D881" s="87"/>
      <c r="E881" s="60"/>
      <c r="F881" s="60"/>
      <c r="G881" s="60"/>
      <c r="H881" s="88"/>
      <c r="I881" s="98"/>
      <c r="J881" s="98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 x14ac:dyDescent="0.35">
      <c r="A882" s="60"/>
      <c r="B882" s="86"/>
      <c r="C882" s="60"/>
      <c r="D882" s="87"/>
      <c r="E882" s="60"/>
      <c r="F882" s="60"/>
      <c r="G882" s="60"/>
      <c r="H882" s="88"/>
      <c r="I882" s="98"/>
      <c r="J882" s="98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 x14ac:dyDescent="0.35">
      <c r="A883" s="60"/>
      <c r="B883" s="86"/>
      <c r="C883" s="60"/>
      <c r="D883" s="87"/>
      <c r="E883" s="60"/>
      <c r="F883" s="60"/>
      <c r="G883" s="60"/>
      <c r="H883" s="88"/>
      <c r="I883" s="98"/>
      <c r="J883" s="98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 x14ac:dyDescent="0.35">
      <c r="A884" s="60"/>
      <c r="B884" s="86"/>
      <c r="C884" s="60"/>
      <c r="D884" s="87"/>
      <c r="E884" s="60"/>
      <c r="F884" s="60"/>
      <c r="G884" s="60"/>
      <c r="H884" s="88"/>
      <c r="I884" s="98"/>
      <c r="J884" s="98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 x14ac:dyDescent="0.35">
      <c r="A885" s="60"/>
      <c r="B885" s="86"/>
      <c r="C885" s="60"/>
      <c r="D885" s="87"/>
      <c r="E885" s="60"/>
      <c r="F885" s="60"/>
      <c r="G885" s="60"/>
      <c r="H885" s="88"/>
      <c r="I885" s="98"/>
      <c r="J885" s="98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 x14ac:dyDescent="0.35">
      <c r="A886" s="60"/>
      <c r="B886" s="86"/>
      <c r="C886" s="60"/>
      <c r="D886" s="87"/>
      <c r="E886" s="60"/>
      <c r="F886" s="60"/>
      <c r="G886" s="60"/>
      <c r="H886" s="88"/>
      <c r="I886" s="98"/>
      <c r="J886" s="98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 x14ac:dyDescent="0.35">
      <c r="A887" s="60"/>
      <c r="B887" s="86"/>
      <c r="C887" s="60"/>
      <c r="D887" s="87"/>
      <c r="E887" s="60"/>
      <c r="F887" s="60"/>
      <c r="G887" s="60"/>
      <c r="H887" s="88"/>
      <c r="I887" s="98"/>
      <c r="J887" s="98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 x14ac:dyDescent="0.35">
      <c r="A888" s="60"/>
      <c r="B888" s="86"/>
      <c r="C888" s="60"/>
      <c r="D888" s="87"/>
      <c r="E888" s="60"/>
      <c r="F888" s="60"/>
      <c r="G888" s="60"/>
      <c r="H888" s="88"/>
      <c r="I888" s="98"/>
      <c r="J888" s="98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 x14ac:dyDescent="0.35">
      <c r="A889" s="60"/>
      <c r="B889" s="86"/>
      <c r="C889" s="60"/>
      <c r="D889" s="87"/>
      <c r="E889" s="60"/>
      <c r="F889" s="60"/>
      <c r="G889" s="60"/>
      <c r="H889" s="88"/>
      <c r="I889" s="98"/>
      <c r="J889" s="98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 x14ac:dyDescent="0.35">
      <c r="A890" s="60"/>
      <c r="B890" s="86"/>
      <c r="C890" s="60"/>
      <c r="D890" s="87"/>
      <c r="E890" s="60"/>
      <c r="F890" s="60"/>
      <c r="G890" s="60"/>
      <c r="H890" s="88"/>
      <c r="I890" s="98"/>
      <c r="J890" s="98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 x14ac:dyDescent="0.35">
      <c r="A891" s="60"/>
      <c r="B891" s="86"/>
      <c r="C891" s="60"/>
      <c r="D891" s="87"/>
      <c r="E891" s="60"/>
      <c r="F891" s="60"/>
      <c r="G891" s="60"/>
      <c r="H891" s="88"/>
      <c r="I891" s="98"/>
      <c r="J891" s="98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 x14ac:dyDescent="0.35">
      <c r="A892" s="60"/>
      <c r="B892" s="86"/>
      <c r="C892" s="60"/>
      <c r="D892" s="87"/>
      <c r="E892" s="60"/>
      <c r="F892" s="60"/>
      <c r="G892" s="60"/>
      <c r="H892" s="88"/>
      <c r="I892" s="98"/>
      <c r="J892" s="98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 x14ac:dyDescent="0.35">
      <c r="A893" s="60"/>
      <c r="B893" s="86"/>
      <c r="C893" s="60"/>
      <c r="D893" s="87"/>
      <c r="E893" s="60"/>
      <c r="F893" s="60"/>
      <c r="G893" s="60"/>
      <c r="H893" s="88"/>
      <c r="I893" s="98"/>
      <c r="J893" s="98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 x14ac:dyDescent="0.35">
      <c r="A894" s="60"/>
      <c r="B894" s="86"/>
      <c r="C894" s="60"/>
      <c r="D894" s="87"/>
      <c r="E894" s="60"/>
      <c r="F894" s="60"/>
      <c r="G894" s="60"/>
      <c r="H894" s="88"/>
      <c r="I894" s="98"/>
      <c r="J894" s="98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 x14ac:dyDescent="0.35">
      <c r="A895" s="60"/>
      <c r="B895" s="86"/>
      <c r="C895" s="60"/>
      <c r="D895" s="87"/>
      <c r="E895" s="60"/>
      <c r="F895" s="60"/>
      <c r="G895" s="60"/>
      <c r="H895" s="88"/>
      <c r="I895" s="98"/>
      <c r="J895" s="98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 x14ac:dyDescent="0.35">
      <c r="A896" s="60"/>
      <c r="B896" s="86"/>
      <c r="C896" s="60"/>
      <c r="D896" s="87"/>
      <c r="E896" s="60"/>
      <c r="F896" s="60"/>
      <c r="G896" s="60"/>
      <c r="H896" s="88"/>
      <c r="I896" s="98"/>
      <c r="J896" s="98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 x14ac:dyDescent="0.35">
      <c r="A897" s="60"/>
      <c r="B897" s="86"/>
      <c r="C897" s="60"/>
      <c r="D897" s="87"/>
      <c r="E897" s="60"/>
      <c r="F897" s="60"/>
      <c r="G897" s="60"/>
      <c r="H897" s="88"/>
      <c r="I897" s="98"/>
      <c r="J897" s="98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 x14ac:dyDescent="0.35">
      <c r="A898" s="60"/>
      <c r="B898" s="86"/>
      <c r="C898" s="60"/>
      <c r="D898" s="87"/>
      <c r="E898" s="60"/>
      <c r="F898" s="60"/>
      <c r="G898" s="60"/>
      <c r="H898" s="88"/>
      <c r="I898" s="98"/>
      <c r="J898" s="98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 x14ac:dyDescent="0.35">
      <c r="A899" s="60"/>
      <c r="B899" s="86"/>
      <c r="C899" s="60"/>
      <c r="D899" s="87"/>
      <c r="E899" s="60"/>
      <c r="F899" s="60"/>
      <c r="G899" s="60"/>
      <c r="H899" s="88"/>
      <c r="I899" s="98"/>
      <c r="J899" s="98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 x14ac:dyDescent="0.35">
      <c r="A900" s="60"/>
      <c r="B900" s="86"/>
      <c r="C900" s="60"/>
      <c r="D900" s="87"/>
      <c r="E900" s="60"/>
      <c r="F900" s="60"/>
      <c r="G900" s="60"/>
      <c r="H900" s="88"/>
      <c r="I900" s="98"/>
      <c r="J900" s="98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 x14ac:dyDescent="0.35">
      <c r="A901" s="60"/>
      <c r="B901" s="86"/>
      <c r="C901" s="60"/>
      <c r="D901" s="87"/>
      <c r="E901" s="60"/>
      <c r="F901" s="60"/>
      <c r="G901" s="60"/>
      <c r="H901" s="88"/>
      <c r="I901" s="98"/>
      <c r="J901" s="98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 x14ac:dyDescent="0.35">
      <c r="A902" s="60"/>
      <c r="B902" s="86"/>
      <c r="C902" s="60"/>
      <c r="D902" s="87"/>
      <c r="E902" s="60"/>
      <c r="F902" s="60"/>
      <c r="G902" s="60"/>
      <c r="H902" s="88"/>
      <c r="I902" s="98"/>
      <c r="J902" s="98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 x14ac:dyDescent="0.35">
      <c r="A903" s="60"/>
      <c r="B903" s="86"/>
      <c r="C903" s="60"/>
      <c r="D903" s="87"/>
      <c r="E903" s="60"/>
      <c r="F903" s="60"/>
      <c r="G903" s="60"/>
      <c r="H903" s="88"/>
      <c r="I903" s="98"/>
      <c r="J903" s="98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 x14ac:dyDescent="0.35">
      <c r="A904" s="60"/>
      <c r="B904" s="86"/>
      <c r="C904" s="60"/>
      <c r="D904" s="87"/>
      <c r="E904" s="60"/>
      <c r="F904" s="60"/>
      <c r="G904" s="60"/>
      <c r="H904" s="88"/>
      <c r="I904" s="98"/>
      <c r="J904" s="98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 x14ac:dyDescent="0.35">
      <c r="A905" s="60"/>
      <c r="B905" s="86"/>
      <c r="C905" s="60"/>
      <c r="D905" s="87"/>
      <c r="E905" s="60"/>
      <c r="F905" s="60"/>
      <c r="G905" s="60"/>
      <c r="H905" s="88"/>
      <c r="I905" s="98"/>
      <c r="J905" s="98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 x14ac:dyDescent="0.35">
      <c r="A906" s="60"/>
      <c r="B906" s="86"/>
      <c r="C906" s="60"/>
      <c r="D906" s="87"/>
      <c r="E906" s="60"/>
      <c r="F906" s="60"/>
      <c r="G906" s="60"/>
      <c r="H906" s="88"/>
      <c r="I906" s="98"/>
      <c r="J906" s="98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 x14ac:dyDescent="0.35">
      <c r="A907" s="60"/>
      <c r="B907" s="86"/>
      <c r="C907" s="60"/>
      <c r="D907" s="87"/>
      <c r="E907" s="60"/>
      <c r="F907" s="60"/>
      <c r="G907" s="60"/>
      <c r="H907" s="88"/>
      <c r="I907" s="98"/>
      <c r="J907" s="98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 x14ac:dyDescent="0.35">
      <c r="A908" s="60"/>
      <c r="B908" s="86"/>
      <c r="C908" s="60"/>
      <c r="D908" s="87"/>
      <c r="E908" s="60"/>
      <c r="F908" s="60"/>
      <c r="G908" s="60"/>
      <c r="H908" s="88"/>
      <c r="I908" s="98"/>
      <c r="J908" s="98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 x14ac:dyDescent="0.35">
      <c r="A909" s="60"/>
      <c r="B909" s="86"/>
      <c r="C909" s="60"/>
      <c r="D909" s="87"/>
      <c r="E909" s="60"/>
      <c r="F909" s="60"/>
      <c r="G909" s="60"/>
      <c r="H909" s="88"/>
      <c r="I909" s="98"/>
      <c r="J909" s="98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 x14ac:dyDescent="0.35">
      <c r="A910" s="60"/>
      <c r="B910" s="86"/>
      <c r="C910" s="60"/>
      <c r="D910" s="87"/>
      <c r="E910" s="60"/>
      <c r="F910" s="60"/>
      <c r="G910" s="60"/>
      <c r="H910" s="88"/>
      <c r="I910" s="98"/>
      <c r="J910" s="98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 x14ac:dyDescent="0.35">
      <c r="A911" s="60"/>
      <c r="B911" s="86"/>
      <c r="C911" s="60"/>
      <c r="D911" s="87"/>
      <c r="E911" s="60"/>
      <c r="F911" s="60"/>
      <c r="G911" s="60"/>
      <c r="H911" s="88"/>
      <c r="I911" s="98"/>
      <c r="J911" s="98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 x14ac:dyDescent="0.35">
      <c r="A912" s="60"/>
      <c r="B912" s="86"/>
      <c r="C912" s="60"/>
      <c r="D912" s="87"/>
      <c r="E912" s="60"/>
      <c r="F912" s="60"/>
      <c r="G912" s="60"/>
      <c r="H912" s="88"/>
      <c r="I912" s="98"/>
      <c r="J912" s="98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 x14ac:dyDescent="0.35">
      <c r="A913" s="60"/>
      <c r="B913" s="86"/>
      <c r="C913" s="60"/>
      <c r="D913" s="87"/>
      <c r="E913" s="60"/>
      <c r="F913" s="60"/>
      <c r="G913" s="60"/>
      <c r="H913" s="88"/>
      <c r="I913" s="98"/>
      <c r="J913" s="98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 x14ac:dyDescent="0.35">
      <c r="A914" s="60"/>
      <c r="B914" s="86"/>
      <c r="C914" s="60"/>
      <c r="D914" s="87"/>
      <c r="E914" s="60"/>
      <c r="F914" s="60"/>
      <c r="G914" s="60"/>
      <c r="H914" s="88"/>
      <c r="I914" s="98"/>
      <c r="J914" s="98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 x14ac:dyDescent="0.35">
      <c r="A915" s="60"/>
      <c r="B915" s="86"/>
      <c r="C915" s="60"/>
      <c r="D915" s="87"/>
      <c r="E915" s="60"/>
      <c r="F915" s="60"/>
      <c r="G915" s="60"/>
      <c r="H915" s="88"/>
      <c r="I915" s="98"/>
      <c r="J915" s="98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 x14ac:dyDescent="0.35">
      <c r="A916" s="60"/>
      <c r="B916" s="86"/>
      <c r="C916" s="60"/>
      <c r="D916" s="87"/>
      <c r="E916" s="60"/>
      <c r="F916" s="60"/>
      <c r="G916" s="60"/>
      <c r="H916" s="88"/>
      <c r="I916" s="98"/>
      <c r="J916" s="98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 x14ac:dyDescent="0.35">
      <c r="A917" s="60"/>
      <c r="B917" s="86"/>
      <c r="C917" s="60"/>
      <c r="D917" s="87"/>
      <c r="E917" s="60"/>
      <c r="F917" s="60"/>
      <c r="G917" s="60"/>
      <c r="H917" s="88"/>
      <c r="I917" s="98"/>
      <c r="J917" s="98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 x14ac:dyDescent="0.35">
      <c r="A918" s="60"/>
      <c r="B918" s="86"/>
      <c r="C918" s="60"/>
      <c r="D918" s="87"/>
      <c r="E918" s="60"/>
      <c r="F918" s="60"/>
      <c r="G918" s="60"/>
      <c r="H918" s="88"/>
      <c r="I918" s="98"/>
      <c r="J918" s="98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 x14ac:dyDescent="0.35">
      <c r="A919" s="60"/>
      <c r="B919" s="86"/>
      <c r="C919" s="60"/>
      <c r="D919" s="87"/>
      <c r="E919" s="60"/>
      <c r="F919" s="60"/>
      <c r="G919" s="60"/>
      <c r="H919" s="88"/>
      <c r="I919" s="98"/>
      <c r="J919" s="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 x14ac:dyDescent="0.35">
      <c r="A920" s="60"/>
      <c r="B920" s="86"/>
      <c r="C920" s="60"/>
      <c r="D920" s="87"/>
      <c r="E920" s="60"/>
      <c r="F920" s="60"/>
      <c r="G920" s="60"/>
      <c r="H920" s="88"/>
      <c r="I920" s="98"/>
      <c r="J920" s="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 x14ac:dyDescent="0.35">
      <c r="A921" s="60"/>
      <c r="B921" s="86"/>
      <c r="C921" s="60"/>
      <c r="D921" s="87"/>
      <c r="E921" s="60"/>
      <c r="F921" s="60"/>
      <c r="G921" s="60"/>
      <c r="H921" s="88"/>
      <c r="I921" s="98"/>
      <c r="J921" s="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 x14ac:dyDescent="0.35">
      <c r="A922" s="60"/>
      <c r="B922" s="86"/>
      <c r="C922" s="60"/>
      <c r="D922" s="87"/>
      <c r="E922" s="60"/>
      <c r="F922" s="60"/>
      <c r="G922" s="60"/>
      <c r="H922" s="88"/>
      <c r="I922" s="98"/>
      <c r="J922" s="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 x14ac:dyDescent="0.35">
      <c r="A923" s="60"/>
      <c r="B923" s="86"/>
      <c r="C923" s="60"/>
      <c r="D923" s="87"/>
      <c r="E923" s="60"/>
      <c r="F923" s="60"/>
      <c r="G923" s="60"/>
      <c r="H923" s="88"/>
      <c r="I923" s="98"/>
      <c r="J923" s="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 x14ac:dyDescent="0.35">
      <c r="A924" s="60"/>
      <c r="B924" s="86"/>
      <c r="C924" s="60"/>
      <c r="D924" s="87"/>
      <c r="E924" s="60"/>
      <c r="F924" s="60"/>
      <c r="G924" s="60"/>
      <c r="H924" s="88"/>
      <c r="I924" s="98"/>
      <c r="J924" s="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 x14ac:dyDescent="0.35">
      <c r="A925" s="60"/>
      <c r="B925" s="86"/>
      <c r="C925" s="60"/>
      <c r="D925" s="87"/>
      <c r="E925" s="60"/>
      <c r="F925" s="60"/>
      <c r="G925" s="60"/>
      <c r="H925" s="88"/>
      <c r="I925" s="98"/>
      <c r="J925" s="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 x14ac:dyDescent="0.35">
      <c r="A926" s="60"/>
      <c r="B926" s="86"/>
      <c r="C926" s="60"/>
      <c r="D926" s="87"/>
      <c r="E926" s="60"/>
      <c r="F926" s="60"/>
      <c r="G926" s="60"/>
      <c r="H926" s="88"/>
      <c r="I926" s="98"/>
      <c r="J926" s="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 x14ac:dyDescent="0.35">
      <c r="A927" s="60"/>
      <c r="B927" s="86"/>
      <c r="C927" s="60"/>
      <c r="D927" s="87"/>
      <c r="E927" s="60"/>
      <c r="F927" s="60"/>
      <c r="G927" s="60"/>
      <c r="H927" s="88"/>
      <c r="I927" s="98"/>
      <c r="J927" s="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 x14ac:dyDescent="0.35">
      <c r="A928" s="60"/>
      <c r="B928" s="86"/>
      <c r="C928" s="60"/>
      <c r="D928" s="87"/>
      <c r="E928" s="60"/>
      <c r="F928" s="60"/>
      <c r="G928" s="60"/>
      <c r="H928" s="88"/>
      <c r="I928" s="98"/>
      <c r="J928" s="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 x14ac:dyDescent="0.35">
      <c r="A929" s="60"/>
      <c r="B929" s="86"/>
      <c r="C929" s="60"/>
      <c r="D929" s="87"/>
      <c r="E929" s="60"/>
      <c r="F929" s="60"/>
      <c r="G929" s="60"/>
      <c r="H929" s="88"/>
      <c r="I929" s="98"/>
      <c r="J929" s="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 x14ac:dyDescent="0.35">
      <c r="A930" s="60"/>
      <c r="B930" s="86"/>
      <c r="C930" s="60"/>
      <c r="D930" s="87"/>
      <c r="E930" s="60"/>
      <c r="F930" s="60"/>
      <c r="G930" s="60"/>
      <c r="H930" s="88"/>
      <c r="I930" s="98"/>
      <c r="J930" s="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 x14ac:dyDescent="0.35">
      <c r="A931" s="60"/>
      <c r="B931" s="86"/>
      <c r="C931" s="60"/>
      <c r="D931" s="87"/>
      <c r="E931" s="60"/>
      <c r="F931" s="60"/>
      <c r="G931" s="60"/>
      <c r="H931" s="88"/>
      <c r="I931" s="98"/>
      <c r="J931" s="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 x14ac:dyDescent="0.35">
      <c r="A932" s="60"/>
      <c r="B932" s="86"/>
      <c r="C932" s="60"/>
      <c r="D932" s="87"/>
      <c r="E932" s="60"/>
      <c r="F932" s="60"/>
      <c r="G932" s="60"/>
      <c r="H932" s="88"/>
      <c r="I932" s="98"/>
      <c r="J932" s="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 x14ac:dyDescent="0.35">
      <c r="A933" s="60"/>
      <c r="B933" s="86"/>
      <c r="C933" s="60"/>
      <c r="D933" s="87"/>
      <c r="E933" s="60"/>
      <c r="F933" s="60"/>
      <c r="G933" s="60"/>
      <c r="H933" s="88"/>
      <c r="I933" s="98"/>
      <c r="J933" s="9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 x14ac:dyDescent="0.35">
      <c r="A934" s="60"/>
      <c r="B934" s="86"/>
      <c r="C934" s="60"/>
      <c r="D934" s="87"/>
      <c r="E934" s="60"/>
      <c r="F934" s="60"/>
      <c r="G934" s="60"/>
      <c r="H934" s="88"/>
      <c r="I934" s="98"/>
      <c r="J934" s="98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 x14ac:dyDescent="0.35">
      <c r="A935" s="60"/>
      <c r="B935" s="86"/>
      <c r="C935" s="60"/>
      <c r="D935" s="87"/>
      <c r="E935" s="60"/>
      <c r="F935" s="60"/>
      <c r="G935" s="60"/>
      <c r="H935" s="88"/>
      <c r="I935" s="98"/>
      <c r="J935" s="98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 x14ac:dyDescent="0.35">
      <c r="A936" s="60"/>
      <c r="B936" s="86"/>
      <c r="C936" s="60"/>
      <c r="D936" s="87"/>
      <c r="E936" s="60"/>
      <c r="F936" s="60"/>
      <c r="G936" s="60"/>
      <c r="H936" s="88"/>
      <c r="I936" s="98"/>
      <c r="J936" s="98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 x14ac:dyDescent="0.35">
      <c r="A937" s="60"/>
      <c r="B937" s="86"/>
      <c r="C937" s="60"/>
      <c r="D937" s="87"/>
      <c r="E937" s="60"/>
      <c r="F937" s="60"/>
      <c r="G937" s="60"/>
      <c r="H937" s="88"/>
      <c r="I937" s="98"/>
      <c r="J937" s="98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 x14ac:dyDescent="0.35">
      <c r="A938" s="60"/>
      <c r="B938" s="86"/>
      <c r="C938" s="60"/>
      <c r="D938" s="87"/>
      <c r="E938" s="60"/>
      <c r="F938" s="60"/>
      <c r="G938" s="60"/>
      <c r="H938" s="88"/>
      <c r="I938" s="98"/>
      <c r="J938" s="98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 x14ac:dyDescent="0.35">
      <c r="A939" s="60"/>
      <c r="B939" s="86"/>
      <c r="C939" s="60"/>
      <c r="D939" s="87"/>
      <c r="E939" s="60"/>
      <c r="F939" s="60"/>
      <c r="G939" s="60"/>
      <c r="H939" s="88"/>
      <c r="I939" s="98"/>
      <c r="J939" s="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 x14ac:dyDescent="0.35">
      <c r="A940" s="60"/>
      <c r="B940" s="86"/>
      <c r="C940" s="60"/>
      <c r="D940" s="87"/>
      <c r="E940" s="60"/>
      <c r="F940" s="60"/>
      <c r="G940" s="60"/>
      <c r="H940" s="88"/>
      <c r="I940" s="98"/>
      <c r="J940" s="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 x14ac:dyDescent="0.35">
      <c r="A941" s="60"/>
      <c r="B941" s="86"/>
      <c r="C941" s="60"/>
      <c r="D941" s="87"/>
      <c r="E941" s="60"/>
      <c r="F941" s="60"/>
      <c r="G941" s="60"/>
      <c r="H941" s="88"/>
      <c r="I941" s="98"/>
      <c r="J941" s="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 x14ac:dyDescent="0.35">
      <c r="A942" s="60"/>
      <c r="B942" s="86"/>
      <c r="C942" s="60"/>
      <c r="D942" s="87"/>
      <c r="E942" s="60"/>
      <c r="F942" s="60"/>
      <c r="G942" s="60"/>
      <c r="H942" s="88"/>
      <c r="I942" s="98"/>
      <c r="J942" s="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 x14ac:dyDescent="0.35">
      <c r="A943" s="60"/>
      <c r="B943" s="86"/>
      <c r="C943" s="60"/>
      <c r="D943" s="87"/>
      <c r="E943" s="60"/>
      <c r="F943" s="60"/>
      <c r="G943" s="60"/>
      <c r="H943" s="88"/>
      <c r="I943" s="98"/>
      <c r="J943" s="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 x14ac:dyDescent="0.35">
      <c r="A944" s="60"/>
      <c r="B944" s="86"/>
      <c r="C944" s="60"/>
      <c r="D944" s="87"/>
      <c r="E944" s="60"/>
      <c r="F944" s="60"/>
      <c r="G944" s="60"/>
      <c r="H944" s="88"/>
      <c r="I944" s="98"/>
      <c r="J944" s="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 x14ac:dyDescent="0.35">
      <c r="A945" s="60"/>
      <c r="B945" s="86"/>
      <c r="C945" s="60"/>
      <c r="D945" s="87"/>
      <c r="E945" s="60"/>
      <c r="F945" s="60"/>
      <c r="G945" s="60"/>
      <c r="H945" s="88"/>
      <c r="I945" s="98"/>
      <c r="J945" s="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 x14ac:dyDescent="0.35">
      <c r="A946" s="60"/>
      <c r="B946" s="86"/>
      <c r="C946" s="60"/>
      <c r="D946" s="87"/>
      <c r="E946" s="60"/>
      <c r="F946" s="60"/>
      <c r="G946" s="60"/>
      <c r="H946" s="88"/>
      <c r="I946" s="98"/>
      <c r="J946" s="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 x14ac:dyDescent="0.35">
      <c r="A947" s="60"/>
      <c r="B947" s="86"/>
      <c r="C947" s="60"/>
      <c r="D947" s="87"/>
      <c r="E947" s="60"/>
      <c r="F947" s="60"/>
      <c r="G947" s="60"/>
      <c r="H947" s="88"/>
      <c r="I947" s="98"/>
      <c r="J947" s="9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 x14ac:dyDescent="0.35">
      <c r="A948" s="60"/>
      <c r="B948" s="86"/>
      <c r="C948" s="60"/>
      <c r="D948" s="87"/>
      <c r="E948" s="60"/>
      <c r="F948" s="60"/>
      <c r="G948" s="60"/>
      <c r="H948" s="88"/>
      <c r="I948" s="98"/>
      <c r="J948" s="98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 x14ac:dyDescent="0.35">
      <c r="A949" s="60"/>
      <c r="B949" s="86"/>
      <c r="C949" s="60"/>
      <c r="D949" s="87"/>
      <c r="E949" s="60"/>
      <c r="F949" s="60"/>
      <c r="G949" s="60"/>
      <c r="H949" s="88"/>
      <c r="I949" s="98"/>
      <c r="J949" s="98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 x14ac:dyDescent="0.35">
      <c r="A950" s="60"/>
      <c r="B950" s="86"/>
      <c r="C950" s="60"/>
      <c r="D950" s="87"/>
      <c r="E950" s="60"/>
      <c r="F950" s="60"/>
      <c r="G950" s="60"/>
      <c r="H950" s="88"/>
      <c r="I950" s="98"/>
      <c r="J950" s="98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 x14ac:dyDescent="0.35">
      <c r="A951" s="60"/>
      <c r="B951" s="86"/>
      <c r="C951" s="60"/>
      <c r="D951" s="87"/>
      <c r="E951" s="60"/>
      <c r="F951" s="60"/>
      <c r="G951" s="60"/>
      <c r="H951" s="88"/>
      <c r="I951" s="98"/>
      <c r="J951" s="98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 x14ac:dyDescent="0.35">
      <c r="A952" s="60"/>
      <c r="B952" s="86"/>
      <c r="C952" s="60"/>
      <c r="D952" s="87"/>
      <c r="E952" s="60"/>
      <c r="F952" s="60"/>
      <c r="G952" s="60"/>
      <c r="H952" s="88"/>
      <c r="I952" s="98"/>
      <c r="J952" s="98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 x14ac:dyDescent="0.35">
      <c r="A953" s="60"/>
      <c r="B953" s="86"/>
      <c r="C953" s="60"/>
      <c r="D953" s="87"/>
      <c r="E953" s="60"/>
      <c r="F953" s="60"/>
      <c r="G953" s="60"/>
      <c r="H953" s="88"/>
      <c r="I953" s="98"/>
      <c r="J953" s="98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 x14ac:dyDescent="0.35">
      <c r="A954" s="60"/>
      <c r="B954" s="86"/>
      <c r="C954" s="60"/>
      <c r="D954" s="87"/>
      <c r="E954" s="60"/>
      <c r="F954" s="60"/>
      <c r="G954" s="60"/>
      <c r="H954" s="88"/>
      <c r="I954" s="98"/>
      <c r="J954" s="98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 x14ac:dyDescent="0.35">
      <c r="A955" s="60"/>
      <c r="B955" s="86"/>
      <c r="C955" s="60"/>
      <c r="D955" s="87"/>
      <c r="E955" s="60"/>
      <c r="F955" s="60"/>
      <c r="G955" s="60"/>
      <c r="H955" s="88"/>
      <c r="I955" s="98"/>
      <c r="J955" s="98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 x14ac:dyDescent="0.35">
      <c r="A956" s="60"/>
      <c r="B956" s="86"/>
      <c r="C956" s="60"/>
      <c r="D956" s="87"/>
      <c r="E956" s="60"/>
      <c r="F956" s="60"/>
      <c r="G956" s="60"/>
      <c r="H956" s="88"/>
      <c r="I956" s="98"/>
      <c r="J956" s="98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 x14ac:dyDescent="0.35">
      <c r="A957" s="60"/>
      <c r="B957" s="86"/>
      <c r="C957" s="60"/>
      <c r="D957" s="87"/>
      <c r="E957" s="60"/>
      <c r="F957" s="60"/>
      <c r="G957" s="60"/>
      <c r="H957" s="88"/>
      <c r="I957" s="98"/>
      <c r="J957" s="98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 x14ac:dyDescent="0.35">
      <c r="A958" s="60"/>
      <c r="B958" s="86"/>
      <c r="C958" s="60"/>
      <c r="D958" s="87"/>
      <c r="E958" s="60"/>
      <c r="F958" s="60"/>
      <c r="G958" s="60"/>
      <c r="H958" s="88"/>
      <c r="I958" s="98"/>
      <c r="J958" s="98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 x14ac:dyDescent="0.35">
      <c r="A959" s="60"/>
      <c r="B959" s="86"/>
      <c r="C959" s="60"/>
      <c r="D959" s="87"/>
      <c r="E959" s="60"/>
      <c r="F959" s="60"/>
      <c r="G959" s="60"/>
      <c r="H959" s="88"/>
      <c r="I959" s="98"/>
      <c r="J959" s="98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 x14ac:dyDescent="0.35">
      <c r="A960" s="60"/>
      <c r="B960" s="86"/>
      <c r="C960" s="60"/>
      <c r="D960" s="87"/>
      <c r="E960" s="60"/>
      <c r="F960" s="60"/>
      <c r="G960" s="60"/>
      <c r="H960" s="88"/>
      <c r="I960" s="98"/>
      <c r="J960" s="98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 x14ac:dyDescent="0.35">
      <c r="A961" s="60"/>
      <c r="B961" s="86"/>
      <c r="C961" s="60"/>
      <c r="D961" s="87"/>
      <c r="E961" s="60"/>
      <c r="F961" s="60"/>
      <c r="G961" s="60"/>
      <c r="H961" s="88"/>
      <c r="I961" s="98"/>
      <c r="J961" s="98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 x14ac:dyDescent="0.35">
      <c r="A962" s="60"/>
      <c r="B962" s="86"/>
      <c r="C962" s="60"/>
      <c r="D962" s="87"/>
      <c r="E962" s="60"/>
      <c r="F962" s="60"/>
      <c r="G962" s="60"/>
      <c r="H962" s="88"/>
      <c r="I962" s="98"/>
      <c r="J962" s="98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 x14ac:dyDescent="0.35">
      <c r="A963" s="60"/>
      <c r="B963" s="86"/>
      <c r="C963" s="60"/>
      <c r="D963" s="87"/>
      <c r="E963" s="60"/>
      <c r="F963" s="60"/>
      <c r="G963" s="60"/>
      <c r="H963" s="88"/>
      <c r="I963" s="98"/>
      <c r="J963" s="98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 x14ac:dyDescent="0.35">
      <c r="A964" s="60"/>
      <c r="B964" s="86"/>
      <c r="C964" s="60"/>
      <c r="D964" s="87"/>
      <c r="E964" s="60"/>
      <c r="F964" s="60"/>
      <c r="G964" s="60"/>
      <c r="H964" s="88"/>
      <c r="I964" s="98"/>
      <c r="J964" s="98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 x14ac:dyDescent="0.35">
      <c r="A965" s="60"/>
      <c r="B965" s="86"/>
      <c r="C965" s="60"/>
      <c r="D965" s="87"/>
      <c r="E965" s="60"/>
      <c r="F965" s="60"/>
      <c r="G965" s="60"/>
      <c r="H965" s="88"/>
      <c r="I965" s="98"/>
      <c r="J965" s="98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 x14ac:dyDescent="0.35">
      <c r="A966" s="60"/>
      <c r="B966" s="86"/>
      <c r="C966" s="60"/>
      <c r="D966" s="87"/>
      <c r="E966" s="60"/>
      <c r="F966" s="60"/>
      <c r="G966" s="60"/>
      <c r="H966" s="88"/>
      <c r="I966" s="98"/>
      <c r="J966" s="98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 x14ac:dyDescent="0.35">
      <c r="A967" s="60"/>
      <c r="B967" s="86"/>
      <c r="C967" s="60"/>
      <c r="D967" s="87"/>
      <c r="E967" s="60"/>
      <c r="F967" s="60"/>
      <c r="G967" s="60"/>
      <c r="H967" s="88"/>
      <c r="I967" s="98"/>
      <c r="J967" s="98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 x14ac:dyDescent="0.35">
      <c r="A968" s="60"/>
      <c r="B968" s="86"/>
      <c r="C968" s="60"/>
      <c r="D968" s="87"/>
      <c r="E968" s="60"/>
      <c r="F968" s="60"/>
      <c r="G968" s="60"/>
      <c r="H968" s="88"/>
      <c r="I968" s="98"/>
      <c r="J968" s="98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 x14ac:dyDescent="0.35">
      <c r="A969" s="60"/>
      <c r="B969" s="86"/>
      <c r="C969" s="60"/>
      <c r="D969" s="87"/>
      <c r="E969" s="60"/>
      <c r="F969" s="60"/>
      <c r="G969" s="60"/>
      <c r="H969" s="88"/>
      <c r="I969" s="98"/>
      <c r="J969" s="98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 x14ac:dyDescent="0.35">
      <c r="A970" s="60"/>
      <c r="B970" s="86"/>
      <c r="C970" s="60"/>
      <c r="D970" s="87"/>
      <c r="E970" s="60"/>
      <c r="F970" s="60"/>
      <c r="G970" s="60"/>
      <c r="H970" s="88"/>
      <c r="I970" s="98"/>
      <c r="J970" s="98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 x14ac:dyDescent="0.35">
      <c r="A971" s="60"/>
      <c r="B971" s="86"/>
      <c r="C971" s="60"/>
      <c r="D971" s="87"/>
      <c r="E971" s="60"/>
      <c r="F971" s="60"/>
      <c r="G971" s="60"/>
      <c r="H971" s="88"/>
      <c r="I971" s="98"/>
      <c r="J971" s="98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 x14ac:dyDescent="0.35">
      <c r="A972" s="60"/>
      <c r="B972" s="86"/>
      <c r="C972" s="60"/>
      <c r="D972" s="87"/>
      <c r="E972" s="60"/>
      <c r="F972" s="60"/>
      <c r="G972" s="60"/>
      <c r="H972" s="88"/>
      <c r="I972" s="98"/>
      <c r="J972" s="98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 x14ac:dyDescent="0.35">
      <c r="A973" s="60"/>
      <c r="B973" s="86"/>
      <c r="C973" s="60"/>
      <c r="D973" s="87"/>
      <c r="E973" s="60"/>
      <c r="F973" s="60"/>
      <c r="G973" s="60"/>
      <c r="H973" s="88"/>
      <c r="I973" s="98"/>
      <c r="J973" s="98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 x14ac:dyDescent="0.35">
      <c r="A974" s="60"/>
      <c r="B974" s="86"/>
      <c r="C974" s="60"/>
      <c r="D974" s="87"/>
      <c r="E974" s="60"/>
      <c r="F974" s="60"/>
      <c r="G974" s="60"/>
      <c r="H974" s="88"/>
      <c r="I974" s="98"/>
      <c r="J974" s="98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 x14ac:dyDescent="0.35">
      <c r="A975" s="60"/>
      <c r="B975" s="86"/>
      <c r="C975" s="60"/>
      <c r="D975" s="87"/>
      <c r="E975" s="60"/>
      <c r="F975" s="60"/>
      <c r="G975" s="60"/>
      <c r="H975" s="88"/>
      <c r="I975" s="98"/>
      <c r="J975" s="98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 x14ac:dyDescent="0.35">
      <c r="A976" s="60"/>
      <c r="B976" s="86"/>
      <c r="C976" s="60"/>
      <c r="D976" s="87"/>
      <c r="E976" s="60"/>
      <c r="F976" s="60"/>
      <c r="G976" s="60"/>
      <c r="H976" s="88"/>
      <c r="I976" s="98"/>
      <c r="J976" s="98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 x14ac:dyDescent="0.35">
      <c r="A977" s="60"/>
      <c r="B977" s="86"/>
      <c r="C977" s="60"/>
      <c r="D977" s="87"/>
      <c r="E977" s="60"/>
      <c r="F977" s="60"/>
      <c r="G977" s="60"/>
      <c r="H977" s="88"/>
      <c r="I977" s="98"/>
      <c r="J977" s="98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 x14ac:dyDescent="0.35">
      <c r="A978" s="60"/>
      <c r="B978" s="86"/>
      <c r="C978" s="60"/>
      <c r="D978" s="87"/>
      <c r="E978" s="60"/>
      <c r="F978" s="60"/>
      <c r="G978" s="60"/>
      <c r="H978" s="88"/>
      <c r="I978" s="98"/>
      <c r="J978" s="98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 x14ac:dyDescent="0.35">
      <c r="A979" s="60"/>
      <c r="B979" s="86"/>
      <c r="C979" s="60"/>
      <c r="D979" s="87"/>
      <c r="E979" s="60"/>
      <c r="F979" s="60"/>
      <c r="G979" s="60"/>
      <c r="H979" s="88"/>
      <c r="I979" s="98"/>
      <c r="J979" s="98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 x14ac:dyDescent="0.35">
      <c r="A980" s="60"/>
      <c r="B980" s="86"/>
      <c r="C980" s="60"/>
      <c r="D980" s="87"/>
      <c r="E980" s="60"/>
      <c r="F980" s="60"/>
      <c r="G980" s="60"/>
      <c r="H980" s="88"/>
      <c r="I980" s="98"/>
      <c r="J980" s="98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 x14ac:dyDescent="0.35">
      <c r="A981" s="60"/>
      <c r="B981" s="86"/>
      <c r="C981" s="60"/>
      <c r="D981" s="87"/>
      <c r="E981" s="60"/>
      <c r="F981" s="60"/>
      <c r="G981" s="60"/>
      <c r="H981" s="88"/>
      <c r="I981" s="98"/>
      <c r="J981" s="98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 x14ac:dyDescent="0.35">
      <c r="A982" s="60"/>
      <c r="B982" s="86"/>
      <c r="C982" s="60"/>
      <c r="D982" s="87"/>
      <c r="E982" s="60"/>
      <c r="F982" s="60"/>
      <c r="G982" s="60"/>
      <c r="H982" s="88"/>
      <c r="I982" s="98"/>
      <c r="J982" s="98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 x14ac:dyDescent="0.35">
      <c r="A983" s="60"/>
      <c r="B983" s="86"/>
      <c r="C983" s="60"/>
      <c r="D983" s="87"/>
      <c r="E983" s="60"/>
      <c r="F983" s="60"/>
      <c r="G983" s="60"/>
      <c r="H983" s="88"/>
      <c r="I983" s="98"/>
      <c r="J983" s="98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 x14ac:dyDescent="0.35">
      <c r="A984" s="60"/>
      <c r="B984" s="86"/>
      <c r="C984" s="60"/>
      <c r="D984" s="87"/>
      <c r="E984" s="60"/>
      <c r="F984" s="60"/>
      <c r="G984" s="60"/>
      <c r="H984" s="88"/>
      <c r="I984" s="98"/>
      <c r="J984" s="98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 x14ac:dyDescent="0.35">
      <c r="A985" s="60"/>
      <c r="B985" s="86"/>
      <c r="C985" s="60"/>
      <c r="D985" s="87"/>
      <c r="E985" s="60"/>
      <c r="F985" s="60"/>
      <c r="G985" s="60"/>
      <c r="H985" s="88"/>
      <c r="I985" s="98"/>
      <c r="J985" s="98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 x14ac:dyDescent="0.35">
      <c r="A986" s="60"/>
      <c r="B986" s="86"/>
      <c r="C986" s="60"/>
      <c r="D986" s="87"/>
      <c r="E986" s="60"/>
      <c r="F986" s="60"/>
      <c r="G986" s="60"/>
      <c r="H986" s="88"/>
      <c r="I986" s="98"/>
      <c r="J986" s="98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 x14ac:dyDescent="0.35">
      <c r="A987" s="60"/>
      <c r="B987" s="86"/>
      <c r="C987" s="60"/>
      <c r="D987" s="87"/>
      <c r="E987" s="60"/>
      <c r="F987" s="60"/>
      <c r="G987" s="60"/>
      <c r="H987" s="88"/>
      <c r="I987" s="98"/>
      <c r="J987" s="98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 x14ac:dyDescent="0.35">
      <c r="A988" s="60"/>
      <c r="B988" s="86"/>
      <c r="C988" s="60"/>
      <c r="D988" s="87"/>
      <c r="E988" s="60"/>
      <c r="F988" s="60"/>
      <c r="G988" s="60"/>
      <c r="H988" s="88"/>
      <c r="I988" s="98"/>
      <c r="J988" s="98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 x14ac:dyDescent="0.35">
      <c r="A989" s="60"/>
      <c r="B989" s="86"/>
      <c r="C989" s="60"/>
      <c r="D989" s="87"/>
      <c r="E989" s="60"/>
      <c r="F989" s="60"/>
      <c r="G989" s="60"/>
      <c r="H989" s="88"/>
      <c r="I989" s="98"/>
      <c r="J989" s="98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 x14ac:dyDescent="0.35">
      <c r="A990" s="60"/>
      <c r="B990" s="86"/>
      <c r="C990" s="60"/>
      <c r="D990" s="87"/>
      <c r="E990" s="60"/>
      <c r="F990" s="60"/>
      <c r="G990" s="60"/>
      <c r="H990" s="88"/>
      <c r="I990" s="98"/>
      <c r="J990" s="98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 x14ac:dyDescent="0.35">
      <c r="A991" s="60"/>
      <c r="B991" s="86"/>
      <c r="C991" s="60"/>
      <c r="D991" s="87"/>
      <c r="E991" s="60"/>
      <c r="F991" s="60"/>
      <c r="G991" s="60"/>
      <c r="H991" s="88"/>
      <c r="I991" s="98"/>
      <c r="J991" s="98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 x14ac:dyDescent="0.35">
      <c r="A992" s="60"/>
      <c r="B992" s="86"/>
      <c r="C992" s="60"/>
      <c r="D992" s="87"/>
      <c r="E992" s="60"/>
      <c r="F992" s="60"/>
      <c r="G992" s="60"/>
      <c r="H992" s="88"/>
      <c r="I992" s="98"/>
      <c r="J992" s="98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 x14ac:dyDescent="0.35">
      <c r="A993" s="60"/>
      <c r="B993" s="86"/>
      <c r="C993" s="60"/>
      <c r="D993" s="87"/>
      <c r="E993" s="60"/>
      <c r="F993" s="60"/>
      <c r="G993" s="60"/>
      <c r="H993" s="88"/>
      <c r="I993" s="98"/>
      <c r="J993" s="98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 x14ac:dyDescent="0.35">
      <c r="A994" s="60"/>
      <c r="B994" s="86"/>
      <c r="C994" s="60"/>
      <c r="D994" s="87"/>
      <c r="E994" s="60"/>
      <c r="F994" s="60"/>
      <c r="G994" s="60"/>
      <c r="H994" s="88"/>
      <c r="I994" s="98"/>
      <c r="J994" s="98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 x14ac:dyDescent="0.35">
      <c r="A995" s="60"/>
      <c r="B995" s="86"/>
      <c r="C995" s="60"/>
      <c r="D995" s="87"/>
      <c r="E995" s="60"/>
      <c r="F995" s="60"/>
      <c r="G995" s="60"/>
      <c r="H995" s="88"/>
      <c r="I995" s="98"/>
      <c r="J995" s="98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 x14ac:dyDescent="0.35">
      <c r="A996" s="60"/>
      <c r="B996" s="86"/>
      <c r="C996" s="60"/>
      <c r="D996" s="87"/>
      <c r="E996" s="60"/>
      <c r="F996" s="60"/>
      <c r="G996" s="60"/>
      <c r="H996" s="88"/>
      <c r="I996" s="98"/>
      <c r="J996" s="98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 x14ac:dyDescent="0.35">
      <c r="A997" s="60"/>
      <c r="B997" s="86"/>
      <c r="C997" s="60"/>
      <c r="D997" s="87"/>
      <c r="E997" s="60"/>
      <c r="F997" s="60"/>
      <c r="G997" s="60"/>
      <c r="H997" s="88"/>
      <c r="I997" s="98"/>
      <c r="J997" s="98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 x14ac:dyDescent="0.35">
      <c r="A998" s="60"/>
      <c r="B998" s="86"/>
      <c r="C998" s="60"/>
      <c r="D998" s="87"/>
      <c r="E998" s="60"/>
      <c r="F998" s="60"/>
      <c r="G998" s="60"/>
      <c r="H998" s="88"/>
      <c r="I998" s="98"/>
      <c r="J998" s="98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 x14ac:dyDescent="0.35">
      <c r="A999" s="60"/>
      <c r="B999" s="86"/>
      <c r="C999" s="60"/>
      <c r="D999" s="87"/>
      <c r="E999" s="60"/>
      <c r="F999" s="60"/>
      <c r="G999" s="60"/>
      <c r="H999" s="88"/>
      <c r="I999" s="98"/>
      <c r="J999" s="98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 x14ac:dyDescent="0.35">
      <c r="A1000" s="60"/>
      <c r="B1000" s="86"/>
      <c r="C1000" s="60"/>
      <c r="D1000" s="87"/>
      <c r="E1000" s="60"/>
      <c r="F1000" s="60"/>
      <c r="G1000" s="60"/>
      <c r="H1000" s="88"/>
      <c r="I1000" s="98"/>
      <c r="J1000" s="98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pageMargins left="0.75" right="0.75" top="1" bottom="1" header="0" footer="0"/>
  <pageSetup orientation="portrait"/>
  <headerFooter>
    <oddHeader>&amp;L000000&amp;C000000Employee Data and Sales Stats&amp;R000000</oddHead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/>
  </sheetViews>
  <sheetFormatPr defaultColWidth="14.453125" defaultRowHeight="15" customHeight="1" x14ac:dyDescent="0.35"/>
  <cols>
    <col min="1" max="1" width="19.08984375" customWidth="1"/>
    <col min="2" max="2" width="8.08984375" customWidth="1"/>
    <col min="3" max="3" width="14.08984375" customWidth="1"/>
    <col min="4" max="4" width="10.08984375" customWidth="1"/>
    <col min="5" max="5" width="5.81640625" customWidth="1"/>
    <col min="6" max="6" width="11.08984375" customWidth="1"/>
    <col min="7" max="7" width="8.453125" hidden="1" customWidth="1"/>
    <col min="8" max="8" width="15.453125" hidden="1" customWidth="1"/>
    <col min="9" max="9" width="14.81640625" customWidth="1"/>
    <col min="10" max="10" width="13" customWidth="1"/>
    <col min="11" max="11" width="10.08984375" customWidth="1"/>
    <col min="12" max="26" width="19.81640625" customWidth="1"/>
  </cols>
  <sheetData>
    <row r="1" spans="1:26" ht="14.25" customHeight="1" x14ac:dyDescent="0.35">
      <c r="A1" s="90" t="s">
        <v>892</v>
      </c>
      <c r="B1" s="91" t="s">
        <v>106</v>
      </c>
      <c r="C1" s="92" t="s">
        <v>107</v>
      </c>
      <c r="D1" s="93" t="s">
        <v>108</v>
      </c>
      <c r="E1" s="94" t="s">
        <v>109</v>
      </c>
      <c r="F1" s="92" t="s">
        <v>110</v>
      </c>
      <c r="G1" s="92" t="s">
        <v>111</v>
      </c>
      <c r="H1" s="95" t="s">
        <v>112</v>
      </c>
      <c r="I1" s="99" t="s">
        <v>113</v>
      </c>
      <c r="J1" s="99" t="s">
        <v>114</v>
      </c>
      <c r="K1" s="91" t="s">
        <v>115</v>
      </c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 x14ac:dyDescent="0.35">
      <c r="A2" s="60" t="s">
        <v>116</v>
      </c>
      <c r="B2" s="86" t="s">
        <v>104</v>
      </c>
      <c r="C2" s="60" t="s">
        <v>117</v>
      </c>
      <c r="D2" s="87">
        <v>37249</v>
      </c>
      <c r="E2" s="88">
        <f ca="1">DATEDIF(D2,TODAY(),"Y")</f>
        <v>23</v>
      </c>
      <c r="F2" s="60" t="s">
        <v>118</v>
      </c>
      <c r="G2" s="88" t="s">
        <v>119</v>
      </c>
      <c r="H2" s="88">
        <v>60981</v>
      </c>
      <c r="I2" s="98"/>
      <c r="J2" s="98"/>
      <c r="K2" s="86">
        <v>1</v>
      </c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25" customHeight="1" x14ac:dyDescent="0.35">
      <c r="A3" s="60" t="s">
        <v>120</v>
      </c>
      <c r="B3" s="86" t="s">
        <v>104</v>
      </c>
      <c r="C3" s="60" t="s">
        <v>117</v>
      </c>
      <c r="D3" s="87">
        <v>41673</v>
      </c>
      <c r="E3" s="88">
        <v>1</v>
      </c>
      <c r="F3" s="60" t="s">
        <v>118</v>
      </c>
      <c r="G3" s="88" t="s">
        <v>121</v>
      </c>
      <c r="H3" s="88">
        <v>60915</v>
      </c>
      <c r="I3" s="98"/>
      <c r="J3" s="98"/>
      <c r="K3" s="86">
        <v>4</v>
      </c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 x14ac:dyDescent="0.35">
      <c r="A4" s="60" t="s">
        <v>122</v>
      </c>
      <c r="B4" s="86" t="s">
        <v>104</v>
      </c>
      <c r="C4" s="60" t="s">
        <v>117</v>
      </c>
      <c r="D4" s="87">
        <v>40225</v>
      </c>
      <c r="E4" s="88">
        <f t="shared" ref="E4:E258" ca="1" si="0">DATEDIF(D4,TODAY(),"Y")</f>
        <v>15</v>
      </c>
      <c r="F4" s="60" t="s">
        <v>123</v>
      </c>
      <c r="G4" s="88"/>
      <c r="H4" s="88">
        <v>48536</v>
      </c>
      <c r="I4" s="98"/>
      <c r="J4" s="98"/>
      <c r="K4" s="86">
        <v>5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 x14ac:dyDescent="0.35">
      <c r="A5" s="60" t="s">
        <v>124</v>
      </c>
      <c r="B5" s="86" t="s">
        <v>125</v>
      </c>
      <c r="C5" s="60" t="s">
        <v>117</v>
      </c>
      <c r="D5" s="87">
        <v>42229</v>
      </c>
      <c r="E5" s="88">
        <f t="shared" ca="1" si="0"/>
        <v>9</v>
      </c>
      <c r="F5" s="60" t="s">
        <v>123</v>
      </c>
      <c r="G5" s="88"/>
      <c r="H5" s="88">
        <v>57711</v>
      </c>
      <c r="I5" s="98"/>
      <c r="J5" s="98"/>
      <c r="K5" s="86">
        <v>3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 x14ac:dyDescent="0.35">
      <c r="A6" s="60" t="s">
        <v>126</v>
      </c>
      <c r="B6" s="86" t="s">
        <v>127</v>
      </c>
      <c r="C6" s="60" t="s">
        <v>117</v>
      </c>
      <c r="D6" s="87">
        <v>40525</v>
      </c>
      <c r="E6" s="88">
        <f t="shared" ca="1" si="0"/>
        <v>14</v>
      </c>
      <c r="F6" s="60" t="s">
        <v>118</v>
      </c>
      <c r="G6" s="88" t="s">
        <v>128</v>
      </c>
      <c r="H6" s="88">
        <v>115547</v>
      </c>
      <c r="I6" s="98"/>
      <c r="J6" s="98"/>
      <c r="K6" s="86">
        <v>4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 x14ac:dyDescent="0.35">
      <c r="A7" s="60" t="s">
        <v>129</v>
      </c>
      <c r="B7" s="86" t="s">
        <v>101</v>
      </c>
      <c r="C7" s="60" t="s">
        <v>130</v>
      </c>
      <c r="D7" s="87">
        <v>39829</v>
      </c>
      <c r="E7" s="88">
        <f t="shared" ca="1" si="0"/>
        <v>16</v>
      </c>
      <c r="F7" s="60" t="s">
        <v>131</v>
      </c>
      <c r="G7" s="88" t="s">
        <v>119</v>
      </c>
      <c r="H7" s="88">
        <v>69212</v>
      </c>
      <c r="I7" s="98"/>
      <c r="J7" s="98"/>
      <c r="K7" s="86">
        <v>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 x14ac:dyDescent="0.35">
      <c r="A8" s="60" t="s">
        <v>132</v>
      </c>
      <c r="B8" s="86" t="s">
        <v>125</v>
      </c>
      <c r="C8" s="60" t="s">
        <v>130</v>
      </c>
      <c r="D8" s="87">
        <v>37295</v>
      </c>
      <c r="E8" s="88">
        <f t="shared" ca="1" si="0"/>
        <v>23</v>
      </c>
      <c r="F8" s="60" t="s">
        <v>118</v>
      </c>
      <c r="G8" s="88" t="s">
        <v>119</v>
      </c>
      <c r="H8" s="88">
        <v>120198</v>
      </c>
      <c r="I8" s="98"/>
      <c r="J8" s="98"/>
      <c r="K8" s="86">
        <v>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 x14ac:dyDescent="0.35">
      <c r="A9" s="60" t="s">
        <v>133</v>
      </c>
      <c r="B9" s="86" t="s">
        <v>134</v>
      </c>
      <c r="C9" s="60" t="s">
        <v>130</v>
      </c>
      <c r="D9" s="87">
        <v>40267</v>
      </c>
      <c r="E9" s="88">
        <f t="shared" ca="1" si="0"/>
        <v>14</v>
      </c>
      <c r="F9" s="60" t="s">
        <v>123</v>
      </c>
      <c r="G9" s="88"/>
      <c r="H9" s="88">
        <v>53818</v>
      </c>
      <c r="I9" s="98"/>
      <c r="J9" s="98"/>
      <c r="K9" s="86">
        <v>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 x14ac:dyDescent="0.35">
      <c r="A10" s="60" t="s">
        <v>135</v>
      </c>
      <c r="B10" s="86" t="s">
        <v>101</v>
      </c>
      <c r="C10" s="60" t="s">
        <v>130</v>
      </c>
      <c r="D10" s="87">
        <v>37338</v>
      </c>
      <c r="E10" s="88">
        <f t="shared" ca="1" si="0"/>
        <v>22</v>
      </c>
      <c r="F10" s="60" t="s">
        <v>136</v>
      </c>
      <c r="G10" s="88" t="s">
        <v>119</v>
      </c>
      <c r="H10" s="88">
        <v>113020</v>
      </c>
      <c r="I10" s="98"/>
      <c r="J10" s="98"/>
      <c r="K10" s="86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 x14ac:dyDescent="0.35">
      <c r="A11" s="60" t="s">
        <v>137</v>
      </c>
      <c r="B11" s="86" t="s">
        <v>125</v>
      </c>
      <c r="C11" s="60" t="s">
        <v>130</v>
      </c>
      <c r="D11" s="87">
        <v>38482</v>
      </c>
      <c r="E11" s="88">
        <f t="shared" ca="1" si="0"/>
        <v>19</v>
      </c>
      <c r="F11" s="60" t="s">
        <v>118</v>
      </c>
      <c r="G11" s="88" t="s">
        <v>119</v>
      </c>
      <c r="H11" s="88">
        <v>82341</v>
      </c>
      <c r="I11" s="98"/>
      <c r="J11" s="98"/>
      <c r="K11" s="86">
        <v>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 x14ac:dyDescent="0.35">
      <c r="A12" s="60" t="s">
        <v>138</v>
      </c>
      <c r="B12" s="86" t="s">
        <v>134</v>
      </c>
      <c r="C12" s="60" t="s">
        <v>130</v>
      </c>
      <c r="D12" s="87">
        <v>38860</v>
      </c>
      <c r="E12" s="88">
        <f t="shared" ca="1" si="0"/>
        <v>18</v>
      </c>
      <c r="F12" s="60" t="s">
        <v>118</v>
      </c>
      <c r="G12" s="88" t="s">
        <v>139</v>
      </c>
      <c r="H12" s="88">
        <v>98598</v>
      </c>
      <c r="I12" s="98"/>
      <c r="J12" s="98"/>
      <c r="K12" s="86">
        <v>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 x14ac:dyDescent="0.35">
      <c r="A13" s="60" t="s">
        <v>140</v>
      </c>
      <c r="B13" s="86" t="s">
        <v>134</v>
      </c>
      <c r="C13" s="60" t="s">
        <v>130</v>
      </c>
      <c r="D13" s="87">
        <v>39220</v>
      </c>
      <c r="E13" s="88">
        <f t="shared" ca="1" si="0"/>
        <v>17</v>
      </c>
      <c r="F13" s="60" t="s">
        <v>141</v>
      </c>
      <c r="G13" s="88" t="s">
        <v>119</v>
      </c>
      <c r="H13" s="88">
        <v>23175</v>
      </c>
      <c r="I13" s="98"/>
      <c r="J13" s="98"/>
      <c r="K13" s="86">
        <v>4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 x14ac:dyDescent="0.35">
      <c r="A14" s="60" t="s">
        <v>142</v>
      </c>
      <c r="B14" s="86" t="s">
        <v>134</v>
      </c>
      <c r="C14" s="60" t="s">
        <v>130</v>
      </c>
      <c r="D14" s="87">
        <v>41857</v>
      </c>
      <c r="E14" s="88">
        <f t="shared" ca="1" si="0"/>
        <v>10</v>
      </c>
      <c r="F14" s="60" t="s">
        <v>118</v>
      </c>
      <c r="G14" s="88" t="s">
        <v>121</v>
      </c>
      <c r="H14" s="88">
        <v>61076</v>
      </c>
      <c r="I14" s="98"/>
      <c r="J14" s="98"/>
      <c r="K14" s="86">
        <v>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 x14ac:dyDescent="0.35">
      <c r="A15" s="60" t="s">
        <v>143</v>
      </c>
      <c r="B15" s="86" t="s">
        <v>101</v>
      </c>
      <c r="C15" s="60" t="s">
        <v>130</v>
      </c>
      <c r="D15" s="87">
        <v>42214</v>
      </c>
      <c r="E15" s="88">
        <f t="shared" ca="1" si="0"/>
        <v>9</v>
      </c>
      <c r="F15" s="60" t="s">
        <v>118</v>
      </c>
      <c r="G15" s="88" t="s">
        <v>119</v>
      </c>
      <c r="H15" s="88">
        <v>107968</v>
      </c>
      <c r="I15" s="98"/>
      <c r="J15" s="98"/>
      <c r="K15" s="86">
        <v>2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 x14ac:dyDescent="0.35">
      <c r="A16" s="60" t="s">
        <v>144</v>
      </c>
      <c r="B16" s="86" t="s">
        <v>127</v>
      </c>
      <c r="C16" s="60" t="s">
        <v>130</v>
      </c>
      <c r="D16" s="87">
        <v>37842</v>
      </c>
      <c r="E16" s="88">
        <f t="shared" ca="1" si="0"/>
        <v>21</v>
      </c>
      <c r="F16" s="60" t="s">
        <v>118</v>
      </c>
      <c r="G16" s="88" t="s">
        <v>139</v>
      </c>
      <c r="H16" s="88">
        <v>102146</v>
      </c>
      <c r="I16" s="98"/>
      <c r="J16" s="98"/>
      <c r="K16" s="86">
        <v>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 x14ac:dyDescent="0.35">
      <c r="A17" s="60" t="s">
        <v>145</v>
      </c>
      <c r="B17" s="86" t="s">
        <v>102</v>
      </c>
      <c r="C17" s="60" t="s">
        <v>130</v>
      </c>
      <c r="D17" s="87">
        <v>41865</v>
      </c>
      <c r="E17" s="88">
        <f t="shared" ca="1" si="0"/>
        <v>10</v>
      </c>
      <c r="F17" s="60" t="s">
        <v>141</v>
      </c>
      <c r="G17" s="88" t="s">
        <v>119</v>
      </c>
      <c r="H17" s="88">
        <v>23005</v>
      </c>
      <c r="I17" s="98"/>
      <c r="J17" s="98"/>
      <c r="K17" s="86">
        <v>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 x14ac:dyDescent="0.35">
      <c r="A18" s="60" t="s">
        <v>146</v>
      </c>
      <c r="B18" s="86" t="s">
        <v>104</v>
      </c>
      <c r="C18" s="60" t="s">
        <v>130</v>
      </c>
      <c r="D18" s="87">
        <v>37855</v>
      </c>
      <c r="E18" s="88">
        <f t="shared" ca="1" si="0"/>
        <v>21</v>
      </c>
      <c r="F18" s="60" t="s">
        <v>131</v>
      </c>
      <c r="G18" s="88"/>
      <c r="H18" s="88">
        <v>26700</v>
      </c>
      <c r="I18" s="98"/>
      <c r="J18" s="98"/>
      <c r="K18" s="86">
        <v>2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 x14ac:dyDescent="0.35">
      <c r="A19" s="60" t="s">
        <v>147</v>
      </c>
      <c r="B19" s="86" t="s">
        <v>104</v>
      </c>
      <c r="C19" s="60" t="s">
        <v>130</v>
      </c>
      <c r="D19" s="87">
        <v>40782</v>
      </c>
      <c r="E19" s="88">
        <f t="shared" ca="1" si="0"/>
        <v>13</v>
      </c>
      <c r="F19" s="60" t="s">
        <v>141</v>
      </c>
      <c r="G19" s="88" t="s">
        <v>139</v>
      </c>
      <c r="H19" s="88">
        <v>22710</v>
      </c>
      <c r="I19" s="98"/>
      <c r="J19" s="98"/>
      <c r="K19" s="86">
        <v>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 x14ac:dyDescent="0.35">
      <c r="A20" s="60" t="s">
        <v>148</v>
      </c>
      <c r="B20" s="86" t="s">
        <v>102</v>
      </c>
      <c r="C20" s="60" t="s">
        <v>130</v>
      </c>
      <c r="D20" s="87">
        <v>40107</v>
      </c>
      <c r="E20" s="88">
        <f t="shared" ca="1" si="0"/>
        <v>15</v>
      </c>
      <c r="F20" s="60" t="s">
        <v>118</v>
      </c>
      <c r="G20" s="88" t="s">
        <v>149</v>
      </c>
      <c r="H20" s="88">
        <v>69038</v>
      </c>
      <c r="I20" s="98"/>
      <c r="J20" s="98"/>
      <c r="K20" s="86">
        <v>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 x14ac:dyDescent="0.35">
      <c r="A21" s="60" t="s">
        <v>150</v>
      </c>
      <c r="B21" s="86" t="s">
        <v>104</v>
      </c>
      <c r="C21" s="60" t="s">
        <v>130</v>
      </c>
      <c r="D21" s="87">
        <v>41204</v>
      </c>
      <c r="E21" s="88">
        <f t="shared" ca="1" si="0"/>
        <v>12</v>
      </c>
      <c r="F21" s="60" t="s">
        <v>131</v>
      </c>
      <c r="G21" s="88"/>
      <c r="H21" s="88">
        <v>23082</v>
      </c>
      <c r="I21" s="98"/>
      <c r="J21" s="98"/>
      <c r="K21" s="86">
        <v>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 x14ac:dyDescent="0.35">
      <c r="A22" s="60" t="s">
        <v>151</v>
      </c>
      <c r="B22" s="86" t="s">
        <v>125</v>
      </c>
      <c r="C22" s="60" t="s">
        <v>130</v>
      </c>
      <c r="D22" s="87">
        <v>37221</v>
      </c>
      <c r="E22" s="88">
        <f t="shared" ca="1" si="0"/>
        <v>23</v>
      </c>
      <c r="F22" s="60" t="s">
        <v>118</v>
      </c>
      <c r="G22" s="88" t="s">
        <v>149</v>
      </c>
      <c r="H22" s="88">
        <v>70990</v>
      </c>
      <c r="I22" s="98"/>
      <c r="J22" s="98"/>
      <c r="K22" s="86">
        <v>5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 x14ac:dyDescent="0.35">
      <c r="A23" s="60" t="s">
        <v>152</v>
      </c>
      <c r="B23" s="86" t="s">
        <v>127</v>
      </c>
      <c r="C23" s="60" t="s">
        <v>130</v>
      </c>
      <c r="D23" s="87">
        <v>40147</v>
      </c>
      <c r="E23" s="88">
        <f t="shared" ca="1" si="0"/>
        <v>15</v>
      </c>
      <c r="F23" s="60" t="s">
        <v>141</v>
      </c>
      <c r="G23" s="88" t="s">
        <v>128</v>
      </c>
      <c r="H23" s="88">
        <v>22658</v>
      </c>
      <c r="I23" s="98"/>
      <c r="J23" s="98"/>
      <c r="K23" s="86">
        <v>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 x14ac:dyDescent="0.35">
      <c r="A24" s="60" t="s">
        <v>153</v>
      </c>
      <c r="B24" s="86" t="s">
        <v>134</v>
      </c>
      <c r="C24" s="60" t="s">
        <v>154</v>
      </c>
      <c r="D24" s="87">
        <v>39824</v>
      </c>
      <c r="E24" s="88">
        <f t="shared" ca="1" si="0"/>
        <v>16</v>
      </c>
      <c r="F24" s="60" t="s">
        <v>118</v>
      </c>
      <c r="G24" s="88" t="s">
        <v>149</v>
      </c>
      <c r="H24" s="88">
        <v>102687</v>
      </c>
      <c r="I24" s="98"/>
      <c r="J24" s="98"/>
      <c r="K24" s="86">
        <v>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 x14ac:dyDescent="0.35">
      <c r="A25" s="60" t="s">
        <v>155</v>
      </c>
      <c r="B25" s="86" t="s">
        <v>104</v>
      </c>
      <c r="C25" s="60" t="s">
        <v>154</v>
      </c>
      <c r="D25" s="87">
        <v>37971</v>
      </c>
      <c r="E25" s="88">
        <f t="shared" ca="1" si="0"/>
        <v>21</v>
      </c>
      <c r="F25" s="60" t="s">
        <v>118</v>
      </c>
      <c r="G25" s="88" t="s">
        <v>149</v>
      </c>
      <c r="H25" s="88">
        <v>121213</v>
      </c>
      <c r="I25" s="98"/>
      <c r="J25" s="98"/>
      <c r="K25" s="86">
        <v>5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 x14ac:dyDescent="0.35">
      <c r="A26" s="60" t="s">
        <v>156</v>
      </c>
      <c r="B26" s="86" t="s">
        <v>101</v>
      </c>
      <c r="C26" s="60" t="s">
        <v>154</v>
      </c>
      <c r="D26" s="87">
        <v>37292</v>
      </c>
      <c r="E26" s="88">
        <f t="shared" ca="1" si="0"/>
        <v>23</v>
      </c>
      <c r="F26" s="60" t="s">
        <v>118</v>
      </c>
      <c r="G26" s="88" t="s">
        <v>139</v>
      </c>
      <c r="H26" s="88">
        <v>74666</v>
      </c>
      <c r="I26" s="98"/>
      <c r="J26" s="98"/>
      <c r="K26" s="86">
        <v>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 x14ac:dyDescent="0.35">
      <c r="A27" s="60" t="s">
        <v>157</v>
      </c>
      <c r="B27" s="86" t="s">
        <v>125</v>
      </c>
      <c r="C27" s="60" t="s">
        <v>154</v>
      </c>
      <c r="D27" s="87">
        <v>39129</v>
      </c>
      <c r="E27" s="88">
        <f t="shared" ca="1" si="0"/>
        <v>18</v>
      </c>
      <c r="F27" s="60" t="s">
        <v>118</v>
      </c>
      <c r="G27" s="88" t="s">
        <v>119</v>
      </c>
      <c r="H27" s="88">
        <v>90032</v>
      </c>
      <c r="I27" s="98"/>
      <c r="J27" s="98"/>
      <c r="K27" s="86">
        <v>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 x14ac:dyDescent="0.35">
      <c r="A28" s="60" t="s">
        <v>158</v>
      </c>
      <c r="B28" s="86" t="s">
        <v>104</v>
      </c>
      <c r="C28" s="60" t="s">
        <v>154</v>
      </c>
      <c r="D28" s="87">
        <v>37697</v>
      </c>
      <c r="E28" s="88">
        <f t="shared" ca="1" si="0"/>
        <v>21</v>
      </c>
      <c r="F28" s="60" t="s">
        <v>141</v>
      </c>
      <c r="G28" s="88" t="s">
        <v>128</v>
      </c>
      <c r="H28" s="88">
        <v>21735</v>
      </c>
      <c r="I28" s="98"/>
      <c r="J28" s="98"/>
      <c r="K28" s="86">
        <v>3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 x14ac:dyDescent="0.35">
      <c r="A29" s="60" t="s">
        <v>159</v>
      </c>
      <c r="B29" s="86" t="s">
        <v>104</v>
      </c>
      <c r="C29" s="60" t="s">
        <v>154</v>
      </c>
      <c r="D29" s="87">
        <v>39929</v>
      </c>
      <c r="E29" s="88">
        <f t="shared" ca="1" si="0"/>
        <v>15</v>
      </c>
      <c r="F29" s="60" t="s">
        <v>118</v>
      </c>
      <c r="G29" s="88" t="s">
        <v>119</v>
      </c>
      <c r="H29" s="88">
        <v>68870</v>
      </c>
      <c r="I29" s="98"/>
      <c r="J29" s="98"/>
      <c r="K29" s="86">
        <v>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 x14ac:dyDescent="0.35">
      <c r="A30" s="60" t="s">
        <v>160</v>
      </c>
      <c r="B30" s="86" t="s">
        <v>134</v>
      </c>
      <c r="C30" s="60" t="s">
        <v>154</v>
      </c>
      <c r="D30" s="87">
        <v>40039</v>
      </c>
      <c r="E30" s="88">
        <f t="shared" ca="1" si="0"/>
        <v>15</v>
      </c>
      <c r="F30" s="60" t="s">
        <v>123</v>
      </c>
      <c r="G30" s="88"/>
      <c r="H30" s="88">
        <v>56571</v>
      </c>
      <c r="I30" s="98"/>
      <c r="J30" s="98"/>
      <c r="K30" s="86">
        <v>4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 x14ac:dyDescent="0.35">
      <c r="A31" s="60" t="s">
        <v>161</v>
      </c>
      <c r="B31" s="86" t="s">
        <v>104</v>
      </c>
      <c r="C31" s="60" t="s">
        <v>154</v>
      </c>
      <c r="D31" s="87">
        <v>41184</v>
      </c>
      <c r="E31" s="88">
        <f t="shared" ca="1" si="0"/>
        <v>12</v>
      </c>
      <c r="F31" s="60" t="s">
        <v>118</v>
      </c>
      <c r="G31" s="88" t="s">
        <v>121</v>
      </c>
      <c r="H31" s="88">
        <v>104719</v>
      </c>
      <c r="I31" s="98"/>
      <c r="J31" s="98"/>
      <c r="K31" s="86">
        <v>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 x14ac:dyDescent="0.35">
      <c r="A32" s="60" t="s">
        <v>162</v>
      </c>
      <c r="B32" s="86" t="s">
        <v>104</v>
      </c>
      <c r="C32" s="60" t="s">
        <v>154</v>
      </c>
      <c r="D32" s="87">
        <v>41934</v>
      </c>
      <c r="E32" s="88">
        <f t="shared" ca="1" si="0"/>
        <v>10</v>
      </c>
      <c r="F32" s="60" t="s">
        <v>118</v>
      </c>
      <c r="G32" s="88" t="s">
        <v>121</v>
      </c>
      <c r="H32" s="88">
        <v>61443</v>
      </c>
      <c r="I32" s="98"/>
      <c r="J32" s="98"/>
      <c r="K32" s="86">
        <v>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 x14ac:dyDescent="0.35">
      <c r="A33" s="60" t="s">
        <v>163</v>
      </c>
      <c r="B33" s="86" t="s">
        <v>101</v>
      </c>
      <c r="C33" s="60" t="s">
        <v>154</v>
      </c>
      <c r="D33" s="87">
        <v>40492</v>
      </c>
      <c r="E33" s="88">
        <f t="shared" ca="1" si="0"/>
        <v>14</v>
      </c>
      <c r="F33" s="60" t="s">
        <v>118</v>
      </c>
      <c r="G33" s="88" t="s">
        <v>119</v>
      </c>
      <c r="H33" s="88">
        <v>115351</v>
      </c>
      <c r="I33" s="98"/>
      <c r="J33" s="98"/>
      <c r="K33" s="86">
        <v>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 x14ac:dyDescent="0.35">
      <c r="A34" s="60" t="s">
        <v>164</v>
      </c>
      <c r="B34" s="86" t="s">
        <v>101</v>
      </c>
      <c r="C34" s="60" t="s">
        <v>154</v>
      </c>
      <c r="D34" s="87">
        <v>42096</v>
      </c>
      <c r="E34" s="88">
        <f t="shared" ca="1" si="0"/>
        <v>9</v>
      </c>
      <c r="F34" s="60" t="s">
        <v>118</v>
      </c>
      <c r="G34" s="88" t="s">
        <v>119</v>
      </c>
      <c r="H34" s="88">
        <v>71321</v>
      </c>
      <c r="I34" s="98"/>
      <c r="J34" s="98"/>
      <c r="K34" s="86">
        <v>2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 x14ac:dyDescent="0.35">
      <c r="A35" s="60" t="s">
        <v>165</v>
      </c>
      <c r="B35" s="86" t="s">
        <v>102</v>
      </c>
      <c r="C35" s="60" t="s">
        <v>154</v>
      </c>
      <c r="D35" s="87">
        <v>41586</v>
      </c>
      <c r="E35" s="88">
        <f t="shared" ca="1" si="0"/>
        <v>11</v>
      </c>
      <c r="F35" s="60" t="s">
        <v>123</v>
      </c>
      <c r="G35" s="88"/>
      <c r="H35" s="88">
        <v>62399</v>
      </c>
      <c r="I35" s="98"/>
      <c r="J35" s="98"/>
      <c r="K35" s="86">
        <v>5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 x14ac:dyDescent="0.35">
      <c r="A36" s="60" t="s">
        <v>166</v>
      </c>
      <c r="B36" s="86" t="s">
        <v>101</v>
      </c>
      <c r="C36" s="60" t="s">
        <v>154</v>
      </c>
      <c r="D36" s="87">
        <v>40495</v>
      </c>
      <c r="E36" s="88">
        <f t="shared" ca="1" si="0"/>
        <v>14</v>
      </c>
      <c r="F36" s="60" t="s">
        <v>118</v>
      </c>
      <c r="G36" s="88" t="s">
        <v>128</v>
      </c>
      <c r="H36" s="88">
        <v>96545</v>
      </c>
      <c r="I36" s="98"/>
      <c r="J36" s="98"/>
      <c r="K36" s="86">
        <v>2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 x14ac:dyDescent="0.35">
      <c r="A37" s="60" t="s">
        <v>167</v>
      </c>
      <c r="B37" s="86" t="s">
        <v>134</v>
      </c>
      <c r="C37" s="60" t="s">
        <v>154</v>
      </c>
      <c r="D37" s="87">
        <v>41230</v>
      </c>
      <c r="E37" s="88">
        <f t="shared" ca="1" si="0"/>
        <v>12</v>
      </c>
      <c r="F37" s="60" t="s">
        <v>118</v>
      </c>
      <c r="G37" s="88" t="s">
        <v>149</v>
      </c>
      <c r="H37" s="88">
        <v>98833</v>
      </c>
      <c r="I37" s="98"/>
      <c r="J37" s="98"/>
      <c r="K37" s="86">
        <v>2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 x14ac:dyDescent="0.35">
      <c r="A38" s="60" t="s">
        <v>168</v>
      </c>
      <c r="B38" s="86" t="s">
        <v>101</v>
      </c>
      <c r="C38" s="60" t="s">
        <v>169</v>
      </c>
      <c r="D38" s="87">
        <v>42003</v>
      </c>
      <c r="E38" s="88">
        <f t="shared" ca="1" si="0"/>
        <v>10</v>
      </c>
      <c r="F38" s="60" t="s">
        <v>123</v>
      </c>
      <c r="G38" s="88"/>
      <c r="H38" s="88">
        <v>62349</v>
      </c>
      <c r="I38" s="98"/>
      <c r="J38" s="98"/>
      <c r="K38" s="86">
        <v>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 x14ac:dyDescent="0.35">
      <c r="A39" s="60" t="s">
        <v>170</v>
      </c>
      <c r="B39" s="86" t="s">
        <v>104</v>
      </c>
      <c r="C39" s="60" t="s">
        <v>169</v>
      </c>
      <c r="D39" s="87">
        <v>40172</v>
      </c>
      <c r="E39" s="88">
        <f t="shared" ca="1" si="0"/>
        <v>15</v>
      </c>
      <c r="F39" s="60" t="s">
        <v>123</v>
      </c>
      <c r="G39" s="88"/>
      <c r="H39" s="88">
        <v>53227</v>
      </c>
      <c r="I39" s="98"/>
      <c r="J39" s="98"/>
      <c r="K39" s="86">
        <v>4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 x14ac:dyDescent="0.35">
      <c r="A40" s="60" t="s">
        <v>171</v>
      </c>
      <c r="B40" s="86" t="s">
        <v>134</v>
      </c>
      <c r="C40" s="60" t="s">
        <v>169</v>
      </c>
      <c r="D40" s="87">
        <v>41278</v>
      </c>
      <c r="E40" s="88">
        <f t="shared" ca="1" si="0"/>
        <v>12</v>
      </c>
      <c r="F40" s="60" t="s">
        <v>118</v>
      </c>
      <c r="G40" s="88" t="s">
        <v>128</v>
      </c>
      <c r="H40" s="88">
        <v>88169</v>
      </c>
      <c r="I40" s="98"/>
      <c r="J40" s="98"/>
      <c r="K40" s="86">
        <v>5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 x14ac:dyDescent="0.35">
      <c r="A41" s="60" t="s">
        <v>172</v>
      </c>
      <c r="B41" s="86" t="s">
        <v>127</v>
      </c>
      <c r="C41" s="60" t="s">
        <v>169</v>
      </c>
      <c r="D41" s="87">
        <v>37974</v>
      </c>
      <c r="E41" s="88">
        <f t="shared" ca="1" si="0"/>
        <v>21</v>
      </c>
      <c r="F41" s="60" t="s">
        <v>118</v>
      </c>
      <c r="G41" s="88" t="s">
        <v>119</v>
      </c>
      <c r="H41" s="88">
        <v>83157</v>
      </c>
      <c r="I41" s="98"/>
      <c r="J41" s="98"/>
      <c r="K41" s="86">
        <v>3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 x14ac:dyDescent="0.35">
      <c r="A42" s="60" t="s">
        <v>173</v>
      </c>
      <c r="B42" s="86" t="s">
        <v>102</v>
      </c>
      <c r="C42" s="60" t="s">
        <v>169</v>
      </c>
      <c r="D42" s="87">
        <v>41311</v>
      </c>
      <c r="E42" s="88">
        <f t="shared" ca="1" si="0"/>
        <v>12</v>
      </c>
      <c r="F42" s="60" t="s">
        <v>131</v>
      </c>
      <c r="G42" s="88"/>
      <c r="H42" s="88">
        <v>35982</v>
      </c>
      <c r="I42" s="98"/>
      <c r="J42" s="98"/>
      <c r="K42" s="86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 x14ac:dyDescent="0.35">
      <c r="A43" s="60" t="s">
        <v>174</v>
      </c>
      <c r="B43" s="86" t="s">
        <v>101</v>
      </c>
      <c r="C43" s="60" t="s">
        <v>169</v>
      </c>
      <c r="D43" s="87">
        <v>36907</v>
      </c>
      <c r="E43" s="88">
        <f t="shared" ca="1" si="0"/>
        <v>24</v>
      </c>
      <c r="F43" s="60" t="s">
        <v>118</v>
      </c>
      <c r="G43" s="88" t="s">
        <v>119</v>
      </c>
      <c r="H43" s="88">
        <v>84121</v>
      </c>
      <c r="I43" s="98"/>
      <c r="J43" s="98"/>
      <c r="K43" s="86">
        <v>4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 x14ac:dyDescent="0.35">
      <c r="A44" s="60" t="s">
        <v>175</v>
      </c>
      <c r="B44" s="86" t="s">
        <v>134</v>
      </c>
      <c r="C44" s="60" t="s">
        <v>169</v>
      </c>
      <c r="D44" s="87">
        <v>36920</v>
      </c>
      <c r="E44" s="88">
        <f t="shared" ca="1" si="0"/>
        <v>24</v>
      </c>
      <c r="F44" s="60" t="s">
        <v>118</v>
      </c>
      <c r="G44" s="88" t="s">
        <v>139</v>
      </c>
      <c r="H44" s="88">
        <v>73059</v>
      </c>
      <c r="I44" s="98"/>
      <c r="J44" s="98"/>
      <c r="K44" s="86">
        <v>4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 x14ac:dyDescent="0.35">
      <c r="A45" s="60" t="s">
        <v>176</v>
      </c>
      <c r="B45" s="86" t="s">
        <v>134</v>
      </c>
      <c r="C45" s="60" t="s">
        <v>169</v>
      </c>
      <c r="D45" s="87">
        <v>36926</v>
      </c>
      <c r="E45" s="88">
        <f t="shared" ca="1" si="0"/>
        <v>24</v>
      </c>
      <c r="F45" s="60" t="s">
        <v>123</v>
      </c>
      <c r="G45" s="88"/>
      <c r="H45" s="88">
        <v>57628</v>
      </c>
      <c r="I45" s="98"/>
      <c r="J45" s="98"/>
      <c r="K45" s="86">
        <v>2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 x14ac:dyDescent="0.35">
      <c r="A46" s="60" t="s">
        <v>177</v>
      </c>
      <c r="B46" s="86" t="s">
        <v>125</v>
      </c>
      <c r="C46" s="60" t="s">
        <v>169</v>
      </c>
      <c r="D46" s="87">
        <v>41653</v>
      </c>
      <c r="E46" s="88">
        <f t="shared" ca="1" si="0"/>
        <v>11</v>
      </c>
      <c r="F46" s="60" t="s">
        <v>118</v>
      </c>
      <c r="G46" s="88" t="s">
        <v>139</v>
      </c>
      <c r="H46" s="88">
        <v>75259</v>
      </c>
      <c r="I46" s="98"/>
      <c r="J46" s="98"/>
      <c r="K46" s="86">
        <v>1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 x14ac:dyDescent="0.35">
      <c r="A47" s="60" t="s">
        <v>178</v>
      </c>
      <c r="B47" s="86" t="s">
        <v>101</v>
      </c>
      <c r="C47" s="60" t="s">
        <v>169</v>
      </c>
      <c r="D47" s="87">
        <v>41674</v>
      </c>
      <c r="E47" s="88">
        <f t="shared" ca="1" si="0"/>
        <v>11</v>
      </c>
      <c r="F47" s="60" t="s">
        <v>118</v>
      </c>
      <c r="G47" s="88" t="s">
        <v>128</v>
      </c>
      <c r="H47" s="88">
        <v>104597</v>
      </c>
      <c r="I47" s="98"/>
      <c r="J47" s="98"/>
      <c r="K47" s="86">
        <v>5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 x14ac:dyDescent="0.35">
      <c r="A48" s="60" t="s">
        <v>179</v>
      </c>
      <c r="B48" s="86" t="s">
        <v>125</v>
      </c>
      <c r="C48" s="60" t="s">
        <v>169</v>
      </c>
      <c r="D48" s="87">
        <v>42061</v>
      </c>
      <c r="E48" s="88">
        <f t="shared" ca="1" si="0"/>
        <v>10</v>
      </c>
      <c r="F48" s="60" t="s">
        <v>123</v>
      </c>
      <c r="G48" s="88"/>
      <c r="H48" s="88">
        <v>62071</v>
      </c>
      <c r="I48" s="98"/>
      <c r="J48" s="98"/>
      <c r="K48" s="86">
        <v>3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 x14ac:dyDescent="0.35">
      <c r="A49" s="60" t="s">
        <v>180</v>
      </c>
      <c r="B49" s="86" t="s">
        <v>134</v>
      </c>
      <c r="C49" s="60" t="s">
        <v>169</v>
      </c>
      <c r="D49" s="87">
        <v>39870</v>
      </c>
      <c r="E49" s="88">
        <f t="shared" ca="1" si="0"/>
        <v>16</v>
      </c>
      <c r="F49" s="60" t="s">
        <v>123</v>
      </c>
      <c r="G49" s="88"/>
      <c r="H49" s="88">
        <v>59733</v>
      </c>
      <c r="I49" s="98"/>
      <c r="J49" s="98"/>
      <c r="K49" s="86">
        <v>4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 x14ac:dyDescent="0.35">
      <c r="A50" s="60" t="s">
        <v>181</v>
      </c>
      <c r="B50" s="86" t="s">
        <v>104</v>
      </c>
      <c r="C50" s="60" t="s">
        <v>169</v>
      </c>
      <c r="D50" s="87">
        <v>39882</v>
      </c>
      <c r="E50" s="88">
        <f t="shared" ca="1" si="0"/>
        <v>15</v>
      </c>
      <c r="F50" s="60" t="s">
        <v>141</v>
      </c>
      <c r="G50" s="88" t="s">
        <v>128</v>
      </c>
      <c r="H50" s="88">
        <v>25745</v>
      </c>
      <c r="I50" s="98"/>
      <c r="J50" s="98"/>
      <c r="K50" s="86">
        <v>2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 x14ac:dyDescent="0.35">
      <c r="A51" s="60" t="s">
        <v>182</v>
      </c>
      <c r="B51" s="86" t="s">
        <v>101</v>
      </c>
      <c r="C51" s="60" t="s">
        <v>169</v>
      </c>
      <c r="D51" s="87">
        <v>37680</v>
      </c>
      <c r="E51" s="88">
        <f t="shared" ca="1" si="0"/>
        <v>22</v>
      </c>
      <c r="F51" s="60" t="s">
        <v>131</v>
      </c>
      <c r="G51" s="88"/>
      <c r="H51" s="88">
        <v>23038</v>
      </c>
      <c r="I51" s="98"/>
      <c r="J51" s="98"/>
      <c r="K51" s="86">
        <v>3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 x14ac:dyDescent="0.35">
      <c r="A52" s="60" t="s">
        <v>183</v>
      </c>
      <c r="B52" s="86" t="s">
        <v>104</v>
      </c>
      <c r="C52" s="60" t="s">
        <v>169</v>
      </c>
      <c r="D52" s="87">
        <v>41731</v>
      </c>
      <c r="E52" s="88">
        <f t="shared" ca="1" si="0"/>
        <v>10</v>
      </c>
      <c r="F52" s="60" t="s">
        <v>118</v>
      </c>
      <c r="G52" s="88" t="s">
        <v>139</v>
      </c>
      <c r="H52" s="88">
        <v>102833</v>
      </c>
      <c r="I52" s="98"/>
      <c r="J52" s="98"/>
      <c r="K52" s="86">
        <v>4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 x14ac:dyDescent="0.35">
      <c r="A53" s="60" t="s">
        <v>184</v>
      </c>
      <c r="B53" s="86" t="s">
        <v>104</v>
      </c>
      <c r="C53" s="60" t="s">
        <v>169</v>
      </c>
      <c r="D53" s="87">
        <v>41351</v>
      </c>
      <c r="E53" s="88">
        <f t="shared" ca="1" si="0"/>
        <v>11</v>
      </c>
      <c r="F53" s="60" t="s">
        <v>131</v>
      </c>
      <c r="G53" s="88"/>
      <c r="H53" s="88">
        <v>32745</v>
      </c>
      <c r="I53" s="98"/>
      <c r="J53" s="98"/>
      <c r="K53" s="86">
        <v>2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 x14ac:dyDescent="0.35">
      <c r="A54" s="60" t="s">
        <v>185</v>
      </c>
      <c r="B54" s="86" t="s">
        <v>134</v>
      </c>
      <c r="C54" s="60" t="s">
        <v>169</v>
      </c>
      <c r="D54" s="87">
        <v>36980</v>
      </c>
      <c r="E54" s="88">
        <f t="shared" ca="1" si="0"/>
        <v>23</v>
      </c>
      <c r="F54" s="60" t="s">
        <v>123</v>
      </c>
      <c r="G54" s="88"/>
      <c r="H54" s="88">
        <v>54911</v>
      </c>
      <c r="I54" s="98"/>
      <c r="J54" s="98"/>
      <c r="K54" s="86">
        <v>3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 x14ac:dyDescent="0.35">
      <c r="A55" s="60" t="s">
        <v>186</v>
      </c>
      <c r="B55" s="86" t="s">
        <v>101</v>
      </c>
      <c r="C55" s="60" t="s">
        <v>169</v>
      </c>
      <c r="D55" s="87">
        <v>38086</v>
      </c>
      <c r="E55" s="88">
        <f t="shared" ca="1" si="0"/>
        <v>20</v>
      </c>
      <c r="F55" s="60" t="s">
        <v>118</v>
      </c>
      <c r="G55" s="88" t="s">
        <v>119</v>
      </c>
      <c r="H55" s="88">
        <v>93149</v>
      </c>
      <c r="I55" s="98"/>
      <c r="J55" s="98"/>
      <c r="K55" s="86">
        <v>1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 x14ac:dyDescent="0.35">
      <c r="A56" s="60" t="s">
        <v>187</v>
      </c>
      <c r="B56" s="86" t="s">
        <v>101</v>
      </c>
      <c r="C56" s="60" t="s">
        <v>169</v>
      </c>
      <c r="D56" s="87">
        <v>38426</v>
      </c>
      <c r="E56" s="88">
        <f t="shared" ca="1" si="0"/>
        <v>19</v>
      </c>
      <c r="F56" s="60" t="s">
        <v>118</v>
      </c>
      <c r="G56" s="88" t="s">
        <v>121</v>
      </c>
      <c r="H56" s="88">
        <v>79729</v>
      </c>
      <c r="I56" s="98"/>
      <c r="J56" s="98"/>
      <c r="K56" s="86">
        <v>5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 x14ac:dyDescent="0.35">
      <c r="A57" s="60" t="s">
        <v>188</v>
      </c>
      <c r="B57" s="86" t="s">
        <v>102</v>
      </c>
      <c r="C57" s="60" t="s">
        <v>169</v>
      </c>
      <c r="D57" s="87">
        <v>41000</v>
      </c>
      <c r="E57" s="88">
        <f t="shared" ca="1" si="0"/>
        <v>12</v>
      </c>
      <c r="F57" s="60" t="s">
        <v>131</v>
      </c>
      <c r="G57" s="88"/>
      <c r="H57" s="88">
        <v>27407</v>
      </c>
      <c r="I57" s="98"/>
      <c r="J57" s="98"/>
      <c r="K57" s="86">
        <v>2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 x14ac:dyDescent="0.35">
      <c r="A58" s="60" t="s">
        <v>189</v>
      </c>
      <c r="B58" s="86" t="s">
        <v>134</v>
      </c>
      <c r="C58" s="60" t="s">
        <v>169</v>
      </c>
      <c r="D58" s="87">
        <v>41352</v>
      </c>
      <c r="E58" s="88">
        <f t="shared" ca="1" si="0"/>
        <v>11</v>
      </c>
      <c r="F58" s="60" t="s">
        <v>118</v>
      </c>
      <c r="G58" s="88" t="s">
        <v>121</v>
      </c>
      <c r="H58" s="88">
        <v>96191</v>
      </c>
      <c r="I58" s="98"/>
      <c r="J58" s="98"/>
      <c r="K58" s="86">
        <v>1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 x14ac:dyDescent="0.35">
      <c r="A59" s="60" t="s">
        <v>190</v>
      </c>
      <c r="B59" s="86" t="s">
        <v>104</v>
      </c>
      <c r="C59" s="60" t="s">
        <v>169</v>
      </c>
      <c r="D59" s="87">
        <v>41370</v>
      </c>
      <c r="E59" s="88">
        <f t="shared" ca="1" si="0"/>
        <v>11</v>
      </c>
      <c r="F59" s="60" t="s">
        <v>118</v>
      </c>
      <c r="G59" s="88" t="s">
        <v>119</v>
      </c>
      <c r="H59" s="88">
        <v>112396</v>
      </c>
      <c r="I59" s="98"/>
      <c r="J59" s="98"/>
      <c r="K59" s="86">
        <v>4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 x14ac:dyDescent="0.35">
      <c r="A60" s="60" t="s">
        <v>191</v>
      </c>
      <c r="B60" s="86" t="s">
        <v>101</v>
      </c>
      <c r="C60" s="60" t="s">
        <v>169</v>
      </c>
      <c r="D60" s="87">
        <v>42129</v>
      </c>
      <c r="E60" s="88">
        <f t="shared" ca="1" si="0"/>
        <v>9</v>
      </c>
      <c r="F60" s="60" t="s">
        <v>118</v>
      </c>
      <c r="G60" s="88" t="s">
        <v>121</v>
      </c>
      <c r="H60" s="88">
        <v>118240</v>
      </c>
      <c r="I60" s="98"/>
      <c r="J60" s="98"/>
      <c r="K60" s="86">
        <v>4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 x14ac:dyDescent="0.35">
      <c r="A61" s="60" t="s">
        <v>192</v>
      </c>
      <c r="B61" s="86" t="s">
        <v>101</v>
      </c>
      <c r="C61" s="60" t="s">
        <v>169</v>
      </c>
      <c r="D61" s="87">
        <v>40666</v>
      </c>
      <c r="E61" s="88">
        <f t="shared" ca="1" si="0"/>
        <v>13</v>
      </c>
      <c r="F61" s="60" t="s">
        <v>118</v>
      </c>
      <c r="G61" s="88" t="s">
        <v>121</v>
      </c>
      <c r="H61" s="88">
        <v>114408</v>
      </c>
      <c r="I61" s="98"/>
      <c r="J61" s="98"/>
      <c r="K61" s="86">
        <v>4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 x14ac:dyDescent="0.35">
      <c r="A62" s="60" t="s">
        <v>193</v>
      </c>
      <c r="B62" s="86" t="s">
        <v>134</v>
      </c>
      <c r="C62" s="60" t="s">
        <v>169</v>
      </c>
      <c r="D62" s="87">
        <v>40293</v>
      </c>
      <c r="E62" s="88">
        <f t="shared" ca="1" si="0"/>
        <v>14</v>
      </c>
      <c r="F62" s="60" t="s">
        <v>118</v>
      </c>
      <c r="G62" s="88" t="s">
        <v>119</v>
      </c>
      <c r="H62" s="88">
        <v>104133</v>
      </c>
      <c r="I62" s="98"/>
      <c r="J62" s="98"/>
      <c r="K62" s="86">
        <v>1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 x14ac:dyDescent="0.35">
      <c r="A63" s="60" t="s">
        <v>194</v>
      </c>
      <c r="B63" s="86" t="s">
        <v>125</v>
      </c>
      <c r="C63" s="60" t="s">
        <v>169</v>
      </c>
      <c r="D63" s="87">
        <v>41388</v>
      </c>
      <c r="E63" s="88">
        <f t="shared" ca="1" si="0"/>
        <v>11</v>
      </c>
      <c r="F63" s="60" t="s">
        <v>118</v>
      </c>
      <c r="G63" s="88" t="s">
        <v>139</v>
      </c>
      <c r="H63" s="88">
        <v>99457</v>
      </c>
      <c r="I63" s="98"/>
      <c r="J63" s="98"/>
      <c r="K63" s="86">
        <v>1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 x14ac:dyDescent="0.35">
      <c r="A64" s="60" t="s">
        <v>195</v>
      </c>
      <c r="B64" s="86" t="s">
        <v>101</v>
      </c>
      <c r="C64" s="60" t="s">
        <v>169</v>
      </c>
      <c r="D64" s="87">
        <v>41398</v>
      </c>
      <c r="E64" s="88">
        <f t="shared" ca="1" si="0"/>
        <v>11</v>
      </c>
      <c r="F64" s="60" t="s">
        <v>141</v>
      </c>
      <c r="G64" s="88" t="s">
        <v>128</v>
      </c>
      <c r="H64" s="88">
        <v>24627</v>
      </c>
      <c r="I64" s="98"/>
      <c r="J64" s="98"/>
      <c r="K64" s="86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 x14ac:dyDescent="0.35">
      <c r="A65" s="60" t="s">
        <v>196</v>
      </c>
      <c r="B65" s="86" t="s">
        <v>101</v>
      </c>
      <c r="C65" s="60" t="s">
        <v>169</v>
      </c>
      <c r="D65" s="87">
        <v>39934</v>
      </c>
      <c r="E65" s="88">
        <f t="shared" ca="1" si="0"/>
        <v>15</v>
      </c>
      <c r="F65" s="60" t="s">
        <v>123</v>
      </c>
      <c r="G65" s="88"/>
      <c r="H65" s="88">
        <v>63378</v>
      </c>
      <c r="I65" s="98"/>
      <c r="J65" s="98"/>
      <c r="K65" s="86">
        <v>2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 x14ac:dyDescent="0.35">
      <c r="A66" s="60" t="s">
        <v>197</v>
      </c>
      <c r="B66" s="86" t="s">
        <v>127</v>
      </c>
      <c r="C66" s="60" t="s">
        <v>169</v>
      </c>
      <c r="D66" s="87">
        <v>37018</v>
      </c>
      <c r="E66" s="88">
        <f t="shared" ca="1" si="0"/>
        <v>23</v>
      </c>
      <c r="F66" s="60" t="s">
        <v>123</v>
      </c>
      <c r="G66" s="88"/>
      <c r="H66" s="88">
        <v>57567</v>
      </c>
      <c r="I66" s="98"/>
      <c r="J66" s="98"/>
      <c r="K66" s="86">
        <v>3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 x14ac:dyDescent="0.35">
      <c r="A67" s="60" t="s">
        <v>198</v>
      </c>
      <c r="B67" s="86" t="s">
        <v>101</v>
      </c>
      <c r="C67" s="60" t="s">
        <v>169</v>
      </c>
      <c r="D67" s="87">
        <v>38096</v>
      </c>
      <c r="E67" s="88">
        <f t="shared" ca="1" si="0"/>
        <v>20</v>
      </c>
      <c r="F67" s="60" t="s">
        <v>118</v>
      </c>
      <c r="G67" s="88" t="s">
        <v>149</v>
      </c>
      <c r="H67" s="88">
        <v>101108</v>
      </c>
      <c r="I67" s="98"/>
      <c r="J67" s="98"/>
      <c r="K67" s="86">
        <v>3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 x14ac:dyDescent="0.35">
      <c r="A68" s="60" t="s">
        <v>199</v>
      </c>
      <c r="B68" s="86" t="s">
        <v>101</v>
      </c>
      <c r="C68" s="60" t="s">
        <v>169</v>
      </c>
      <c r="D68" s="87">
        <v>41037</v>
      </c>
      <c r="E68" s="88">
        <f t="shared" ca="1" si="0"/>
        <v>12</v>
      </c>
      <c r="F68" s="60" t="s">
        <v>131</v>
      </c>
      <c r="G68" s="88"/>
      <c r="H68" s="88">
        <v>31106</v>
      </c>
      <c r="I68" s="98"/>
      <c r="J68" s="98"/>
      <c r="K68" s="86">
        <v>4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 x14ac:dyDescent="0.35">
      <c r="A69" s="60" t="s">
        <v>200</v>
      </c>
      <c r="B69" s="86" t="s">
        <v>104</v>
      </c>
      <c r="C69" s="60" t="s">
        <v>169</v>
      </c>
      <c r="D69" s="87">
        <v>37043</v>
      </c>
      <c r="E69" s="88">
        <f t="shared" ca="1" si="0"/>
        <v>23</v>
      </c>
      <c r="F69" s="60" t="s">
        <v>118</v>
      </c>
      <c r="G69" s="88" t="s">
        <v>128</v>
      </c>
      <c r="H69" s="88">
        <v>70796</v>
      </c>
      <c r="I69" s="98"/>
      <c r="J69" s="98"/>
      <c r="K69" s="86">
        <v>4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 x14ac:dyDescent="0.35">
      <c r="A70" s="60" t="s">
        <v>201</v>
      </c>
      <c r="B70" s="86" t="s">
        <v>101</v>
      </c>
      <c r="C70" s="60" t="s">
        <v>169</v>
      </c>
      <c r="D70" s="87">
        <v>38863</v>
      </c>
      <c r="E70" s="88">
        <f t="shared" ca="1" si="0"/>
        <v>18</v>
      </c>
      <c r="F70" s="60" t="s">
        <v>118</v>
      </c>
      <c r="G70" s="88" t="s">
        <v>149</v>
      </c>
      <c r="H70" s="88">
        <v>67727</v>
      </c>
      <c r="I70" s="98"/>
      <c r="J70" s="98"/>
      <c r="K70" s="86">
        <v>3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 x14ac:dyDescent="0.35">
      <c r="A71" s="60" t="s">
        <v>202</v>
      </c>
      <c r="B71" s="86" t="s">
        <v>104</v>
      </c>
      <c r="C71" s="60" t="s">
        <v>169</v>
      </c>
      <c r="D71" s="87">
        <v>42169</v>
      </c>
      <c r="E71" s="88">
        <f t="shared" ca="1" si="0"/>
        <v>9</v>
      </c>
      <c r="F71" s="60" t="s">
        <v>118</v>
      </c>
      <c r="G71" s="88" t="s">
        <v>119</v>
      </c>
      <c r="H71" s="88">
        <v>109199</v>
      </c>
      <c r="I71" s="98"/>
      <c r="J71" s="98"/>
      <c r="K71" s="86">
        <v>4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 x14ac:dyDescent="0.35">
      <c r="A72" s="60" t="s">
        <v>203</v>
      </c>
      <c r="B72" s="86" t="s">
        <v>134</v>
      </c>
      <c r="C72" s="60" t="s">
        <v>169</v>
      </c>
      <c r="D72" s="87">
        <v>40357</v>
      </c>
      <c r="E72" s="88">
        <f t="shared" ca="1" si="0"/>
        <v>14</v>
      </c>
      <c r="F72" s="60" t="s">
        <v>118</v>
      </c>
      <c r="G72" s="88" t="s">
        <v>119</v>
      </c>
      <c r="H72" s="88">
        <v>119300</v>
      </c>
      <c r="I72" s="98"/>
      <c r="J72" s="98"/>
      <c r="K72" s="86">
        <v>5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 x14ac:dyDescent="0.35">
      <c r="A73" s="60" t="s">
        <v>204</v>
      </c>
      <c r="B73" s="86" t="s">
        <v>101</v>
      </c>
      <c r="C73" s="60" t="s">
        <v>169</v>
      </c>
      <c r="D73" s="87">
        <v>41446</v>
      </c>
      <c r="E73" s="88">
        <f t="shared" ca="1" si="0"/>
        <v>11</v>
      </c>
      <c r="F73" s="60" t="s">
        <v>123</v>
      </c>
      <c r="G73" s="88"/>
      <c r="H73" s="88">
        <v>62310</v>
      </c>
      <c r="I73" s="98"/>
      <c r="J73" s="98"/>
      <c r="K73" s="86">
        <v>2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 x14ac:dyDescent="0.35">
      <c r="A74" s="60" t="s">
        <v>205</v>
      </c>
      <c r="B74" s="86" t="s">
        <v>101</v>
      </c>
      <c r="C74" s="60" t="s">
        <v>169</v>
      </c>
      <c r="D74" s="87">
        <v>41855</v>
      </c>
      <c r="E74" s="88">
        <f t="shared" ca="1" si="0"/>
        <v>10</v>
      </c>
      <c r="F74" s="60" t="s">
        <v>118</v>
      </c>
      <c r="G74" s="88" t="s">
        <v>121</v>
      </c>
      <c r="H74" s="88">
        <v>62470</v>
      </c>
      <c r="I74" s="98"/>
      <c r="J74" s="98"/>
      <c r="K74" s="86">
        <v>3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 x14ac:dyDescent="0.35">
      <c r="A75" s="60" t="s">
        <v>206</v>
      </c>
      <c r="B75" s="86" t="s">
        <v>101</v>
      </c>
      <c r="C75" s="60" t="s">
        <v>169</v>
      </c>
      <c r="D75" s="87">
        <v>40740</v>
      </c>
      <c r="E75" s="88">
        <f t="shared" ca="1" si="0"/>
        <v>13</v>
      </c>
      <c r="F75" s="60" t="s">
        <v>141</v>
      </c>
      <c r="G75" s="88" t="s">
        <v>139</v>
      </c>
      <c r="H75" s="88">
        <v>26596</v>
      </c>
      <c r="I75" s="98"/>
      <c r="J75" s="98"/>
      <c r="K75" s="86">
        <v>2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 x14ac:dyDescent="0.35">
      <c r="A76" s="60" t="s">
        <v>207</v>
      </c>
      <c r="B76" s="86" t="s">
        <v>104</v>
      </c>
      <c r="C76" s="60" t="s">
        <v>169</v>
      </c>
      <c r="D76" s="87">
        <v>40032</v>
      </c>
      <c r="E76" s="88">
        <f t="shared" ca="1" si="0"/>
        <v>15</v>
      </c>
      <c r="F76" s="60" t="s">
        <v>141</v>
      </c>
      <c r="G76" s="88" t="s">
        <v>119</v>
      </c>
      <c r="H76" s="88">
        <v>22650</v>
      </c>
      <c r="I76" s="98"/>
      <c r="J76" s="98"/>
      <c r="K76" s="86">
        <v>4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 x14ac:dyDescent="0.35">
      <c r="A77" s="60" t="s">
        <v>208</v>
      </c>
      <c r="B77" s="86" t="s">
        <v>102</v>
      </c>
      <c r="C77" s="60" t="s">
        <v>169</v>
      </c>
      <c r="D77" s="87">
        <v>37116</v>
      </c>
      <c r="E77" s="88">
        <f t="shared" ca="1" si="0"/>
        <v>23</v>
      </c>
      <c r="F77" s="60" t="s">
        <v>123</v>
      </c>
      <c r="G77" s="88"/>
      <c r="H77" s="88">
        <v>59057</v>
      </c>
      <c r="I77" s="98"/>
      <c r="J77" s="98"/>
      <c r="K77" s="86">
        <v>1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 x14ac:dyDescent="0.35">
      <c r="A78" s="60" t="s">
        <v>209</v>
      </c>
      <c r="B78" s="86" t="s">
        <v>104</v>
      </c>
      <c r="C78" s="60" t="s">
        <v>169</v>
      </c>
      <c r="D78" s="87">
        <v>37137</v>
      </c>
      <c r="E78" s="88">
        <f t="shared" ca="1" si="0"/>
        <v>23</v>
      </c>
      <c r="F78" s="60" t="s">
        <v>123</v>
      </c>
      <c r="G78" s="88"/>
      <c r="H78" s="88">
        <v>56312</v>
      </c>
      <c r="I78" s="98"/>
      <c r="J78" s="98"/>
      <c r="K78" s="86">
        <v>2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 x14ac:dyDescent="0.35">
      <c r="A79" s="60" t="s">
        <v>210</v>
      </c>
      <c r="B79" s="86" t="s">
        <v>104</v>
      </c>
      <c r="C79" s="60" t="s">
        <v>169</v>
      </c>
      <c r="D79" s="87">
        <v>40048</v>
      </c>
      <c r="E79" s="88">
        <f t="shared" ca="1" si="0"/>
        <v>15</v>
      </c>
      <c r="F79" s="60" t="s">
        <v>123</v>
      </c>
      <c r="G79" s="88"/>
      <c r="H79" s="88">
        <v>52563</v>
      </c>
      <c r="I79" s="98"/>
      <c r="J79" s="98"/>
      <c r="K79" s="86">
        <v>4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 x14ac:dyDescent="0.35">
      <c r="A80" s="60" t="s">
        <v>211</v>
      </c>
      <c r="B80" s="86" t="s">
        <v>134</v>
      </c>
      <c r="C80" s="60" t="s">
        <v>169</v>
      </c>
      <c r="D80" s="87">
        <v>41163</v>
      </c>
      <c r="E80" s="88">
        <f t="shared" ca="1" si="0"/>
        <v>12</v>
      </c>
      <c r="F80" s="60" t="s">
        <v>141</v>
      </c>
      <c r="G80" s="88" t="s">
        <v>119</v>
      </c>
      <c r="H80" s="88">
        <v>25693</v>
      </c>
      <c r="I80" s="98"/>
      <c r="J80" s="98"/>
      <c r="K80" s="86">
        <v>3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 x14ac:dyDescent="0.35">
      <c r="A81" s="60" t="s">
        <v>212</v>
      </c>
      <c r="B81" s="86" t="s">
        <v>134</v>
      </c>
      <c r="C81" s="60" t="s">
        <v>169</v>
      </c>
      <c r="D81" s="87">
        <v>41910</v>
      </c>
      <c r="E81" s="88">
        <f t="shared" ca="1" si="0"/>
        <v>10</v>
      </c>
      <c r="F81" s="60" t="s">
        <v>118</v>
      </c>
      <c r="G81" s="88" t="s">
        <v>149</v>
      </c>
      <c r="H81" s="88">
        <v>82217</v>
      </c>
      <c r="I81" s="98"/>
      <c r="J81" s="98"/>
      <c r="K81" s="86">
        <v>4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 x14ac:dyDescent="0.35">
      <c r="A82" s="60" t="s">
        <v>213</v>
      </c>
      <c r="B82" s="86" t="s">
        <v>101</v>
      </c>
      <c r="C82" s="60" t="s">
        <v>169</v>
      </c>
      <c r="D82" s="87">
        <v>42278</v>
      </c>
      <c r="E82" s="88">
        <f t="shared" ca="1" si="0"/>
        <v>9</v>
      </c>
      <c r="F82" s="60" t="s">
        <v>118</v>
      </c>
      <c r="G82" s="88" t="s">
        <v>149</v>
      </c>
      <c r="H82" s="88">
        <v>95620</v>
      </c>
      <c r="I82" s="98"/>
      <c r="J82" s="98"/>
      <c r="K82" s="86">
        <v>5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 x14ac:dyDescent="0.35">
      <c r="A83" s="60" t="s">
        <v>214</v>
      </c>
      <c r="B83" s="86" t="s">
        <v>127</v>
      </c>
      <c r="C83" s="60" t="s">
        <v>169</v>
      </c>
      <c r="D83" s="87">
        <v>40457</v>
      </c>
      <c r="E83" s="88">
        <f t="shared" ca="1" si="0"/>
        <v>14</v>
      </c>
      <c r="F83" s="60" t="s">
        <v>141</v>
      </c>
      <c r="G83" s="88" t="s">
        <v>119</v>
      </c>
      <c r="H83" s="88">
        <v>23757</v>
      </c>
      <c r="I83" s="98"/>
      <c r="J83" s="98"/>
      <c r="K83" s="86">
        <v>1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 x14ac:dyDescent="0.35">
      <c r="A84" s="60" t="s">
        <v>215</v>
      </c>
      <c r="B84" s="86" t="s">
        <v>104</v>
      </c>
      <c r="C84" s="60" t="s">
        <v>169</v>
      </c>
      <c r="D84" s="87">
        <v>37165</v>
      </c>
      <c r="E84" s="88">
        <f t="shared" ca="1" si="0"/>
        <v>23</v>
      </c>
      <c r="F84" s="60" t="s">
        <v>123</v>
      </c>
      <c r="G84" s="88"/>
      <c r="H84" s="88">
        <v>52824</v>
      </c>
      <c r="I84" s="98"/>
      <c r="J84" s="98"/>
      <c r="K84" s="86">
        <v>2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 x14ac:dyDescent="0.35">
      <c r="A85" s="60" t="s">
        <v>216</v>
      </c>
      <c r="B85" s="86" t="s">
        <v>134</v>
      </c>
      <c r="C85" s="60" t="s">
        <v>169</v>
      </c>
      <c r="D85" s="87">
        <v>38254</v>
      </c>
      <c r="E85" s="88">
        <f t="shared" ca="1" si="0"/>
        <v>20</v>
      </c>
      <c r="F85" s="60" t="s">
        <v>118</v>
      </c>
      <c r="G85" s="88" t="s">
        <v>128</v>
      </c>
      <c r="H85" s="88">
        <v>125512</v>
      </c>
      <c r="I85" s="98"/>
      <c r="J85" s="98"/>
      <c r="K85" s="86">
        <v>3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 x14ac:dyDescent="0.35">
      <c r="A86" s="60" t="s">
        <v>217</v>
      </c>
      <c r="B86" s="86" t="s">
        <v>101</v>
      </c>
      <c r="C86" s="60" t="s">
        <v>169</v>
      </c>
      <c r="D86" s="87">
        <v>40843</v>
      </c>
      <c r="E86" s="88">
        <f t="shared" ca="1" si="0"/>
        <v>13</v>
      </c>
      <c r="F86" s="60" t="s">
        <v>131</v>
      </c>
      <c r="G86" s="88"/>
      <c r="H86" s="88">
        <v>22658</v>
      </c>
      <c r="I86" s="98"/>
      <c r="J86" s="98"/>
      <c r="K86" s="86">
        <v>3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 x14ac:dyDescent="0.35">
      <c r="A87" s="60" t="s">
        <v>218</v>
      </c>
      <c r="B87" s="86" t="s">
        <v>104</v>
      </c>
      <c r="C87" s="60" t="s">
        <v>169</v>
      </c>
      <c r="D87" s="87">
        <v>37548</v>
      </c>
      <c r="E87" s="88">
        <f t="shared" ca="1" si="0"/>
        <v>22</v>
      </c>
      <c r="F87" s="60" t="s">
        <v>131</v>
      </c>
      <c r="G87" s="88"/>
      <c r="H87" s="88">
        <v>26112</v>
      </c>
      <c r="I87" s="98"/>
      <c r="J87" s="98"/>
      <c r="K87" s="86">
        <v>5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 x14ac:dyDescent="0.35">
      <c r="A88" s="60" t="s">
        <v>219</v>
      </c>
      <c r="B88" s="86" t="s">
        <v>104</v>
      </c>
      <c r="C88" s="60" t="s">
        <v>169</v>
      </c>
      <c r="D88" s="87">
        <v>37565</v>
      </c>
      <c r="E88" s="88">
        <f t="shared" ca="1" si="0"/>
        <v>22</v>
      </c>
      <c r="F88" s="60" t="s">
        <v>123</v>
      </c>
      <c r="G88" s="88"/>
      <c r="H88" s="88">
        <v>55200</v>
      </c>
      <c r="I88" s="98"/>
      <c r="J88" s="98"/>
      <c r="K88" s="86">
        <v>2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 x14ac:dyDescent="0.35">
      <c r="A89" s="60" t="s">
        <v>220</v>
      </c>
      <c r="B89" s="86" t="s">
        <v>104</v>
      </c>
      <c r="C89" s="60" t="s">
        <v>169</v>
      </c>
      <c r="D89" s="87">
        <v>40118</v>
      </c>
      <c r="E89" s="88">
        <f t="shared" ca="1" si="0"/>
        <v>15</v>
      </c>
      <c r="F89" s="60" t="s">
        <v>123</v>
      </c>
      <c r="G89" s="88"/>
      <c r="H89" s="88">
        <v>44250</v>
      </c>
      <c r="I89" s="98"/>
      <c r="J89" s="98"/>
      <c r="K89" s="86">
        <v>2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 x14ac:dyDescent="0.35">
      <c r="A90" s="60" t="s">
        <v>221</v>
      </c>
      <c r="B90" s="86" t="s">
        <v>134</v>
      </c>
      <c r="C90" s="60" t="s">
        <v>169</v>
      </c>
      <c r="D90" s="87">
        <v>41579</v>
      </c>
      <c r="E90" s="88">
        <f t="shared" ca="1" si="0"/>
        <v>11</v>
      </c>
      <c r="F90" s="60" t="s">
        <v>118</v>
      </c>
      <c r="G90" s="88" t="s">
        <v>128</v>
      </c>
      <c r="H90" s="88">
        <v>104499</v>
      </c>
      <c r="I90" s="98"/>
      <c r="J90" s="98"/>
      <c r="K90" s="86">
        <v>4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 x14ac:dyDescent="0.35">
      <c r="A91" s="60" t="s">
        <v>222</v>
      </c>
      <c r="B91" s="86" t="s">
        <v>134</v>
      </c>
      <c r="C91" s="60" t="s">
        <v>169</v>
      </c>
      <c r="D91" s="87">
        <v>40881</v>
      </c>
      <c r="E91" s="88">
        <f t="shared" ca="1" si="0"/>
        <v>13</v>
      </c>
      <c r="F91" s="60" t="s">
        <v>123</v>
      </c>
      <c r="G91" s="88"/>
      <c r="H91" s="88">
        <v>54076</v>
      </c>
      <c r="I91" s="98"/>
      <c r="J91" s="98"/>
      <c r="K91" s="86">
        <v>5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 x14ac:dyDescent="0.35">
      <c r="A92" s="60" t="s">
        <v>223</v>
      </c>
      <c r="B92" s="86" t="s">
        <v>134</v>
      </c>
      <c r="C92" s="60" t="s">
        <v>169</v>
      </c>
      <c r="D92" s="87">
        <v>41958</v>
      </c>
      <c r="E92" s="88">
        <f t="shared" ca="1" si="0"/>
        <v>10</v>
      </c>
      <c r="F92" s="60" t="s">
        <v>118</v>
      </c>
      <c r="G92" s="88" t="s">
        <v>121</v>
      </c>
      <c r="H92" s="88">
        <v>126555</v>
      </c>
      <c r="I92" s="98"/>
      <c r="J92" s="98"/>
      <c r="K92" s="86">
        <v>1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 x14ac:dyDescent="0.35">
      <c r="A93" s="60" t="s">
        <v>224</v>
      </c>
      <c r="B93" s="86" t="s">
        <v>101</v>
      </c>
      <c r="C93" s="60" t="s">
        <v>169</v>
      </c>
      <c r="D93" s="87">
        <v>37584</v>
      </c>
      <c r="E93" s="88">
        <f t="shared" ca="1" si="0"/>
        <v>22</v>
      </c>
      <c r="F93" s="60" t="s">
        <v>141</v>
      </c>
      <c r="G93" s="88" t="s">
        <v>149</v>
      </c>
      <c r="H93" s="88">
        <v>28530</v>
      </c>
      <c r="I93" s="98"/>
      <c r="J93" s="98"/>
      <c r="K93" s="86">
        <v>2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 x14ac:dyDescent="0.35">
      <c r="A94" s="60" t="s">
        <v>225</v>
      </c>
      <c r="B94" s="86" t="s">
        <v>134</v>
      </c>
      <c r="C94" s="60" t="s">
        <v>169</v>
      </c>
      <c r="D94" s="87">
        <v>38319</v>
      </c>
      <c r="E94" s="88">
        <f t="shared" ca="1" si="0"/>
        <v>20</v>
      </c>
      <c r="F94" s="60" t="s">
        <v>118</v>
      </c>
      <c r="G94" s="88" t="s">
        <v>119</v>
      </c>
      <c r="H94" s="88">
        <v>123803</v>
      </c>
      <c r="I94" s="98"/>
      <c r="J94" s="98"/>
      <c r="K94" s="86">
        <v>2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 x14ac:dyDescent="0.35">
      <c r="A95" s="60" t="s">
        <v>226</v>
      </c>
      <c r="B95" s="86" t="s">
        <v>104</v>
      </c>
      <c r="C95" s="60" t="s">
        <v>169</v>
      </c>
      <c r="D95" s="87">
        <v>39038</v>
      </c>
      <c r="E95" s="88">
        <f t="shared" ca="1" si="0"/>
        <v>18</v>
      </c>
      <c r="F95" s="60" t="s">
        <v>118</v>
      </c>
      <c r="G95" s="88" t="s">
        <v>119</v>
      </c>
      <c r="H95" s="88">
        <v>85917</v>
      </c>
      <c r="I95" s="98"/>
      <c r="J95" s="98"/>
      <c r="K95" s="86">
        <v>5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 x14ac:dyDescent="0.35">
      <c r="A96" s="60" t="s">
        <v>227</v>
      </c>
      <c r="B96" s="86" t="s">
        <v>127</v>
      </c>
      <c r="C96" s="60" t="s">
        <v>169</v>
      </c>
      <c r="D96" s="87">
        <v>40880</v>
      </c>
      <c r="E96" s="88">
        <f t="shared" ca="1" si="0"/>
        <v>13</v>
      </c>
      <c r="F96" s="60" t="s">
        <v>141</v>
      </c>
      <c r="G96" s="88" t="s">
        <v>139</v>
      </c>
      <c r="H96" s="88">
        <v>26665</v>
      </c>
      <c r="I96" s="98"/>
      <c r="J96" s="98"/>
      <c r="K96" s="86">
        <v>2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 x14ac:dyDescent="0.35">
      <c r="A97" s="60" t="s">
        <v>228</v>
      </c>
      <c r="B97" s="86" t="s">
        <v>134</v>
      </c>
      <c r="C97" s="60" t="s">
        <v>229</v>
      </c>
      <c r="D97" s="87">
        <v>40570</v>
      </c>
      <c r="E97" s="88">
        <f t="shared" ca="1" si="0"/>
        <v>14</v>
      </c>
      <c r="F97" s="60" t="s">
        <v>118</v>
      </c>
      <c r="G97" s="88" t="s">
        <v>119</v>
      </c>
      <c r="H97" s="88">
        <v>73102</v>
      </c>
      <c r="I97" s="98"/>
      <c r="J97" s="98"/>
      <c r="K97" s="86">
        <v>4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 x14ac:dyDescent="0.35">
      <c r="A98" s="60" t="s">
        <v>230</v>
      </c>
      <c r="B98" s="86" t="s">
        <v>101</v>
      </c>
      <c r="C98" s="60" t="s">
        <v>229</v>
      </c>
      <c r="D98" s="87">
        <v>39833</v>
      </c>
      <c r="E98" s="88">
        <f t="shared" ca="1" si="0"/>
        <v>16</v>
      </c>
      <c r="F98" s="60" t="s">
        <v>123</v>
      </c>
      <c r="G98" s="88"/>
      <c r="H98" s="88">
        <v>56269</v>
      </c>
      <c r="I98" s="98"/>
      <c r="J98" s="98"/>
      <c r="K98" s="86">
        <v>4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 x14ac:dyDescent="0.35">
      <c r="A99" s="60" t="s">
        <v>231</v>
      </c>
      <c r="B99" s="86" t="s">
        <v>134</v>
      </c>
      <c r="C99" s="60" t="s">
        <v>229</v>
      </c>
      <c r="D99" s="87">
        <v>40607</v>
      </c>
      <c r="E99" s="88">
        <f t="shared" ca="1" si="0"/>
        <v>13</v>
      </c>
      <c r="F99" s="60" t="s">
        <v>131</v>
      </c>
      <c r="G99" s="88"/>
      <c r="H99" s="88">
        <v>21910</v>
      </c>
      <c r="I99" s="98"/>
      <c r="J99" s="98"/>
      <c r="K99" s="86">
        <v>2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 x14ac:dyDescent="0.35">
      <c r="A100" s="60" t="s">
        <v>232</v>
      </c>
      <c r="B100" s="86" t="s">
        <v>101</v>
      </c>
      <c r="C100" s="60" t="s">
        <v>229</v>
      </c>
      <c r="D100" s="87">
        <v>41331</v>
      </c>
      <c r="E100" s="88">
        <f t="shared" ca="1" si="0"/>
        <v>12</v>
      </c>
      <c r="F100" s="60" t="s">
        <v>123</v>
      </c>
      <c r="G100" s="88"/>
      <c r="H100" s="88">
        <v>42570</v>
      </c>
      <c r="I100" s="98"/>
      <c r="J100" s="98"/>
      <c r="K100" s="86">
        <v>4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 x14ac:dyDescent="0.35">
      <c r="A101" s="60" t="s">
        <v>233</v>
      </c>
      <c r="B101" s="86" t="s">
        <v>101</v>
      </c>
      <c r="C101" s="60" t="s">
        <v>229</v>
      </c>
      <c r="D101" s="87">
        <v>41001</v>
      </c>
      <c r="E101" s="88">
        <f t="shared" ca="1" si="0"/>
        <v>12</v>
      </c>
      <c r="F101" s="60" t="s">
        <v>118</v>
      </c>
      <c r="G101" s="88" t="s">
        <v>119</v>
      </c>
      <c r="H101" s="88">
        <v>82680</v>
      </c>
      <c r="I101" s="98"/>
      <c r="J101" s="98"/>
      <c r="K101" s="86">
        <v>4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 x14ac:dyDescent="0.35">
      <c r="A102" s="60" t="s">
        <v>234</v>
      </c>
      <c r="B102" s="86" t="s">
        <v>101</v>
      </c>
      <c r="C102" s="60" t="s">
        <v>229</v>
      </c>
      <c r="D102" s="87">
        <v>38961</v>
      </c>
      <c r="E102" s="88">
        <f t="shared" ca="1" si="0"/>
        <v>18</v>
      </c>
      <c r="F102" s="60" t="s">
        <v>118</v>
      </c>
      <c r="G102" s="88" t="s">
        <v>119</v>
      </c>
      <c r="H102" s="88">
        <v>103259</v>
      </c>
      <c r="I102" s="98"/>
      <c r="J102" s="98"/>
      <c r="K102" s="86">
        <v>2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 x14ac:dyDescent="0.35">
      <c r="A103" s="60" t="s">
        <v>235</v>
      </c>
      <c r="B103" s="86" t="s">
        <v>102</v>
      </c>
      <c r="C103" s="60" t="s">
        <v>229</v>
      </c>
      <c r="D103" s="87">
        <v>40466</v>
      </c>
      <c r="E103" s="88">
        <f t="shared" ca="1" si="0"/>
        <v>14</v>
      </c>
      <c r="F103" s="60" t="s">
        <v>118</v>
      </c>
      <c r="G103" s="88" t="s">
        <v>119</v>
      </c>
      <c r="H103" s="88">
        <v>71073</v>
      </c>
      <c r="I103" s="98"/>
      <c r="J103" s="98"/>
      <c r="K103" s="86">
        <v>3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 x14ac:dyDescent="0.35">
      <c r="A104" s="60" t="s">
        <v>236</v>
      </c>
      <c r="B104" s="86" t="s">
        <v>125</v>
      </c>
      <c r="C104" s="60" t="s">
        <v>229</v>
      </c>
      <c r="D104" s="87">
        <v>41583</v>
      </c>
      <c r="E104" s="88">
        <f t="shared" ca="1" si="0"/>
        <v>11</v>
      </c>
      <c r="F104" s="60" t="s">
        <v>118</v>
      </c>
      <c r="G104" s="88" t="s">
        <v>149</v>
      </c>
      <c r="H104" s="88">
        <v>70153</v>
      </c>
      <c r="I104" s="98"/>
      <c r="J104" s="98"/>
      <c r="K104" s="86">
        <v>3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 x14ac:dyDescent="0.35">
      <c r="A105" s="60" t="s">
        <v>237</v>
      </c>
      <c r="B105" s="86" t="s">
        <v>134</v>
      </c>
      <c r="C105" s="60" t="s">
        <v>238</v>
      </c>
      <c r="D105" s="87">
        <v>39814</v>
      </c>
      <c r="E105" s="88">
        <f t="shared" ca="1" si="0"/>
        <v>16</v>
      </c>
      <c r="F105" s="60" t="s">
        <v>141</v>
      </c>
      <c r="G105" s="88" t="s">
        <v>149</v>
      </c>
      <c r="H105" s="88">
        <v>26550</v>
      </c>
      <c r="I105" s="98"/>
      <c r="J105" s="98"/>
      <c r="K105" s="86">
        <v>3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 x14ac:dyDescent="0.35">
      <c r="A106" s="60" t="s">
        <v>239</v>
      </c>
      <c r="B106" s="86" t="s">
        <v>102</v>
      </c>
      <c r="C106" s="60" t="s">
        <v>238</v>
      </c>
      <c r="D106" s="87">
        <v>37260</v>
      </c>
      <c r="E106" s="88">
        <f t="shared" ca="1" si="0"/>
        <v>23</v>
      </c>
      <c r="F106" s="60" t="s">
        <v>141</v>
      </c>
      <c r="G106" s="88" t="s">
        <v>149</v>
      </c>
      <c r="H106" s="88">
        <v>26280</v>
      </c>
      <c r="I106" s="98"/>
      <c r="J106" s="98"/>
      <c r="K106" s="86">
        <v>1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 x14ac:dyDescent="0.35">
      <c r="A107" s="60" t="s">
        <v>240</v>
      </c>
      <c r="B107" s="86" t="s">
        <v>101</v>
      </c>
      <c r="C107" s="60" t="s">
        <v>238</v>
      </c>
      <c r="D107" s="87">
        <v>41650</v>
      </c>
      <c r="E107" s="88">
        <f t="shared" ca="1" si="0"/>
        <v>11</v>
      </c>
      <c r="F107" s="60" t="s">
        <v>141</v>
      </c>
      <c r="G107" s="88" t="s">
        <v>149</v>
      </c>
      <c r="H107" s="88">
        <v>23417</v>
      </c>
      <c r="I107" s="98"/>
      <c r="J107" s="98"/>
      <c r="K107" s="86">
        <v>3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 x14ac:dyDescent="0.35">
      <c r="A108" s="60" t="s">
        <v>241</v>
      </c>
      <c r="B108" s="86" t="s">
        <v>127</v>
      </c>
      <c r="C108" s="60" t="s">
        <v>238</v>
      </c>
      <c r="D108" s="87">
        <v>39879</v>
      </c>
      <c r="E108" s="88">
        <f t="shared" ca="1" si="0"/>
        <v>15</v>
      </c>
      <c r="F108" s="60" t="s">
        <v>118</v>
      </c>
      <c r="G108" s="88" t="s">
        <v>128</v>
      </c>
      <c r="H108" s="88">
        <v>97652</v>
      </c>
      <c r="I108" s="98"/>
      <c r="J108" s="98"/>
      <c r="K108" s="86">
        <v>2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 x14ac:dyDescent="0.35">
      <c r="A109" s="60" t="s">
        <v>242</v>
      </c>
      <c r="B109" s="86" t="s">
        <v>134</v>
      </c>
      <c r="C109" s="60" t="s">
        <v>238</v>
      </c>
      <c r="D109" s="87">
        <v>37327</v>
      </c>
      <c r="E109" s="88">
        <f t="shared" ca="1" si="0"/>
        <v>22</v>
      </c>
      <c r="F109" s="60" t="s">
        <v>141</v>
      </c>
      <c r="G109" s="88" t="s">
        <v>119</v>
      </c>
      <c r="H109" s="88">
        <v>22189</v>
      </c>
      <c r="I109" s="98"/>
      <c r="J109" s="98"/>
      <c r="K109" s="86">
        <v>4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 x14ac:dyDescent="0.35">
      <c r="A110" s="60" t="s">
        <v>243</v>
      </c>
      <c r="B110" s="86" t="s">
        <v>101</v>
      </c>
      <c r="C110" s="60" t="s">
        <v>238</v>
      </c>
      <c r="D110" s="87">
        <v>40225</v>
      </c>
      <c r="E110" s="88">
        <f t="shared" ca="1" si="0"/>
        <v>15</v>
      </c>
      <c r="F110" s="60" t="s">
        <v>118</v>
      </c>
      <c r="G110" s="88" t="s">
        <v>149</v>
      </c>
      <c r="H110" s="88">
        <v>84107</v>
      </c>
      <c r="I110" s="98"/>
      <c r="J110" s="98"/>
      <c r="K110" s="86">
        <v>5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 x14ac:dyDescent="0.35">
      <c r="A111" s="60" t="s">
        <v>244</v>
      </c>
      <c r="B111" s="86" t="s">
        <v>134</v>
      </c>
      <c r="C111" s="60" t="s">
        <v>238</v>
      </c>
      <c r="D111" s="87">
        <v>41391</v>
      </c>
      <c r="E111" s="88">
        <f t="shared" ca="1" si="0"/>
        <v>11</v>
      </c>
      <c r="F111" s="60" t="s">
        <v>131</v>
      </c>
      <c r="G111" s="88"/>
      <c r="H111" s="88">
        <v>32375</v>
      </c>
      <c r="I111" s="98"/>
      <c r="J111" s="98"/>
      <c r="K111" s="86">
        <v>1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 x14ac:dyDescent="0.35">
      <c r="A112" s="60" t="s">
        <v>245</v>
      </c>
      <c r="B112" s="86" t="s">
        <v>101</v>
      </c>
      <c r="C112" s="60" t="s">
        <v>238</v>
      </c>
      <c r="D112" s="87">
        <v>40724</v>
      </c>
      <c r="E112" s="88">
        <f t="shared" ca="1" si="0"/>
        <v>13</v>
      </c>
      <c r="F112" s="60" t="s">
        <v>118</v>
      </c>
      <c r="G112" s="88" t="s">
        <v>149</v>
      </c>
      <c r="H112" s="88">
        <v>96101</v>
      </c>
      <c r="I112" s="98"/>
      <c r="J112" s="98"/>
      <c r="K112" s="86">
        <v>1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 x14ac:dyDescent="0.35">
      <c r="A113" s="60" t="s">
        <v>246</v>
      </c>
      <c r="B113" s="86" t="s">
        <v>134</v>
      </c>
      <c r="C113" s="60" t="s">
        <v>238</v>
      </c>
      <c r="D113" s="87">
        <v>41594</v>
      </c>
      <c r="E113" s="88">
        <f t="shared" ca="1" si="0"/>
        <v>11</v>
      </c>
      <c r="F113" s="60" t="s">
        <v>141</v>
      </c>
      <c r="G113" s="88" t="s">
        <v>149</v>
      </c>
      <c r="H113" s="88">
        <v>30138</v>
      </c>
      <c r="I113" s="98"/>
      <c r="J113" s="98"/>
      <c r="K113" s="86">
        <v>5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 x14ac:dyDescent="0.35">
      <c r="A114" s="60" t="s">
        <v>247</v>
      </c>
      <c r="B114" s="86" t="s">
        <v>125</v>
      </c>
      <c r="C114" s="60" t="s">
        <v>248</v>
      </c>
      <c r="D114" s="87">
        <v>41628</v>
      </c>
      <c r="E114" s="88">
        <f t="shared" ca="1" si="0"/>
        <v>11</v>
      </c>
      <c r="F114" s="60" t="s">
        <v>131</v>
      </c>
      <c r="G114" s="88"/>
      <c r="H114" s="88">
        <v>32595</v>
      </c>
      <c r="I114" s="98"/>
      <c r="J114" s="98"/>
      <c r="K114" s="86">
        <v>2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 x14ac:dyDescent="0.35">
      <c r="A115" s="60" t="s">
        <v>249</v>
      </c>
      <c r="B115" s="86" t="s">
        <v>134</v>
      </c>
      <c r="C115" s="60" t="s">
        <v>248</v>
      </c>
      <c r="D115" s="87">
        <v>41996</v>
      </c>
      <c r="E115" s="88">
        <f t="shared" ca="1" si="0"/>
        <v>10</v>
      </c>
      <c r="F115" s="60" t="s">
        <v>118</v>
      </c>
      <c r="G115" s="88" t="s">
        <v>128</v>
      </c>
      <c r="H115" s="88">
        <v>121677</v>
      </c>
      <c r="I115" s="98"/>
      <c r="J115" s="98"/>
      <c r="K115" s="86">
        <v>5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 x14ac:dyDescent="0.35">
      <c r="A116" s="60" t="s">
        <v>250</v>
      </c>
      <c r="B116" s="86" t="s">
        <v>101</v>
      </c>
      <c r="C116" s="60" t="s">
        <v>248</v>
      </c>
      <c r="D116" s="87">
        <v>40185</v>
      </c>
      <c r="E116" s="88">
        <f t="shared" ca="1" si="0"/>
        <v>15</v>
      </c>
      <c r="F116" s="60" t="s">
        <v>141</v>
      </c>
      <c r="G116" s="88" t="s">
        <v>139</v>
      </c>
      <c r="H116" s="88">
        <v>27375</v>
      </c>
      <c r="I116" s="98"/>
      <c r="J116" s="98"/>
      <c r="K116" s="86">
        <v>4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 x14ac:dyDescent="0.35">
      <c r="A117" s="60" t="s">
        <v>251</v>
      </c>
      <c r="B117" s="86" t="s">
        <v>125</v>
      </c>
      <c r="C117" s="60" t="s">
        <v>248</v>
      </c>
      <c r="D117" s="87">
        <v>37254</v>
      </c>
      <c r="E117" s="88">
        <f t="shared" ca="1" si="0"/>
        <v>23</v>
      </c>
      <c r="F117" s="60" t="s">
        <v>131</v>
      </c>
      <c r="G117" s="88"/>
      <c r="H117" s="88">
        <v>37129</v>
      </c>
      <c r="I117" s="98"/>
      <c r="J117" s="98"/>
      <c r="K117" s="86">
        <v>1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 x14ac:dyDescent="0.35">
      <c r="A118" s="60" t="s">
        <v>252</v>
      </c>
      <c r="B118" s="86" t="s">
        <v>127</v>
      </c>
      <c r="C118" s="60" t="s">
        <v>248</v>
      </c>
      <c r="D118" s="87">
        <v>39852</v>
      </c>
      <c r="E118" s="88">
        <f t="shared" ca="1" si="0"/>
        <v>16</v>
      </c>
      <c r="F118" s="60" t="s">
        <v>118</v>
      </c>
      <c r="G118" s="88" t="s">
        <v>119</v>
      </c>
      <c r="H118" s="88">
        <v>108255</v>
      </c>
      <c r="I118" s="98"/>
      <c r="J118" s="98"/>
      <c r="K118" s="86">
        <v>3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 x14ac:dyDescent="0.35">
      <c r="A119" s="60" t="s">
        <v>253</v>
      </c>
      <c r="B119" s="86" t="s">
        <v>102</v>
      </c>
      <c r="C119" s="60" t="s">
        <v>248</v>
      </c>
      <c r="D119" s="87">
        <v>38745</v>
      </c>
      <c r="E119" s="88">
        <f t="shared" ca="1" si="0"/>
        <v>19</v>
      </c>
      <c r="F119" s="60" t="s">
        <v>123</v>
      </c>
      <c r="G119" s="88"/>
      <c r="H119" s="88">
        <v>60775</v>
      </c>
      <c r="I119" s="98"/>
      <c r="J119" s="98"/>
      <c r="K119" s="86">
        <v>4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 x14ac:dyDescent="0.35">
      <c r="A120" s="60" t="s">
        <v>254</v>
      </c>
      <c r="B120" s="86" t="s">
        <v>104</v>
      </c>
      <c r="C120" s="60" t="s">
        <v>248</v>
      </c>
      <c r="D120" s="87">
        <v>41341</v>
      </c>
      <c r="E120" s="88">
        <f t="shared" ca="1" si="0"/>
        <v>11</v>
      </c>
      <c r="F120" s="60" t="s">
        <v>123</v>
      </c>
      <c r="G120" s="88"/>
      <c r="H120" s="88">
        <v>52956</v>
      </c>
      <c r="I120" s="98"/>
      <c r="J120" s="98"/>
      <c r="K120" s="86">
        <v>2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 x14ac:dyDescent="0.35">
      <c r="A121" s="60" t="s">
        <v>255</v>
      </c>
      <c r="B121" s="86" t="s">
        <v>101</v>
      </c>
      <c r="C121" s="60" t="s">
        <v>248</v>
      </c>
      <c r="D121" s="87">
        <v>37347</v>
      </c>
      <c r="E121" s="88">
        <f t="shared" ca="1" si="0"/>
        <v>22</v>
      </c>
      <c r="F121" s="60" t="s">
        <v>141</v>
      </c>
      <c r="G121" s="88" t="s">
        <v>149</v>
      </c>
      <c r="H121" s="88">
        <v>21276</v>
      </c>
      <c r="I121" s="98"/>
      <c r="J121" s="98"/>
      <c r="K121" s="86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 x14ac:dyDescent="0.35">
      <c r="A122" s="60" t="s">
        <v>256</v>
      </c>
      <c r="B122" s="86" t="s">
        <v>134</v>
      </c>
      <c r="C122" s="60" t="s">
        <v>248</v>
      </c>
      <c r="D122" s="87">
        <v>37037</v>
      </c>
      <c r="E122" s="88">
        <f t="shared" ca="1" si="0"/>
        <v>23</v>
      </c>
      <c r="F122" s="60" t="s">
        <v>123</v>
      </c>
      <c r="G122" s="88"/>
      <c r="H122" s="88">
        <v>51513</v>
      </c>
      <c r="I122" s="98"/>
      <c r="J122" s="98"/>
      <c r="K122" s="86">
        <v>1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 x14ac:dyDescent="0.35">
      <c r="A123" s="60" t="s">
        <v>257</v>
      </c>
      <c r="B123" s="86" t="s">
        <v>104</v>
      </c>
      <c r="C123" s="60" t="s">
        <v>248</v>
      </c>
      <c r="D123" s="87">
        <v>41830</v>
      </c>
      <c r="E123" s="88">
        <f t="shared" ca="1" si="0"/>
        <v>10</v>
      </c>
      <c r="F123" s="60" t="s">
        <v>141</v>
      </c>
      <c r="G123" s="88" t="s">
        <v>149</v>
      </c>
      <c r="H123" s="88">
        <v>28767</v>
      </c>
      <c r="I123" s="98"/>
      <c r="J123" s="98"/>
      <c r="K123" s="86">
        <v>4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 x14ac:dyDescent="0.35">
      <c r="A124" s="60" t="s">
        <v>258</v>
      </c>
      <c r="B124" s="86" t="s">
        <v>127</v>
      </c>
      <c r="C124" s="60" t="s">
        <v>248</v>
      </c>
      <c r="D124" s="87">
        <v>37420</v>
      </c>
      <c r="E124" s="88">
        <f t="shared" ca="1" si="0"/>
        <v>22</v>
      </c>
      <c r="F124" s="60" t="s">
        <v>131</v>
      </c>
      <c r="G124" s="88"/>
      <c r="H124" s="88">
        <v>36052</v>
      </c>
      <c r="I124" s="98"/>
      <c r="J124" s="98"/>
      <c r="K124" s="86">
        <v>3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 x14ac:dyDescent="0.35">
      <c r="A125" s="60" t="s">
        <v>259</v>
      </c>
      <c r="B125" s="86" t="s">
        <v>134</v>
      </c>
      <c r="C125" s="60" t="s">
        <v>248</v>
      </c>
      <c r="D125" s="87">
        <v>37435</v>
      </c>
      <c r="E125" s="88">
        <f t="shared" ca="1" si="0"/>
        <v>22</v>
      </c>
      <c r="F125" s="60" t="s">
        <v>118</v>
      </c>
      <c r="G125" s="88" t="s">
        <v>139</v>
      </c>
      <c r="H125" s="88">
        <v>64206</v>
      </c>
      <c r="I125" s="98"/>
      <c r="J125" s="98"/>
      <c r="K125" s="86">
        <v>5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 x14ac:dyDescent="0.35">
      <c r="A126" s="60" t="s">
        <v>260</v>
      </c>
      <c r="B126" s="86" t="s">
        <v>101</v>
      </c>
      <c r="C126" s="60" t="s">
        <v>248</v>
      </c>
      <c r="D126" s="87">
        <v>42206</v>
      </c>
      <c r="E126" s="88">
        <f t="shared" ca="1" si="0"/>
        <v>9</v>
      </c>
      <c r="F126" s="60" t="s">
        <v>118</v>
      </c>
      <c r="G126" s="88" t="s">
        <v>149</v>
      </c>
      <c r="H126" s="88">
        <v>73650</v>
      </c>
      <c r="I126" s="98"/>
      <c r="J126" s="98"/>
      <c r="K126" s="86">
        <v>3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 x14ac:dyDescent="0.35">
      <c r="A127" s="60" t="s">
        <v>261</v>
      </c>
      <c r="B127" s="86" t="s">
        <v>101</v>
      </c>
      <c r="C127" s="60" t="s">
        <v>248</v>
      </c>
      <c r="D127" s="87">
        <v>40038</v>
      </c>
      <c r="E127" s="88">
        <f t="shared" ca="1" si="0"/>
        <v>15</v>
      </c>
      <c r="F127" s="60" t="s">
        <v>131</v>
      </c>
      <c r="G127" s="88"/>
      <c r="H127" s="88">
        <v>33659</v>
      </c>
      <c r="I127" s="98"/>
      <c r="J127" s="98"/>
      <c r="K127" s="86">
        <v>1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 x14ac:dyDescent="0.35">
      <c r="A128" s="60" t="s">
        <v>262</v>
      </c>
      <c r="B128" s="86" t="s">
        <v>134</v>
      </c>
      <c r="C128" s="60" t="s">
        <v>248</v>
      </c>
      <c r="D128" s="87">
        <v>38191</v>
      </c>
      <c r="E128" s="88">
        <f t="shared" ca="1" si="0"/>
        <v>20</v>
      </c>
      <c r="F128" s="60" t="s">
        <v>118</v>
      </c>
      <c r="G128" s="88" t="s">
        <v>128</v>
      </c>
      <c r="H128" s="88">
        <v>76680</v>
      </c>
      <c r="I128" s="98"/>
      <c r="J128" s="98"/>
      <c r="K128" s="86">
        <v>3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 x14ac:dyDescent="0.35">
      <c r="A129" s="60" t="s">
        <v>263</v>
      </c>
      <c r="B129" s="86" t="s">
        <v>134</v>
      </c>
      <c r="C129" s="60" t="s">
        <v>248</v>
      </c>
      <c r="D129" s="87">
        <v>37155</v>
      </c>
      <c r="E129" s="88">
        <f t="shared" ca="1" si="0"/>
        <v>23</v>
      </c>
      <c r="F129" s="60" t="s">
        <v>118</v>
      </c>
      <c r="G129" s="88" t="s">
        <v>149</v>
      </c>
      <c r="H129" s="88">
        <v>120696</v>
      </c>
      <c r="I129" s="98"/>
      <c r="J129" s="98"/>
      <c r="K129" s="86">
        <v>3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 x14ac:dyDescent="0.35">
      <c r="A130" s="60" t="s">
        <v>264</v>
      </c>
      <c r="B130" s="86" t="s">
        <v>101</v>
      </c>
      <c r="C130" s="60" t="s">
        <v>248</v>
      </c>
      <c r="D130" s="87">
        <v>40836</v>
      </c>
      <c r="E130" s="88">
        <f t="shared" ca="1" si="0"/>
        <v>13</v>
      </c>
      <c r="F130" s="60" t="s">
        <v>123</v>
      </c>
      <c r="G130" s="88"/>
      <c r="H130" s="88">
        <v>57323</v>
      </c>
      <c r="I130" s="98"/>
      <c r="J130" s="98"/>
      <c r="K130" s="86">
        <v>5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 x14ac:dyDescent="0.35">
      <c r="A131" s="60" t="s">
        <v>265</v>
      </c>
      <c r="B131" s="86" t="s">
        <v>134</v>
      </c>
      <c r="C131" s="60" t="s">
        <v>248</v>
      </c>
      <c r="D131" s="87">
        <v>40102</v>
      </c>
      <c r="E131" s="88">
        <f t="shared" ca="1" si="0"/>
        <v>15</v>
      </c>
      <c r="F131" s="60" t="s">
        <v>131</v>
      </c>
      <c r="G131" s="88"/>
      <c r="H131" s="88">
        <v>25365</v>
      </c>
      <c r="I131" s="98"/>
      <c r="J131" s="98"/>
      <c r="K131" s="86">
        <v>4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 x14ac:dyDescent="0.35">
      <c r="A132" s="60" t="s">
        <v>266</v>
      </c>
      <c r="B132" s="86" t="s">
        <v>127</v>
      </c>
      <c r="C132" s="60" t="s">
        <v>248</v>
      </c>
      <c r="D132" s="87">
        <v>38690</v>
      </c>
      <c r="E132" s="88">
        <f t="shared" ca="1" si="0"/>
        <v>19</v>
      </c>
      <c r="F132" s="60" t="s">
        <v>118</v>
      </c>
      <c r="G132" s="88" t="s">
        <v>128</v>
      </c>
      <c r="H132" s="88">
        <v>99842</v>
      </c>
      <c r="I132" s="98"/>
      <c r="J132" s="98"/>
      <c r="K132" s="86">
        <v>4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 x14ac:dyDescent="0.35">
      <c r="A133" s="60" t="s">
        <v>267</v>
      </c>
      <c r="B133" s="86" t="s">
        <v>104</v>
      </c>
      <c r="C133" s="60" t="s">
        <v>268</v>
      </c>
      <c r="D133" s="87">
        <v>37647</v>
      </c>
      <c r="E133" s="88">
        <f t="shared" ca="1" si="0"/>
        <v>22</v>
      </c>
      <c r="F133" s="60" t="s">
        <v>141</v>
      </c>
      <c r="G133" s="88" t="s">
        <v>149</v>
      </c>
      <c r="H133" s="88">
        <v>25672</v>
      </c>
      <c r="I133" s="98"/>
      <c r="J133" s="98"/>
      <c r="K133" s="86">
        <v>5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 x14ac:dyDescent="0.35">
      <c r="A134" s="60" t="s">
        <v>269</v>
      </c>
      <c r="B134" s="86" t="s">
        <v>101</v>
      </c>
      <c r="C134" s="60" t="s">
        <v>268</v>
      </c>
      <c r="D134" s="87">
        <v>40701</v>
      </c>
      <c r="E134" s="88">
        <f t="shared" ca="1" si="0"/>
        <v>13</v>
      </c>
      <c r="F134" s="60" t="s">
        <v>123</v>
      </c>
      <c r="G134" s="88"/>
      <c r="H134" s="88">
        <v>52386</v>
      </c>
      <c r="I134" s="98"/>
      <c r="J134" s="98"/>
      <c r="K134" s="86">
        <v>2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 x14ac:dyDescent="0.35">
      <c r="A135" s="60" t="s">
        <v>270</v>
      </c>
      <c r="B135" s="86" t="s">
        <v>101</v>
      </c>
      <c r="C135" s="60" t="s">
        <v>268</v>
      </c>
      <c r="D135" s="87">
        <v>40761</v>
      </c>
      <c r="E135" s="88">
        <f t="shared" ca="1" si="0"/>
        <v>13</v>
      </c>
      <c r="F135" s="60" t="s">
        <v>141</v>
      </c>
      <c r="G135" s="88" t="s">
        <v>119</v>
      </c>
      <c r="H135" s="88">
        <v>25873</v>
      </c>
      <c r="I135" s="98"/>
      <c r="J135" s="98"/>
      <c r="K135" s="86">
        <v>1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 x14ac:dyDescent="0.35">
      <c r="A136" s="60" t="s">
        <v>271</v>
      </c>
      <c r="B136" s="86" t="s">
        <v>104</v>
      </c>
      <c r="C136" s="60" t="s">
        <v>268</v>
      </c>
      <c r="D136" s="87">
        <v>41478</v>
      </c>
      <c r="E136" s="88">
        <f t="shared" ca="1" si="0"/>
        <v>11</v>
      </c>
      <c r="F136" s="60" t="s">
        <v>141</v>
      </c>
      <c r="G136" s="88" t="s">
        <v>149</v>
      </c>
      <c r="H136" s="88">
        <v>23199</v>
      </c>
      <c r="I136" s="98"/>
      <c r="J136" s="98"/>
      <c r="K136" s="86">
        <v>3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 x14ac:dyDescent="0.35">
      <c r="A137" s="60" t="s">
        <v>272</v>
      </c>
      <c r="B137" s="86" t="s">
        <v>134</v>
      </c>
      <c r="C137" s="60" t="s">
        <v>268</v>
      </c>
      <c r="D137" s="87">
        <v>41520</v>
      </c>
      <c r="E137" s="88">
        <f t="shared" ca="1" si="0"/>
        <v>11</v>
      </c>
      <c r="F137" s="60" t="s">
        <v>141</v>
      </c>
      <c r="G137" s="88" t="s">
        <v>119</v>
      </c>
      <c r="H137" s="88">
        <v>26337</v>
      </c>
      <c r="I137" s="98"/>
      <c r="J137" s="98"/>
      <c r="K137" s="86">
        <v>5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 x14ac:dyDescent="0.35">
      <c r="A138" s="60" t="s">
        <v>273</v>
      </c>
      <c r="B138" s="86" t="s">
        <v>101</v>
      </c>
      <c r="C138" s="60" t="s">
        <v>274</v>
      </c>
      <c r="D138" s="87">
        <v>41262</v>
      </c>
      <c r="E138" s="88">
        <f t="shared" ca="1" si="0"/>
        <v>12</v>
      </c>
      <c r="F138" s="60" t="s">
        <v>118</v>
      </c>
      <c r="G138" s="88" t="s">
        <v>139</v>
      </c>
      <c r="H138" s="88">
        <v>117958</v>
      </c>
      <c r="I138" s="98"/>
      <c r="J138" s="98"/>
      <c r="K138" s="86">
        <v>3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 x14ac:dyDescent="0.35">
      <c r="A139" s="60" t="s">
        <v>275</v>
      </c>
      <c r="B139" s="86" t="s">
        <v>134</v>
      </c>
      <c r="C139" s="60" t="s">
        <v>274</v>
      </c>
      <c r="D139" s="87">
        <v>41276</v>
      </c>
      <c r="E139" s="88">
        <f t="shared" ca="1" si="0"/>
        <v>12</v>
      </c>
      <c r="F139" s="60" t="s">
        <v>141</v>
      </c>
      <c r="G139" s="88" t="s">
        <v>139</v>
      </c>
      <c r="H139" s="88">
        <v>27797</v>
      </c>
      <c r="I139" s="98"/>
      <c r="J139" s="98"/>
      <c r="K139" s="86">
        <v>4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 x14ac:dyDescent="0.35">
      <c r="A140" s="60" t="s">
        <v>276</v>
      </c>
      <c r="B140" s="86" t="s">
        <v>101</v>
      </c>
      <c r="C140" s="60" t="s">
        <v>274</v>
      </c>
      <c r="D140" s="87">
        <v>38719</v>
      </c>
      <c r="E140" s="88">
        <f t="shared" ca="1" si="0"/>
        <v>19</v>
      </c>
      <c r="F140" s="60" t="s">
        <v>131</v>
      </c>
      <c r="G140" s="88"/>
      <c r="H140" s="88">
        <v>23497</v>
      </c>
      <c r="I140" s="98"/>
      <c r="J140" s="98"/>
      <c r="K140" s="86">
        <v>5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 x14ac:dyDescent="0.35">
      <c r="A141" s="60" t="s">
        <v>277</v>
      </c>
      <c r="B141" s="86" t="s">
        <v>101</v>
      </c>
      <c r="C141" s="60" t="s">
        <v>274</v>
      </c>
      <c r="D141" s="87">
        <v>40216</v>
      </c>
      <c r="E141" s="88">
        <f t="shared" ca="1" si="0"/>
        <v>15</v>
      </c>
      <c r="F141" s="60" t="s">
        <v>118</v>
      </c>
      <c r="G141" s="88" t="s">
        <v>128</v>
      </c>
      <c r="H141" s="88">
        <v>91950</v>
      </c>
      <c r="I141" s="98"/>
      <c r="J141" s="98"/>
      <c r="K141" s="86">
        <v>2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 x14ac:dyDescent="0.35">
      <c r="A142" s="60" t="s">
        <v>278</v>
      </c>
      <c r="B142" s="86" t="s">
        <v>134</v>
      </c>
      <c r="C142" s="60" t="s">
        <v>274</v>
      </c>
      <c r="D142" s="87">
        <v>38366</v>
      </c>
      <c r="E142" s="88">
        <f t="shared" ca="1" si="0"/>
        <v>20</v>
      </c>
      <c r="F142" s="60" t="s">
        <v>118</v>
      </c>
      <c r="G142" s="88" t="s">
        <v>119</v>
      </c>
      <c r="H142" s="88">
        <v>96410</v>
      </c>
      <c r="I142" s="98"/>
      <c r="J142" s="98"/>
      <c r="K142" s="86">
        <v>5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 x14ac:dyDescent="0.35">
      <c r="A143" s="60" t="s">
        <v>279</v>
      </c>
      <c r="B143" s="86" t="s">
        <v>101</v>
      </c>
      <c r="C143" s="60" t="s">
        <v>274</v>
      </c>
      <c r="D143" s="87">
        <v>39831</v>
      </c>
      <c r="E143" s="88">
        <f t="shared" ca="1" si="0"/>
        <v>16</v>
      </c>
      <c r="F143" s="60" t="s">
        <v>118</v>
      </c>
      <c r="G143" s="88" t="s">
        <v>119</v>
      </c>
      <c r="H143" s="88">
        <v>103347</v>
      </c>
      <c r="I143" s="98"/>
      <c r="J143" s="98"/>
      <c r="K143" s="86">
        <v>5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 x14ac:dyDescent="0.35">
      <c r="A144" s="60" t="s">
        <v>280</v>
      </c>
      <c r="B144" s="86" t="s">
        <v>134</v>
      </c>
      <c r="C144" s="60" t="s">
        <v>274</v>
      </c>
      <c r="D144" s="87">
        <v>41314</v>
      </c>
      <c r="E144" s="88">
        <f t="shared" ca="1" si="0"/>
        <v>12</v>
      </c>
      <c r="F144" s="60" t="s">
        <v>123</v>
      </c>
      <c r="G144" s="88"/>
      <c r="H144" s="88">
        <v>59023</v>
      </c>
      <c r="I144" s="98"/>
      <c r="J144" s="98"/>
      <c r="K144" s="86">
        <v>5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 x14ac:dyDescent="0.35">
      <c r="A145" s="60" t="s">
        <v>281</v>
      </c>
      <c r="B145" s="86" t="s">
        <v>104</v>
      </c>
      <c r="C145" s="60" t="s">
        <v>274</v>
      </c>
      <c r="D145" s="87">
        <v>40222</v>
      </c>
      <c r="E145" s="88">
        <f t="shared" ca="1" si="0"/>
        <v>15</v>
      </c>
      <c r="F145" s="60" t="s">
        <v>131</v>
      </c>
      <c r="G145" s="88"/>
      <c r="H145" s="88">
        <v>25015</v>
      </c>
      <c r="I145" s="98"/>
      <c r="J145" s="98"/>
      <c r="K145" s="86">
        <v>5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 x14ac:dyDescent="0.35">
      <c r="A146" s="60" t="s">
        <v>282</v>
      </c>
      <c r="B146" s="86" t="s">
        <v>134</v>
      </c>
      <c r="C146" s="60" t="s">
        <v>274</v>
      </c>
      <c r="D146" s="87">
        <v>40232</v>
      </c>
      <c r="E146" s="88">
        <f t="shared" ca="1" si="0"/>
        <v>15</v>
      </c>
      <c r="F146" s="60" t="s">
        <v>131</v>
      </c>
      <c r="G146" s="88"/>
      <c r="H146" s="88">
        <v>31649</v>
      </c>
      <c r="I146" s="98"/>
      <c r="J146" s="98"/>
      <c r="K146" s="86">
        <v>2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 x14ac:dyDescent="0.35">
      <c r="A147" s="60" t="s">
        <v>283</v>
      </c>
      <c r="B147" s="86" t="s">
        <v>101</v>
      </c>
      <c r="C147" s="60" t="s">
        <v>274</v>
      </c>
      <c r="D147" s="87">
        <v>39866</v>
      </c>
      <c r="E147" s="88">
        <f t="shared" ca="1" si="0"/>
        <v>16</v>
      </c>
      <c r="F147" s="60" t="s">
        <v>118</v>
      </c>
      <c r="G147" s="88" t="s">
        <v>149</v>
      </c>
      <c r="H147" s="88">
        <v>93380</v>
      </c>
      <c r="I147" s="98"/>
      <c r="J147" s="98"/>
      <c r="K147" s="86">
        <v>1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 x14ac:dyDescent="0.35">
      <c r="A148" s="60" t="s">
        <v>284</v>
      </c>
      <c r="B148" s="86" t="s">
        <v>134</v>
      </c>
      <c r="C148" s="60" t="s">
        <v>274</v>
      </c>
      <c r="D148" s="87">
        <v>40971</v>
      </c>
      <c r="E148" s="88">
        <f t="shared" ca="1" si="0"/>
        <v>13</v>
      </c>
      <c r="F148" s="60" t="s">
        <v>123</v>
      </c>
      <c r="G148" s="88"/>
      <c r="H148" s="88">
        <v>50239</v>
      </c>
      <c r="I148" s="98"/>
      <c r="J148" s="98"/>
      <c r="K148" s="86">
        <v>5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 x14ac:dyDescent="0.35">
      <c r="A149" s="60" t="s">
        <v>285</v>
      </c>
      <c r="B149" s="86" t="s">
        <v>127</v>
      </c>
      <c r="C149" s="60" t="s">
        <v>274</v>
      </c>
      <c r="D149" s="87">
        <v>41337</v>
      </c>
      <c r="E149" s="88">
        <f t="shared" ca="1" si="0"/>
        <v>11</v>
      </c>
      <c r="F149" s="60" t="s">
        <v>123</v>
      </c>
      <c r="G149" s="88"/>
      <c r="H149" s="88">
        <v>48390</v>
      </c>
      <c r="I149" s="98"/>
      <c r="J149" s="98"/>
      <c r="K149" s="86">
        <v>2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 x14ac:dyDescent="0.35">
      <c r="A150" s="60" t="s">
        <v>286</v>
      </c>
      <c r="B150" s="86" t="s">
        <v>104</v>
      </c>
      <c r="C150" s="60" t="s">
        <v>274</v>
      </c>
      <c r="D150" s="87">
        <v>42092</v>
      </c>
      <c r="E150" s="88">
        <f t="shared" ca="1" si="0"/>
        <v>9</v>
      </c>
      <c r="F150" s="60" t="s">
        <v>141</v>
      </c>
      <c r="G150" s="88" t="s">
        <v>119</v>
      </c>
      <c r="H150" s="88">
        <v>25744</v>
      </c>
      <c r="I150" s="98"/>
      <c r="J150" s="98"/>
      <c r="K150" s="86">
        <v>3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 x14ac:dyDescent="0.35">
      <c r="A151" s="60" t="s">
        <v>287</v>
      </c>
      <c r="B151" s="86" t="s">
        <v>101</v>
      </c>
      <c r="C151" s="60" t="s">
        <v>274</v>
      </c>
      <c r="D151" s="87">
        <v>40277</v>
      </c>
      <c r="E151" s="88">
        <f t="shared" ca="1" si="0"/>
        <v>14</v>
      </c>
      <c r="F151" s="60" t="s">
        <v>141</v>
      </c>
      <c r="G151" s="88" t="s">
        <v>119</v>
      </c>
      <c r="H151" s="88">
        <v>22346</v>
      </c>
      <c r="I151" s="98"/>
      <c r="J151" s="98"/>
      <c r="K151" s="86">
        <v>5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 x14ac:dyDescent="0.35">
      <c r="A152" s="60" t="s">
        <v>288</v>
      </c>
      <c r="B152" s="86" t="s">
        <v>102</v>
      </c>
      <c r="C152" s="60" t="s">
        <v>274</v>
      </c>
      <c r="D152" s="87">
        <v>37341</v>
      </c>
      <c r="E152" s="88">
        <f t="shared" ca="1" si="0"/>
        <v>22</v>
      </c>
      <c r="F152" s="60" t="s">
        <v>123</v>
      </c>
      <c r="G152" s="88"/>
      <c r="H152" s="88">
        <v>57015</v>
      </c>
      <c r="I152" s="98"/>
      <c r="J152" s="98"/>
      <c r="K152" s="86">
        <v>2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 x14ac:dyDescent="0.35">
      <c r="A153" s="60" t="s">
        <v>289</v>
      </c>
      <c r="B153" s="86" t="s">
        <v>104</v>
      </c>
      <c r="C153" s="60" t="s">
        <v>274</v>
      </c>
      <c r="D153" s="87">
        <v>37721</v>
      </c>
      <c r="E153" s="88">
        <f t="shared" ca="1" si="0"/>
        <v>21</v>
      </c>
      <c r="F153" s="60" t="s">
        <v>118</v>
      </c>
      <c r="G153" s="88" t="s">
        <v>149</v>
      </c>
      <c r="H153" s="88">
        <v>101481</v>
      </c>
      <c r="I153" s="98"/>
      <c r="J153" s="98"/>
      <c r="K153" s="86">
        <v>5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 x14ac:dyDescent="0.35">
      <c r="A154" s="60" t="s">
        <v>290</v>
      </c>
      <c r="B154" s="86" t="s">
        <v>101</v>
      </c>
      <c r="C154" s="60" t="s">
        <v>274</v>
      </c>
      <c r="D154" s="87">
        <v>41377</v>
      </c>
      <c r="E154" s="88">
        <f t="shared" ca="1" si="0"/>
        <v>11</v>
      </c>
      <c r="F154" s="60" t="s">
        <v>118</v>
      </c>
      <c r="G154" s="88" t="s">
        <v>139</v>
      </c>
      <c r="H154" s="88">
        <v>113877</v>
      </c>
      <c r="I154" s="98"/>
      <c r="J154" s="98"/>
      <c r="K154" s="86">
        <v>2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 x14ac:dyDescent="0.35">
      <c r="A155" s="60" t="s">
        <v>291</v>
      </c>
      <c r="B155" s="86" t="s">
        <v>134</v>
      </c>
      <c r="C155" s="60" t="s">
        <v>274</v>
      </c>
      <c r="D155" s="87">
        <v>37017</v>
      </c>
      <c r="E155" s="88">
        <f t="shared" ca="1" si="0"/>
        <v>23</v>
      </c>
      <c r="F155" s="60" t="s">
        <v>131</v>
      </c>
      <c r="G155" s="88"/>
      <c r="H155" s="88">
        <v>37613</v>
      </c>
      <c r="I155" s="98"/>
      <c r="J155" s="98"/>
      <c r="K155" s="86">
        <v>1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 x14ac:dyDescent="0.35">
      <c r="A156" s="60" t="s">
        <v>292</v>
      </c>
      <c r="B156" s="86" t="s">
        <v>101</v>
      </c>
      <c r="C156" s="60" t="s">
        <v>274</v>
      </c>
      <c r="D156" s="87">
        <v>39213</v>
      </c>
      <c r="E156" s="88">
        <f t="shared" ca="1" si="0"/>
        <v>17</v>
      </c>
      <c r="F156" s="60" t="s">
        <v>118</v>
      </c>
      <c r="G156" s="88" t="s">
        <v>128</v>
      </c>
      <c r="H156" s="88">
        <v>62791</v>
      </c>
      <c r="I156" s="98"/>
      <c r="J156" s="98"/>
      <c r="K156" s="86">
        <v>5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 x14ac:dyDescent="0.35">
      <c r="A157" s="60" t="s">
        <v>293</v>
      </c>
      <c r="B157" s="86" t="s">
        <v>134</v>
      </c>
      <c r="C157" s="60" t="s">
        <v>274</v>
      </c>
      <c r="D157" s="87">
        <v>41788</v>
      </c>
      <c r="E157" s="88">
        <f t="shared" ca="1" si="0"/>
        <v>10</v>
      </c>
      <c r="F157" s="60" t="s">
        <v>118</v>
      </c>
      <c r="G157" s="88" t="s">
        <v>149</v>
      </c>
      <c r="H157" s="88">
        <v>86093</v>
      </c>
      <c r="I157" s="98"/>
      <c r="J157" s="98"/>
      <c r="K157" s="86">
        <v>4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 x14ac:dyDescent="0.35">
      <c r="A158" s="60" t="s">
        <v>294</v>
      </c>
      <c r="B158" s="86" t="s">
        <v>134</v>
      </c>
      <c r="C158" s="60" t="s">
        <v>274</v>
      </c>
      <c r="D158" s="87">
        <v>39970</v>
      </c>
      <c r="E158" s="88">
        <f t="shared" ca="1" si="0"/>
        <v>15</v>
      </c>
      <c r="F158" s="60" t="s">
        <v>141</v>
      </c>
      <c r="G158" s="88" t="s">
        <v>149</v>
      </c>
      <c r="H158" s="88">
        <v>24936</v>
      </c>
      <c r="I158" s="98"/>
      <c r="J158" s="98"/>
      <c r="K158" s="86">
        <v>1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 x14ac:dyDescent="0.35">
      <c r="A159" s="60" t="s">
        <v>295</v>
      </c>
      <c r="B159" s="86" t="s">
        <v>102</v>
      </c>
      <c r="C159" s="60" t="s">
        <v>274</v>
      </c>
      <c r="D159" s="87">
        <v>40732</v>
      </c>
      <c r="E159" s="88">
        <f t="shared" ca="1" si="0"/>
        <v>13</v>
      </c>
      <c r="F159" s="60" t="s">
        <v>118</v>
      </c>
      <c r="G159" s="88" t="s">
        <v>139</v>
      </c>
      <c r="H159" s="88">
        <v>80928</v>
      </c>
      <c r="I159" s="98"/>
      <c r="J159" s="98"/>
      <c r="K159" s="86">
        <v>1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 x14ac:dyDescent="0.35">
      <c r="A160" s="60" t="s">
        <v>296</v>
      </c>
      <c r="B160" s="86" t="s">
        <v>101</v>
      </c>
      <c r="C160" s="60" t="s">
        <v>274</v>
      </c>
      <c r="D160" s="87">
        <v>41807</v>
      </c>
      <c r="E160" s="88">
        <f t="shared" ca="1" si="0"/>
        <v>10</v>
      </c>
      <c r="F160" s="60" t="s">
        <v>123</v>
      </c>
      <c r="G160" s="88"/>
      <c r="H160" s="88">
        <v>45186</v>
      </c>
      <c r="I160" s="98"/>
      <c r="J160" s="98"/>
      <c r="K160" s="86">
        <v>2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 x14ac:dyDescent="0.35">
      <c r="A161" s="60" t="s">
        <v>297</v>
      </c>
      <c r="B161" s="86" t="s">
        <v>104</v>
      </c>
      <c r="C161" s="60" t="s">
        <v>274</v>
      </c>
      <c r="D161" s="87">
        <v>40352</v>
      </c>
      <c r="E161" s="88">
        <f t="shared" ca="1" si="0"/>
        <v>14</v>
      </c>
      <c r="F161" s="60" t="s">
        <v>131</v>
      </c>
      <c r="G161" s="88"/>
      <c r="H161" s="88">
        <v>29507</v>
      </c>
      <c r="I161" s="98"/>
      <c r="J161" s="98"/>
      <c r="K161" s="86">
        <v>2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 x14ac:dyDescent="0.35">
      <c r="A162" s="60" t="s">
        <v>298</v>
      </c>
      <c r="B162" s="86" t="s">
        <v>101</v>
      </c>
      <c r="C162" s="60" t="s">
        <v>274</v>
      </c>
      <c r="D162" s="87">
        <v>41444</v>
      </c>
      <c r="E162" s="88">
        <f t="shared" ca="1" si="0"/>
        <v>11</v>
      </c>
      <c r="F162" s="60" t="s">
        <v>118</v>
      </c>
      <c r="G162" s="88" t="s">
        <v>119</v>
      </c>
      <c r="H162" s="88">
        <v>76509</v>
      </c>
      <c r="I162" s="98"/>
      <c r="J162" s="98"/>
      <c r="K162" s="86">
        <v>1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 x14ac:dyDescent="0.35">
      <c r="A163" s="60" t="s">
        <v>299</v>
      </c>
      <c r="B163" s="86" t="s">
        <v>125</v>
      </c>
      <c r="C163" s="60" t="s">
        <v>274</v>
      </c>
      <c r="D163" s="87">
        <v>37067</v>
      </c>
      <c r="E163" s="88">
        <f t="shared" ca="1" si="0"/>
        <v>23</v>
      </c>
      <c r="F163" s="60" t="s">
        <v>118</v>
      </c>
      <c r="G163" s="88" t="s">
        <v>121</v>
      </c>
      <c r="H163" s="88">
        <v>116386</v>
      </c>
      <c r="I163" s="98"/>
      <c r="J163" s="98"/>
      <c r="K163" s="86">
        <v>3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 x14ac:dyDescent="0.35">
      <c r="A164" s="60" t="s">
        <v>300</v>
      </c>
      <c r="B164" s="86" t="s">
        <v>101</v>
      </c>
      <c r="C164" s="60" t="s">
        <v>274</v>
      </c>
      <c r="D164" s="87">
        <v>40373</v>
      </c>
      <c r="E164" s="88">
        <f t="shared" ca="1" si="0"/>
        <v>14</v>
      </c>
      <c r="F164" s="60" t="s">
        <v>131</v>
      </c>
      <c r="G164" s="88"/>
      <c r="H164" s="88">
        <v>34692</v>
      </c>
      <c r="I164" s="98"/>
      <c r="J164" s="98"/>
      <c r="K164" s="86">
        <v>3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 x14ac:dyDescent="0.35">
      <c r="A165" s="60" t="s">
        <v>301</v>
      </c>
      <c r="B165" s="86" t="s">
        <v>125</v>
      </c>
      <c r="C165" s="60" t="s">
        <v>274</v>
      </c>
      <c r="D165" s="87">
        <v>41132</v>
      </c>
      <c r="E165" s="88">
        <f t="shared" ca="1" si="0"/>
        <v>12</v>
      </c>
      <c r="F165" s="60" t="s">
        <v>123</v>
      </c>
      <c r="G165" s="88"/>
      <c r="H165" s="88">
        <v>61666</v>
      </c>
      <c r="I165" s="98"/>
      <c r="J165" s="98"/>
      <c r="K165" s="86">
        <v>4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 x14ac:dyDescent="0.35">
      <c r="A166" s="60" t="s">
        <v>302</v>
      </c>
      <c r="B166" s="86" t="s">
        <v>134</v>
      </c>
      <c r="C166" s="60" t="s">
        <v>274</v>
      </c>
      <c r="D166" s="87">
        <v>41477</v>
      </c>
      <c r="E166" s="88">
        <f t="shared" ca="1" si="0"/>
        <v>11</v>
      </c>
      <c r="F166" s="60" t="s">
        <v>141</v>
      </c>
      <c r="G166" s="88" t="s">
        <v>128</v>
      </c>
      <c r="H166" s="88">
        <v>27853</v>
      </c>
      <c r="I166" s="98"/>
      <c r="J166" s="98"/>
      <c r="K166" s="86">
        <v>1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 x14ac:dyDescent="0.35">
      <c r="A167" s="60" t="s">
        <v>303</v>
      </c>
      <c r="B167" s="86" t="s">
        <v>134</v>
      </c>
      <c r="C167" s="60" t="s">
        <v>274</v>
      </c>
      <c r="D167" s="87">
        <v>40770</v>
      </c>
      <c r="E167" s="88">
        <f t="shared" ca="1" si="0"/>
        <v>13</v>
      </c>
      <c r="F167" s="60" t="s">
        <v>118</v>
      </c>
      <c r="G167" s="88" t="s">
        <v>128</v>
      </c>
      <c r="H167" s="88">
        <v>72893</v>
      </c>
      <c r="I167" s="98"/>
      <c r="J167" s="98"/>
      <c r="K167" s="86">
        <v>2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 x14ac:dyDescent="0.35">
      <c r="A168" s="60" t="s">
        <v>304</v>
      </c>
      <c r="B168" s="86" t="s">
        <v>102</v>
      </c>
      <c r="C168" s="60" t="s">
        <v>274</v>
      </c>
      <c r="D168" s="87">
        <v>42255</v>
      </c>
      <c r="E168" s="88">
        <f t="shared" ca="1" si="0"/>
        <v>9</v>
      </c>
      <c r="F168" s="60" t="s">
        <v>118</v>
      </c>
      <c r="G168" s="88" t="s">
        <v>119</v>
      </c>
      <c r="H168" s="88">
        <v>63123</v>
      </c>
      <c r="I168" s="98"/>
      <c r="J168" s="98"/>
      <c r="K168" s="86">
        <v>2</v>
      </c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 x14ac:dyDescent="0.35">
      <c r="A169" s="60" t="s">
        <v>305</v>
      </c>
      <c r="B169" s="86" t="s">
        <v>134</v>
      </c>
      <c r="C169" s="60" t="s">
        <v>274</v>
      </c>
      <c r="D169" s="87">
        <v>40404</v>
      </c>
      <c r="E169" s="88">
        <f t="shared" ca="1" si="0"/>
        <v>14</v>
      </c>
      <c r="F169" s="60" t="s">
        <v>118</v>
      </c>
      <c r="G169" s="88" t="s">
        <v>119</v>
      </c>
      <c r="H169" s="88">
        <v>64193</v>
      </c>
      <c r="I169" s="98"/>
      <c r="J169" s="98"/>
      <c r="K169" s="86">
        <v>4</v>
      </c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 x14ac:dyDescent="0.35">
      <c r="A170" s="60" t="s">
        <v>306</v>
      </c>
      <c r="B170" s="86" t="s">
        <v>102</v>
      </c>
      <c r="C170" s="60" t="s">
        <v>274</v>
      </c>
      <c r="D170" s="87">
        <v>37492</v>
      </c>
      <c r="E170" s="88">
        <f t="shared" ca="1" si="0"/>
        <v>22</v>
      </c>
      <c r="F170" s="60" t="s">
        <v>118</v>
      </c>
      <c r="G170" s="88" t="s">
        <v>139</v>
      </c>
      <c r="H170" s="88">
        <v>111238</v>
      </c>
      <c r="I170" s="98"/>
      <c r="J170" s="98"/>
      <c r="K170" s="86">
        <v>4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 x14ac:dyDescent="0.35">
      <c r="A171" s="60" t="s">
        <v>307</v>
      </c>
      <c r="B171" s="86" t="s">
        <v>125</v>
      </c>
      <c r="C171" s="60" t="s">
        <v>274</v>
      </c>
      <c r="D171" s="87">
        <v>37160</v>
      </c>
      <c r="E171" s="88">
        <f t="shared" ca="1" si="0"/>
        <v>23</v>
      </c>
      <c r="F171" s="60" t="s">
        <v>118</v>
      </c>
      <c r="G171" s="88" t="s">
        <v>149</v>
      </c>
      <c r="H171" s="88">
        <v>62446</v>
      </c>
      <c r="I171" s="98"/>
      <c r="J171" s="98"/>
      <c r="K171" s="86">
        <v>3</v>
      </c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 x14ac:dyDescent="0.35">
      <c r="A172" s="60" t="s">
        <v>308</v>
      </c>
      <c r="B172" s="86" t="s">
        <v>101</v>
      </c>
      <c r="C172" s="60" t="s">
        <v>274</v>
      </c>
      <c r="D172" s="87">
        <v>41548</v>
      </c>
      <c r="E172" s="88">
        <f t="shared" ca="1" si="0"/>
        <v>11</v>
      </c>
      <c r="F172" s="60" t="s">
        <v>118</v>
      </c>
      <c r="G172" s="88" t="s">
        <v>149</v>
      </c>
      <c r="H172" s="88">
        <v>71086</v>
      </c>
      <c r="I172" s="98"/>
      <c r="J172" s="98"/>
      <c r="K172" s="86">
        <v>3</v>
      </c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 x14ac:dyDescent="0.35">
      <c r="A173" s="60" t="s">
        <v>309</v>
      </c>
      <c r="B173" s="86" t="s">
        <v>125</v>
      </c>
      <c r="C173" s="60" t="s">
        <v>274</v>
      </c>
      <c r="D173" s="87">
        <v>42306</v>
      </c>
      <c r="E173" s="88">
        <f t="shared" ca="1" si="0"/>
        <v>9</v>
      </c>
      <c r="F173" s="60" t="s">
        <v>118</v>
      </c>
      <c r="G173" s="88" t="s">
        <v>149</v>
      </c>
      <c r="H173" s="88">
        <v>69039</v>
      </c>
      <c r="I173" s="98"/>
      <c r="J173" s="98"/>
      <c r="K173" s="86">
        <v>1</v>
      </c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 x14ac:dyDescent="0.35">
      <c r="A174" s="60" t="s">
        <v>310</v>
      </c>
      <c r="B174" s="86" t="s">
        <v>134</v>
      </c>
      <c r="C174" s="60" t="s">
        <v>274</v>
      </c>
      <c r="D174" s="87">
        <v>40846</v>
      </c>
      <c r="E174" s="88">
        <f t="shared" ca="1" si="0"/>
        <v>13</v>
      </c>
      <c r="F174" s="60" t="s">
        <v>118</v>
      </c>
      <c r="G174" s="88" t="s">
        <v>119</v>
      </c>
      <c r="H174" s="88">
        <v>79262</v>
      </c>
      <c r="I174" s="98"/>
      <c r="J174" s="98"/>
      <c r="K174" s="86">
        <v>5</v>
      </c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 x14ac:dyDescent="0.35">
      <c r="A175" s="60" t="s">
        <v>311</v>
      </c>
      <c r="B175" s="86" t="s">
        <v>134</v>
      </c>
      <c r="C175" s="60" t="s">
        <v>274</v>
      </c>
      <c r="D175" s="87">
        <v>42332</v>
      </c>
      <c r="E175" s="88">
        <f t="shared" ca="1" si="0"/>
        <v>9</v>
      </c>
      <c r="F175" s="60" t="s">
        <v>131</v>
      </c>
      <c r="G175" s="88"/>
      <c r="H175" s="88">
        <v>27843</v>
      </c>
      <c r="I175" s="98"/>
      <c r="J175" s="98"/>
      <c r="K175" s="86">
        <v>5</v>
      </c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 x14ac:dyDescent="0.35">
      <c r="A176" s="60" t="s">
        <v>312</v>
      </c>
      <c r="B176" s="86" t="s">
        <v>134</v>
      </c>
      <c r="C176" s="60" t="s">
        <v>313</v>
      </c>
      <c r="D176" s="87">
        <v>40593</v>
      </c>
      <c r="E176" s="88">
        <f t="shared" ca="1" si="0"/>
        <v>14</v>
      </c>
      <c r="F176" s="60" t="s">
        <v>141</v>
      </c>
      <c r="G176" s="88" t="s">
        <v>128</v>
      </c>
      <c r="H176" s="88">
        <v>24288</v>
      </c>
      <c r="I176" s="98"/>
      <c r="J176" s="98"/>
      <c r="K176" s="86">
        <v>1</v>
      </c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 x14ac:dyDescent="0.35">
      <c r="A177" s="60" t="s">
        <v>314</v>
      </c>
      <c r="B177" s="86" t="s">
        <v>125</v>
      </c>
      <c r="C177" s="60" t="s">
        <v>313</v>
      </c>
      <c r="D177" s="87">
        <v>41341</v>
      </c>
      <c r="E177" s="88">
        <f t="shared" ca="1" si="0"/>
        <v>11</v>
      </c>
      <c r="F177" s="60" t="s">
        <v>141</v>
      </c>
      <c r="G177" s="88" t="s">
        <v>128</v>
      </c>
      <c r="H177" s="88">
        <v>28396</v>
      </c>
      <c r="I177" s="98"/>
      <c r="J177" s="98"/>
      <c r="K177" s="86">
        <v>3</v>
      </c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 x14ac:dyDescent="0.35">
      <c r="A178" s="60" t="s">
        <v>315</v>
      </c>
      <c r="B178" s="86" t="s">
        <v>134</v>
      </c>
      <c r="C178" s="60" t="s">
        <v>313</v>
      </c>
      <c r="D178" s="87">
        <v>41768</v>
      </c>
      <c r="E178" s="88">
        <f t="shared" ca="1" si="0"/>
        <v>10</v>
      </c>
      <c r="F178" s="60" t="s">
        <v>118</v>
      </c>
      <c r="G178" s="88" t="s">
        <v>119</v>
      </c>
      <c r="H178" s="88">
        <v>103041</v>
      </c>
      <c r="I178" s="98"/>
      <c r="J178" s="98"/>
      <c r="K178" s="86">
        <v>4</v>
      </c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 x14ac:dyDescent="0.35">
      <c r="A179" s="60" t="s">
        <v>316</v>
      </c>
      <c r="B179" s="86" t="s">
        <v>102</v>
      </c>
      <c r="C179" s="60" t="s">
        <v>313</v>
      </c>
      <c r="D179" s="87">
        <v>37751</v>
      </c>
      <c r="E179" s="88">
        <f t="shared" ca="1" si="0"/>
        <v>21</v>
      </c>
      <c r="F179" s="60" t="s">
        <v>118</v>
      </c>
      <c r="G179" s="88" t="s">
        <v>149</v>
      </c>
      <c r="H179" s="88">
        <v>114941</v>
      </c>
      <c r="I179" s="98"/>
      <c r="J179" s="98"/>
      <c r="K179" s="86">
        <v>3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 x14ac:dyDescent="0.35">
      <c r="A180" s="60" t="s">
        <v>317</v>
      </c>
      <c r="B180" s="86" t="s">
        <v>102</v>
      </c>
      <c r="C180" s="60" t="s">
        <v>313</v>
      </c>
      <c r="D180" s="87">
        <v>38121</v>
      </c>
      <c r="E180" s="88">
        <f t="shared" ca="1" si="0"/>
        <v>20</v>
      </c>
      <c r="F180" s="60" t="s">
        <v>141</v>
      </c>
      <c r="G180" s="88" t="s">
        <v>121</v>
      </c>
      <c r="H180" s="88">
        <v>23625</v>
      </c>
      <c r="I180" s="98"/>
      <c r="J180" s="98"/>
      <c r="K180" s="86">
        <v>3</v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 x14ac:dyDescent="0.35">
      <c r="A181" s="60" t="s">
        <v>318</v>
      </c>
      <c r="B181" s="86" t="s">
        <v>101</v>
      </c>
      <c r="C181" s="60" t="s">
        <v>313</v>
      </c>
      <c r="D181" s="87">
        <v>38583</v>
      </c>
      <c r="E181" s="88">
        <f t="shared" ca="1" si="0"/>
        <v>19</v>
      </c>
      <c r="F181" s="60" t="s">
        <v>118</v>
      </c>
      <c r="G181" s="88" t="s">
        <v>139</v>
      </c>
      <c r="H181" s="88">
        <v>88967</v>
      </c>
      <c r="I181" s="98"/>
      <c r="J181" s="98"/>
      <c r="K181" s="86">
        <v>2</v>
      </c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 x14ac:dyDescent="0.35">
      <c r="A182" s="60" t="s">
        <v>319</v>
      </c>
      <c r="B182" s="86" t="s">
        <v>101</v>
      </c>
      <c r="C182" s="60" t="s">
        <v>313</v>
      </c>
      <c r="D182" s="87">
        <v>39024</v>
      </c>
      <c r="E182" s="88">
        <f t="shared" ca="1" si="0"/>
        <v>18</v>
      </c>
      <c r="F182" s="60" t="s">
        <v>141</v>
      </c>
      <c r="G182" s="88" t="s">
        <v>119</v>
      </c>
      <c r="H182" s="88">
        <v>28406</v>
      </c>
      <c r="I182" s="98"/>
      <c r="J182" s="98"/>
      <c r="K182" s="86">
        <v>4</v>
      </c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 x14ac:dyDescent="0.35">
      <c r="A183" s="60" t="s">
        <v>320</v>
      </c>
      <c r="B183" s="86" t="s">
        <v>134</v>
      </c>
      <c r="C183" s="60" t="s">
        <v>313</v>
      </c>
      <c r="D183" s="87">
        <v>37597</v>
      </c>
      <c r="E183" s="88">
        <f t="shared" ca="1" si="0"/>
        <v>22</v>
      </c>
      <c r="F183" s="60" t="s">
        <v>118</v>
      </c>
      <c r="G183" s="88" t="s">
        <v>149</v>
      </c>
      <c r="H183" s="88">
        <v>79741</v>
      </c>
      <c r="I183" s="98"/>
      <c r="J183" s="98"/>
      <c r="K183" s="86">
        <v>5</v>
      </c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 x14ac:dyDescent="0.35">
      <c r="A184" s="60" t="s">
        <v>321</v>
      </c>
      <c r="B184" s="86" t="s">
        <v>101</v>
      </c>
      <c r="C184" s="60" t="s">
        <v>322</v>
      </c>
      <c r="D184" s="87">
        <v>41996</v>
      </c>
      <c r="E184" s="88">
        <f t="shared" ca="1" si="0"/>
        <v>10</v>
      </c>
      <c r="F184" s="60" t="s">
        <v>141</v>
      </c>
      <c r="G184" s="88" t="s">
        <v>323</v>
      </c>
      <c r="H184" s="88">
        <v>21325</v>
      </c>
      <c r="I184" s="98"/>
      <c r="J184" s="98"/>
      <c r="K184" s="86">
        <v>4</v>
      </c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 x14ac:dyDescent="0.35">
      <c r="A185" s="60" t="s">
        <v>324</v>
      </c>
      <c r="B185" s="86" t="s">
        <v>134</v>
      </c>
      <c r="C185" s="60" t="s">
        <v>322</v>
      </c>
      <c r="D185" s="87">
        <v>42014</v>
      </c>
      <c r="E185" s="88">
        <f t="shared" ca="1" si="0"/>
        <v>10</v>
      </c>
      <c r="F185" s="60" t="s">
        <v>118</v>
      </c>
      <c r="G185" s="88" t="s">
        <v>119</v>
      </c>
      <c r="H185" s="88">
        <v>96721</v>
      </c>
      <c r="I185" s="98"/>
      <c r="J185" s="98"/>
      <c r="K185" s="86">
        <v>5</v>
      </c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 x14ac:dyDescent="0.35">
      <c r="A186" s="60" t="s">
        <v>325</v>
      </c>
      <c r="B186" s="86" t="s">
        <v>134</v>
      </c>
      <c r="C186" s="60" t="s">
        <v>322</v>
      </c>
      <c r="D186" s="87">
        <v>40170</v>
      </c>
      <c r="E186" s="88">
        <f t="shared" ca="1" si="0"/>
        <v>15</v>
      </c>
      <c r="F186" s="60" t="s">
        <v>123</v>
      </c>
      <c r="G186" s="88"/>
      <c r="H186" s="88">
        <v>46201</v>
      </c>
      <c r="I186" s="98"/>
      <c r="J186" s="98"/>
      <c r="K186" s="86">
        <v>1</v>
      </c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 x14ac:dyDescent="0.35">
      <c r="A187" s="60" t="s">
        <v>326</v>
      </c>
      <c r="B187" s="86" t="s">
        <v>134</v>
      </c>
      <c r="C187" s="60" t="s">
        <v>322</v>
      </c>
      <c r="D187" s="87">
        <v>40184</v>
      </c>
      <c r="E187" s="88">
        <f t="shared" ca="1" si="0"/>
        <v>15</v>
      </c>
      <c r="F187" s="60" t="s">
        <v>118</v>
      </c>
      <c r="G187" s="88" t="s">
        <v>149</v>
      </c>
      <c r="H187" s="88">
        <v>110812</v>
      </c>
      <c r="I187" s="98"/>
      <c r="J187" s="98"/>
      <c r="K187" s="86">
        <v>1</v>
      </c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 x14ac:dyDescent="0.35">
      <c r="A188" s="60" t="s">
        <v>327</v>
      </c>
      <c r="B188" s="86" t="s">
        <v>134</v>
      </c>
      <c r="C188" s="60" t="s">
        <v>322</v>
      </c>
      <c r="D188" s="87">
        <v>39816</v>
      </c>
      <c r="E188" s="88">
        <f t="shared" ca="1" si="0"/>
        <v>16</v>
      </c>
      <c r="F188" s="60" t="s">
        <v>123</v>
      </c>
      <c r="G188" s="88"/>
      <c r="H188" s="88">
        <v>44938</v>
      </c>
      <c r="I188" s="98"/>
      <c r="J188" s="98"/>
      <c r="K188" s="86">
        <v>1</v>
      </c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 x14ac:dyDescent="0.35">
      <c r="A189" s="60" t="s">
        <v>328</v>
      </c>
      <c r="B189" s="86" t="s">
        <v>125</v>
      </c>
      <c r="C189" s="60" t="s">
        <v>322</v>
      </c>
      <c r="D189" s="87">
        <v>36879</v>
      </c>
      <c r="E189" s="88">
        <f t="shared" ca="1" si="0"/>
        <v>24</v>
      </c>
      <c r="F189" s="60" t="s">
        <v>118</v>
      </c>
      <c r="G189" s="88" t="s">
        <v>119</v>
      </c>
      <c r="H189" s="88">
        <v>81584</v>
      </c>
      <c r="I189" s="98"/>
      <c r="J189" s="98"/>
      <c r="K189" s="86">
        <v>2</v>
      </c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 x14ac:dyDescent="0.35">
      <c r="A190" s="60" t="s">
        <v>329</v>
      </c>
      <c r="B190" s="86" t="s">
        <v>125</v>
      </c>
      <c r="C190" s="60" t="s">
        <v>322</v>
      </c>
      <c r="D190" s="87">
        <v>36885</v>
      </c>
      <c r="E190" s="88">
        <f t="shared" ca="1" si="0"/>
        <v>24</v>
      </c>
      <c r="F190" s="60" t="s">
        <v>118</v>
      </c>
      <c r="G190" s="88" t="s">
        <v>119</v>
      </c>
      <c r="H190" s="88">
        <v>74768</v>
      </c>
      <c r="I190" s="98"/>
      <c r="J190" s="98"/>
      <c r="K190" s="86">
        <v>1</v>
      </c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 x14ac:dyDescent="0.35">
      <c r="A191" s="60" t="s">
        <v>330</v>
      </c>
      <c r="B191" s="86" t="s">
        <v>134</v>
      </c>
      <c r="C191" s="60" t="s">
        <v>322</v>
      </c>
      <c r="D191" s="87">
        <v>37255</v>
      </c>
      <c r="E191" s="88">
        <f t="shared" ca="1" si="0"/>
        <v>23</v>
      </c>
      <c r="F191" s="60" t="s">
        <v>118</v>
      </c>
      <c r="G191" s="88" t="s">
        <v>128</v>
      </c>
      <c r="H191" s="88">
        <v>104733</v>
      </c>
      <c r="I191" s="98"/>
      <c r="J191" s="98"/>
      <c r="K191" s="86">
        <v>2</v>
      </c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 x14ac:dyDescent="0.35">
      <c r="A192" s="60" t="s">
        <v>331</v>
      </c>
      <c r="B192" s="86" t="s">
        <v>134</v>
      </c>
      <c r="C192" s="60" t="s">
        <v>322</v>
      </c>
      <c r="D192" s="87">
        <v>37613</v>
      </c>
      <c r="E192" s="88">
        <f t="shared" ca="1" si="0"/>
        <v>22</v>
      </c>
      <c r="F192" s="60" t="s">
        <v>118</v>
      </c>
      <c r="G192" s="88" t="s">
        <v>119</v>
      </c>
      <c r="H192" s="88">
        <v>80559</v>
      </c>
      <c r="I192" s="98"/>
      <c r="J192" s="98"/>
      <c r="K192" s="86">
        <v>5</v>
      </c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 x14ac:dyDescent="0.35">
      <c r="A193" s="60" t="s">
        <v>332</v>
      </c>
      <c r="B193" s="86" t="s">
        <v>101</v>
      </c>
      <c r="C193" s="60" t="s">
        <v>322</v>
      </c>
      <c r="D193" s="87">
        <v>38712</v>
      </c>
      <c r="E193" s="88">
        <f t="shared" ca="1" si="0"/>
        <v>19</v>
      </c>
      <c r="F193" s="60" t="s">
        <v>131</v>
      </c>
      <c r="G193" s="88"/>
      <c r="H193" s="88">
        <v>34686</v>
      </c>
      <c r="I193" s="98"/>
      <c r="J193" s="98"/>
      <c r="K193" s="86">
        <v>4</v>
      </c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 x14ac:dyDescent="0.35">
      <c r="A194" s="60" t="s">
        <v>333</v>
      </c>
      <c r="B194" s="86" t="s">
        <v>102</v>
      </c>
      <c r="C194" s="60" t="s">
        <v>322</v>
      </c>
      <c r="D194" s="87">
        <v>40550</v>
      </c>
      <c r="E194" s="88">
        <f t="shared" ca="1" si="0"/>
        <v>14</v>
      </c>
      <c r="F194" s="60" t="s">
        <v>118</v>
      </c>
      <c r="G194" s="88" t="s">
        <v>119</v>
      </c>
      <c r="H194" s="88">
        <v>84899</v>
      </c>
      <c r="I194" s="98"/>
      <c r="J194" s="98"/>
      <c r="K194" s="86">
        <v>4</v>
      </c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 x14ac:dyDescent="0.35">
      <c r="A195" s="60" t="s">
        <v>334</v>
      </c>
      <c r="B195" s="86" t="s">
        <v>101</v>
      </c>
      <c r="C195" s="60" t="s">
        <v>322</v>
      </c>
      <c r="D195" s="87">
        <v>40550</v>
      </c>
      <c r="E195" s="88">
        <f t="shared" ca="1" si="0"/>
        <v>14</v>
      </c>
      <c r="F195" s="60" t="s">
        <v>118</v>
      </c>
      <c r="G195" s="88" t="s">
        <v>119</v>
      </c>
      <c r="H195" s="88">
        <v>71445</v>
      </c>
      <c r="I195" s="98"/>
      <c r="J195" s="98"/>
      <c r="K195" s="86">
        <v>5</v>
      </c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 x14ac:dyDescent="0.35">
      <c r="A196" s="60" t="s">
        <v>335</v>
      </c>
      <c r="B196" s="86" t="s">
        <v>104</v>
      </c>
      <c r="C196" s="60" t="s">
        <v>322</v>
      </c>
      <c r="D196" s="87">
        <v>39811</v>
      </c>
      <c r="E196" s="88">
        <f t="shared" ca="1" si="0"/>
        <v>16</v>
      </c>
      <c r="F196" s="60" t="s">
        <v>141</v>
      </c>
      <c r="G196" s="88" t="s">
        <v>139</v>
      </c>
      <c r="H196" s="88">
        <v>28812</v>
      </c>
      <c r="I196" s="98"/>
      <c r="J196" s="98"/>
      <c r="K196" s="86">
        <v>5</v>
      </c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 x14ac:dyDescent="0.35">
      <c r="A197" s="60" t="s">
        <v>336</v>
      </c>
      <c r="B197" s="86" t="s">
        <v>104</v>
      </c>
      <c r="C197" s="60" t="s">
        <v>322</v>
      </c>
      <c r="D197" s="87">
        <v>40165</v>
      </c>
      <c r="E197" s="88">
        <f t="shared" ca="1" si="0"/>
        <v>15</v>
      </c>
      <c r="F197" s="60" t="s">
        <v>123</v>
      </c>
      <c r="G197" s="88"/>
      <c r="H197" s="88">
        <v>59044</v>
      </c>
      <c r="I197" s="98"/>
      <c r="J197" s="98"/>
      <c r="K197" s="86">
        <v>3</v>
      </c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 x14ac:dyDescent="0.35">
      <c r="A198" s="60" t="s">
        <v>337</v>
      </c>
      <c r="B198" s="86" t="s">
        <v>127</v>
      </c>
      <c r="C198" s="60" t="s">
        <v>322</v>
      </c>
      <c r="D198" s="87">
        <v>40533</v>
      </c>
      <c r="E198" s="88">
        <f t="shared" ca="1" si="0"/>
        <v>14</v>
      </c>
      <c r="F198" s="60" t="s">
        <v>141</v>
      </c>
      <c r="G198" s="88" t="s">
        <v>149</v>
      </c>
      <c r="H198" s="88">
        <v>23128</v>
      </c>
      <c r="I198" s="98"/>
      <c r="J198" s="98"/>
      <c r="K198" s="86">
        <v>1</v>
      </c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 x14ac:dyDescent="0.35">
      <c r="A199" s="60" t="s">
        <v>338</v>
      </c>
      <c r="B199" s="86" t="s">
        <v>104</v>
      </c>
      <c r="C199" s="60" t="s">
        <v>322</v>
      </c>
      <c r="D199" s="87">
        <v>40900</v>
      </c>
      <c r="E199" s="88">
        <f t="shared" ca="1" si="0"/>
        <v>13</v>
      </c>
      <c r="F199" s="60" t="s">
        <v>131</v>
      </c>
      <c r="G199" s="88"/>
      <c r="H199" s="88">
        <v>21576</v>
      </c>
      <c r="I199" s="98"/>
      <c r="J199" s="98"/>
      <c r="K199" s="86">
        <v>4</v>
      </c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 x14ac:dyDescent="0.35">
      <c r="A200" s="60" t="s">
        <v>339</v>
      </c>
      <c r="B200" s="86" t="s">
        <v>104</v>
      </c>
      <c r="C200" s="60" t="s">
        <v>322</v>
      </c>
      <c r="D200" s="87">
        <v>40908</v>
      </c>
      <c r="E200" s="88">
        <f t="shared" ca="1" si="0"/>
        <v>13</v>
      </c>
      <c r="F200" s="60" t="s">
        <v>131</v>
      </c>
      <c r="G200" s="88"/>
      <c r="H200" s="88">
        <v>39786</v>
      </c>
      <c r="I200" s="98"/>
      <c r="J200" s="98"/>
      <c r="K200" s="86">
        <v>3</v>
      </c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 x14ac:dyDescent="0.35">
      <c r="A201" s="60" t="s">
        <v>340</v>
      </c>
      <c r="B201" s="86" t="s">
        <v>101</v>
      </c>
      <c r="C201" s="60" t="s">
        <v>322</v>
      </c>
      <c r="D201" s="87">
        <v>41281</v>
      </c>
      <c r="E201" s="88">
        <f t="shared" ca="1" si="0"/>
        <v>12</v>
      </c>
      <c r="F201" s="60" t="s">
        <v>118</v>
      </c>
      <c r="G201" s="88" t="s">
        <v>119</v>
      </c>
      <c r="H201" s="88">
        <v>119381</v>
      </c>
      <c r="I201" s="98"/>
      <c r="J201" s="98"/>
      <c r="K201" s="86">
        <v>4</v>
      </c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 x14ac:dyDescent="0.35">
      <c r="A202" s="60" t="s">
        <v>341</v>
      </c>
      <c r="B202" s="86" t="s">
        <v>134</v>
      </c>
      <c r="C202" s="60" t="s">
        <v>322</v>
      </c>
      <c r="D202" s="87">
        <v>41652</v>
      </c>
      <c r="E202" s="88">
        <f t="shared" ca="1" si="0"/>
        <v>11</v>
      </c>
      <c r="F202" s="60" t="s">
        <v>131</v>
      </c>
      <c r="G202" s="88"/>
      <c r="H202" s="88">
        <v>38882</v>
      </c>
      <c r="I202" s="98"/>
      <c r="J202" s="98"/>
      <c r="K202" s="86">
        <v>3</v>
      </c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 x14ac:dyDescent="0.35">
      <c r="A203" s="60" t="s">
        <v>342</v>
      </c>
      <c r="B203" s="86" t="s">
        <v>134</v>
      </c>
      <c r="C203" s="60" t="s">
        <v>322</v>
      </c>
      <c r="D203" s="87">
        <v>42031</v>
      </c>
      <c r="E203" s="88">
        <f t="shared" ca="1" si="0"/>
        <v>10</v>
      </c>
      <c r="F203" s="60" t="s">
        <v>118</v>
      </c>
      <c r="G203" s="88" t="s">
        <v>139</v>
      </c>
      <c r="H203" s="88">
        <v>116158</v>
      </c>
      <c r="I203" s="98"/>
      <c r="J203" s="98"/>
      <c r="K203" s="86">
        <v>5</v>
      </c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 x14ac:dyDescent="0.35">
      <c r="A204" s="60" t="s">
        <v>343</v>
      </c>
      <c r="B204" s="86" t="s">
        <v>104</v>
      </c>
      <c r="C204" s="60" t="s">
        <v>322</v>
      </c>
      <c r="D204" s="87">
        <v>36907</v>
      </c>
      <c r="E204" s="88">
        <f t="shared" ca="1" si="0"/>
        <v>24</v>
      </c>
      <c r="F204" s="60" t="s">
        <v>123</v>
      </c>
      <c r="G204" s="88"/>
      <c r="H204" s="88">
        <v>42674</v>
      </c>
      <c r="I204" s="98"/>
      <c r="J204" s="98"/>
      <c r="K204" s="86">
        <v>2</v>
      </c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 x14ac:dyDescent="0.35">
      <c r="A205" s="60" t="s">
        <v>344</v>
      </c>
      <c r="B205" s="86" t="s">
        <v>127</v>
      </c>
      <c r="C205" s="60" t="s">
        <v>322</v>
      </c>
      <c r="D205" s="87">
        <v>36908</v>
      </c>
      <c r="E205" s="88">
        <f t="shared" ca="1" si="0"/>
        <v>24</v>
      </c>
      <c r="F205" s="60" t="s">
        <v>118</v>
      </c>
      <c r="G205" s="88" t="s">
        <v>128</v>
      </c>
      <c r="H205" s="88">
        <v>98150</v>
      </c>
      <c r="I205" s="98"/>
      <c r="J205" s="98"/>
      <c r="K205" s="86">
        <v>1</v>
      </c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 x14ac:dyDescent="0.35">
      <c r="A206" s="60" t="s">
        <v>345</v>
      </c>
      <c r="B206" s="86" t="s">
        <v>125</v>
      </c>
      <c r="C206" s="60" t="s">
        <v>322</v>
      </c>
      <c r="D206" s="87">
        <v>37276</v>
      </c>
      <c r="E206" s="88">
        <f t="shared" ca="1" si="0"/>
        <v>23</v>
      </c>
      <c r="F206" s="60" t="s">
        <v>118</v>
      </c>
      <c r="G206" s="88" t="s">
        <v>139</v>
      </c>
      <c r="H206" s="88">
        <v>85604</v>
      </c>
      <c r="I206" s="98"/>
      <c r="J206" s="98"/>
      <c r="K206" s="86">
        <v>5</v>
      </c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 x14ac:dyDescent="0.35">
      <c r="A207" s="60" t="s">
        <v>346</v>
      </c>
      <c r="B207" s="86" t="s">
        <v>101</v>
      </c>
      <c r="C207" s="60" t="s">
        <v>322</v>
      </c>
      <c r="D207" s="87">
        <v>39122</v>
      </c>
      <c r="E207" s="88">
        <f t="shared" ca="1" si="0"/>
        <v>18</v>
      </c>
      <c r="F207" s="60" t="s">
        <v>131</v>
      </c>
      <c r="G207" s="88"/>
      <c r="H207" s="88">
        <v>22036</v>
      </c>
      <c r="I207" s="98"/>
      <c r="J207" s="98"/>
      <c r="K207" s="86">
        <v>5</v>
      </c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 x14ac:dyDescent="0.35">
      <c r="A208" s="60" t="s">
        <v>347</v>
      </c>
      <c r="B208" s="86" t="s">
        <v>104</v>
      </c>
      <c r="C208" s="60" t="s">
        <v>322</v>
      </c>
      <c r="D208" s="87">
        <v>41656</v>
      </c>
      <c r="E208" s="88">
        <f t="shared" ca="1" si="0"/>
        <v>11</v>
      </c>
      <c r="F208" s="60" t="s">
        <v>141</v>
      </c>
      <c r="G208" s="88" t="s">
        <v>119</v>
      </c>
      <c r="H208" s="88">
        <v>24968</v>
      </c>
      <c r="I208" s="98"/>
      <c r="J208" s="98"/>
      <c r="K208" s="86">
        <v>5</v>
      </c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 x14ac:dyDescent="0.35">
      <c r="A209" s="60" t="s">
        <v>348</v>
      </c>
      <c r="B209" s="86" t="s">
        <v>125</v>
      </c>
      <c r="C209" s="60" t="s">
        <v>322</v>
      </c>
      <c r="D209" s="87">
        <v>40222</v>
      </c>
      <c r="E209" s="88">
        <f t="shared" ca="1" si="0"/>
        <v>15</v>
      </c>
      <c r="F209" s="60" t="s">
        <v>131</v>
      </c>
      <c r="G209" s="88"/>
      <c r="H209" s="88">
        <v>29581</v>
      </c>
      <c r="I209" s="98"/>
      <c r="J209" s="98"/>
      <c r="K209" s="86">
        <v>4</v>
      </c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 x14ac:dyDescent="0.35">
      <c r="A210" s="60" t="s">
        <v>349</v>
      </c>
      <c r="B210" s="86" t="s">
        <v>104</v>
      </c>
      <c r="C210" s="60" t="s">
        <v>322</v>
      </c>
      <c r="D210" s="87">
        <v>40244</v>
      </c>
      <c r="E210" s="88">
        <f t="shared" ca="1" si="0"/>
        <v>14</v>
      </c>
      <c r="F210" s="60" t="s">
        <v>131</v>
      </c>
      <c r="G210" s="88"/>
      <c r="H210" s="88">
        <v>24569</v>
      </c>
      <c r="I210" s="98"/>
      <c r="J210" s="98"/>
      <c r="K210" s="86">
        <v>3</v>
      </c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 x14ac:dyDescent="0.35">
      <c r="A211" s="60" t="s">
        <v>350</v>
      </c>
      <c r="B211" s="86" t="s">
        <v>134</v>
      </c>
      <c r="C211" s="60" t="s">
        <v>322</v>
      </c>
      <c r="D211" s="87">
        <v>40596</v>
      </c>
      <c r="E211" s="88">
        <f t="shared" ca="1" si="0"/>
        <v>14</v>
      </c>
      <c r="F211" s="60" t="s">
        <v>118</v>
      </c>
      <c r="G211" s="88" t="s">
        <v>149</v>
      </c>
      <c r="H211" s="88">
        <v>110203</v>
      </c>
      <c r="I211" s="98"/>
      <c r="J211" s="98"/>
      <c r="K211" s="86">
        <v>4</v>
      </c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 x14ac:dyDescent="0.35">
      <c r="A212" s="60" t="s">
        <v>351</v>
      </c>
      <c r="B212" s="86" t="s">
        <v>125</v>
      </c>
      <c r="C212" s="60" t="s">
        <v>322</v>
      </c>
      <c r="D212" s="87">
        <v>40246</v>
      </c>
      <c r="E212" s="88">
        <f t="shared" ca="1" si="0"/>
        <v>14</v>
      </c>
      <c r="F212" s="60" t="s">
        <v>118</v>
      </c>
      <c r="G212" s="88" t="s">
        <v>119</v>
      </c>
      <c r="H212" s="88">
        <v>74224</v>
      </c>
      <c r="I212" s="98"/>
      <c r="J212" s="98"/>
      <c r="K212" s="86">
        <v>4</v>
      </c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 x14ac:dyDescent="0.35">
      <c r="A213" s="60" t="s">
        <v>352</v>
      </c>
      <c r="B213" s="86" t="s">
        <v>104</v>
      </c>
      <c r="C213" s="60" t="s">
        <v>322</v>
      </c>
      <c r="D213" s="87">
        <v>39855</v>
      </c>
      <c r="E213" s="88">
        <f t="shared" ca="1" si="0"/>
        <v>16</v>
      </c>
      <c r="F213" s="60" t="s">
        <v>123</v>
      </c>
      <c r="G213" s="88"/>
      <c r="H213" s="88">
        <v>45849</v>
      </c>
      <c r="I213" s="98"/>
      <c r="J213" s="98"/>
      <c r="K213" s="86">
        <v>1</v>
      </c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 x14ac:dyDescent="0.35">
      <c r="A214" s="60" t="s">
        <v>353</v>
      </c>
      <c r="B214" s="86" t="s">
        <v>104</v>
      </c>
      <c r="C214" s="60" t="s">
        <v>322</v>
      </c>
      <c r="D214" s="87">
        <v>39876</v>
      </c>
      <c r="E214" s="88">
        <f t="shared" ca="1" si="0"/>
        <v>15</v>
      </c>
      <c r="F214" s="60" t="s">
        <v>118</v>
      </c>
      <c r="G214" s="88" t="s">
        <v>149</v>
      </c>
      <c r="H214" s="88">
        <v>75799</v>
      </c>
      <c r="I214" s="98"/>
      <c r="J214" s="98"/>
      <c r="K214" s="86">
        <v>4</v>
      </c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 x14ac:dyDescent="0.35">
      <c r="A215" s="60" t="s">
        <v>354</v>
      </c>
      <c r="B215" s="86" t="s">
        <v>134</v>
      </c>
      <c r="C215" s="60" t="s">
        <v>322</v>
      </c>
      <c r="D215" s="87">
        <v>39885</v>
      </c>
      <c r="E215" s="88">
        <f t="shared" ca="1" si="0"/>
        <v>15</v>
      </c>
      <c r="F215" s="60" t="s">
        <v>118</v>
      </c>
      <c r="G215" s="88" t="s">
        <v>119</v>
      </c>
      <c r="H215" s="88">
        <v>99925</v>
      </c>
      <c r="I215" s="98"/>
      <c r="J215" s="98"/>
      <c r="K215" s="86">
        <v>4</v>
      </c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 x14ac:dyDescent="0.35">
      <c r="A216" s="60" t="s">
        <v>355</v>
      </c>
      <c r="B216" s="86" t="s">
        <v>102</v>
      </c>
      <c r="C216" s="60" t="s">
        <v>322</v>
      </c>
      <c r="D216" s="87">
        <v>37678</v>
      </c>
      <c r="E216" s="88">
        <f t="shared" ca="1" si="0"/>
        <v>22</v>
      </c>
      <c r="F216" s="60" t="s">
        <v>123</v>
      </c>
      <c r="G216" s="88"/>
      <c r="H216" s="88">
        <v>54291</v>
      </c>
      <c r="I216" s="98"/>
      <c r="J216" s="98"/>
      <c r="K216" s="86">
        <v>5</v>
      </c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 x14ac:dyDescent="0.35">
      <c r="A217" s="60" t="s">
        <v>356</v>
      </c>
      <c r="B217" s="86" t="s">
        <v>101</v>
      </c>
      <c r="C217" s="60" t="s">
        <v>322</v>
      </c>
      <c r="D217" s="87">
        <v>37682</v>
      </c>
      <c r="E217" s="88">
        <f t="shared" ca="1" si="0"/>
        <v>22</v>
      </c>
      <c r="F217" s="60" t="s">
        <v>141</v>
      </c>
      <c r="G217" s="88" t="s">
        <v>149</v>
      </c>
      <c r="H217" s="88">
        <v>22749</v>
      </c>
      <c r="I217" s="98"/>
      <c r="J217" s="98"/>
      <c r="K217" s="86">
        <v>2</v>
      </c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 x14ac:dyDescent="0.35">
      <c r="A218" s="60" t="s">
        <v>357</v>
      </c>
      <c r="B218" s="86" t="s">
        <v>101</v>
      </c>
      <c r="C218" s="60" t="s">
        <v>322</v>
      </c>
      <c r="D218" s="87">
        <v>38055</v>
      </c>
      <c r="E218" s="88">
        <f t="shared" ca="1" si="0"/>
        <v>20</v>
      </c>
      <c r="F218" s="60" t="s">
        <v>131</v>
      </c>
      <c r="G218" s="88"/>
      <c r="H218" s="88">
        <v>27842</v>
      </c>
      <c r="I218" s="98"/>
      <c r="J218" s="98"/>
      <c r="K218" s="86">
        <v>2</v>
      </c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 x14ac:dyDescent="0.35">
      <c r="A219" s="60" t="s">
        <v>358</v>
      </c>
      <c r="B219" s="86" t="s">
        <v>125</v>
      </c>
      <c r="C219" s="60" t="s">
        <v>322</v>
      </c>
      <c r="D219" s="87">
        <v>38404</v>
      </c>
      <c r="E219" s="88">
        <f t="shared" ca="1" si="0"/>
        <v>20</v>
      </c>
      <c r="F219" s="60" t="s">
        <v>131</v>
      </c>
      <c r="G219" s="88"/>
      <c r="H219" s="88">
        <v>31873</v>
      </c>
      <c r="I219" s="98"/>
      <c r="J219" s="98"/>
      <c r="K219" s="86">
        <v>4</v>
      </c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 x14ac:dyDescent="0.35">
      <c r="A220" s="60" t="s">
        <v>359</v>
      </c>
      <c r="B220" s="86" t="s">
        <v>134</v>
      </c>
      <c r="C220" s="60" t="s">
        <v>322</v>
      </c>
      <c r="D220" s="87">
        <v>38409</v>
      </c>
      <c r="E220" s="88">
        <f t="shared" ca="1" si="0"/>
        <v>20</v>
      </c>
      <c r="F220" s="60" t="s">
        <v>118</v>
      </c>
      <c r="G220" s="88" t="s">
        <v>149</v>
      </c>
      <c r="H220" s="88">
        <v>77739</v>
      </c>
      <c r="I220" s="98"/>
      <c r="J220" s="98"/>
      <c r="K220" s="86">
        <v>5</v>
      </c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 x14ac:dyDescent="0.35">
      <c r="A221" s="60" t="s">
        <v>360</v>
      </c>
      <c r="B221" s="86" t="s">
        <v>101</v>
      </c>
      <c r="C221" s="60" t="s">
        <v>322</v>
      </c>
      <c r="D221" s="87">
        <v>39151</v>
      </c>
      <c r="E221" s="88">
        <f t="shared" ca="1" si="0"/>
        <v>17</v>
      </c>
      <c r="F221" s="60" t="s">
        <v>131</v>
      </c>
      <c r="G221" s="88"/>
      <c r="H221" s="88">
        <v>27699</v>
      </c>
      <c r="I221" s="98"/>
      <c r="J221" s="98"/>
      <c r="K221" s="86">
        <v>1</v>
      </c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 x14ac:dyDescent="0.35">
      <c r="A222" s="60" t="s">
        <v>361</v>
      </c>
      <c r="B222" s="86" t="s">
        <v>104</v>
      </c>
      <c r="C222" s="60" t="s">
        <v>322</v>
      </c>
      <c r="D222" s="87">
        <v>40616</v>
      </c>
      <c r="E222" s="88">
        <f t="shared" ca="1" si="0"/>
        <v>13</v>
      </c>
      <c r="F222" s="60" t="s">
        <v>131</v>
      </c>
      <c r="G222" s="88"/>
      <c r="H222" s="88">
        <v>21828</v>
      </c>
      <c r="I222" s="98"/>
      <c r="J222" s="98"/>
      <c r="K222" s="86">
        <v>4</v>
      </c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 x14ac:dyDescent="0.35">
      <c r="A223" s="60" t="s">
        <v>362</v>
      </c>
      <c r="B223" s="86" t="s">
        <v>101</v>
      </c>
      <c r="C223" s="60" t="s">
        <v>322</v>
      </c>
      <c r="D223" s="87">
        <v>41681</v>
      </c>
      <c r="E223" s="88">
        <f t="shared" ca="1" si="0"/>
        <v>11</v>
      </c>
      <c r="F223" s="60" t="s">
        <v>118</v>
      </c>
      <c r="G223" s="88" t="s">
        <v>128</v>
      </c>
      <c r="H223" s="88">
        <v>80066</v>
      </c>
      <c r="I223" s="98"/>
      <c r="J223" s="98"/>
      <c r="K223" s="86">
        <v>2</v>
      </c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 x14ac:dyDescent="0.35">
      <c r="A224" s="60" t="s">
        <v>363</v>
      </c>
      <c r="B224" s="86" t="s">
        <v>104</v>
      </c>
      <c r="C224" s="60" t="s">
        <v>322</v>
      </c>
      <c r="D224" s="87">
        <v>42103</v>
      </c>
      <c r="E224" s="88">
        <f t="shared" ca="1" si="0"/>
        <v>9</v>
      </c>
      <c r="F224" s="60" t="s">
        <v>141</v>
      </c>
      <c r="G224" s="88" t="s">
        <v>149</v>
      </c>
      <c r="H224" s="88">
        <v>27447</v>
      </c>
      <c r="I224" s="98"/>
      <c r="J224" s="98"/>
      <c r="K224" s="86">
        <v>1</v>
      </c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 x14ac:dyDescent="0.35">
      <c r="A225" s="60" t="s">
        <v>364</v>
      </c>
      <c r="B225" s="86" t="s">
        <v>134</v>
      </c>
      <c r="C225" s="60" t="s">
        <v>322</v>
      </c>
      <c r="D225" s="87">
        <v>42104</v>
      </c>
      <c r="E225" s="88">
        <f t="shared" ca="1" si="0"/>
        <v>9</v>
      </c>
      <c r="F225" s="60" t="s">
        <v>118</v>
      </c>
      <c r="G225" s="88" t="s">
        <v>149</v>
      </c>
      <c r="H225" s="88">
        <v>80600</v>
      </c>
      <c r="I225" s="98"/>
      <c r="J225" s="98"/>
      <c r="K225" s="86">
        <v>3</v>
      </c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 x14ac:dyDescent="0.35">
      <c r="A226" s="60" t="s">
        <v>365</v>
      </c>
      <c r="B226" s="86" t="s">
        <v>102</v>
      </c>
      <c r="C226" s="60" t="s">
        <v>322</v>
      </c>
      <c r="D226" s="87">
        <v>40259</v>
      </c>
      <c r="E226" s="88">
        <f t="shared" ca="1" si="0"/>
        <v>14</v>
      </c>
      <c r="F226" s="60" t="s">
        <v>118</v>
      </c>
      <c r="G226" s="88" t="s">
        <v>149</v>
      </c>
      <c r="H226" s="88">
        <v>108167</v>
      </c>
      <c r="I226" s="98"/>
      <c r="J226" s="98"/>
      <c r="K226" s="86">
        <v>5</v>
      </c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 x14ac:dyDescent="0.35">
      <c r="A227" s="60" t="s">
        <v>366</v>
      </c>
      <c r="B227" s="86" t="s">
        <v>134</v>
      </c>
      <c r="C227" s="60" t="s">
        <v>322</v>
      </c>
      <c r="D227" s="87">
        <v>40617</v>
      </c>
      <c r="E227" s="88">
        <f t="shared" ca="1" si="0"/>
        <v>13</v>
      </c>
      <c r="F227" s="60" t="s">
        <v>123</v>
      </c>
      <c r="G227" s="88"/>
      <c r="H227" s="88">
        <v>62286</v>
      </c>
      <c r="I227" s="98"/>
      <c r="J227" s="98"/>
      <c r="K227" s="86">
        <v>2</v>
      </c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 x14ac:dyDescent="0.35">
      <c r="A228" s="60" t="s">
        <v>367</v>
      </c>
      <c r="B228" s="86" t="s">
        <v>134</v>
      </c>
      <c r="C228" s="60" t="s">
        <v>322</v>
      </c>
      <c r="D228" s="87">
        <v>41347</v>
      </c>
      <c r="E228" s="88">
        <f t="shared" ca="1" si="0"/>
        <v>11</v>
      </c>
      <c r="F228" s="60" t="s">
        <v>118</v>
      </c>
      <c r="G228" s="88" t="s">
        <v>149</v>
      </c>
      <c r="H228" s="88">
        <v>60684</v>
      </c>
      <c r="I228" s="98"/>
      <c r="J228" s="98"/>
      <c r="K228" s="86">
        <v>3</v>
      </c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 x14ac:dyDescent="0.35">
      <c r="A229" s="60" t="s">
        <v>368</v>
      </c>
      <c r="B229" s="86" t="s">
        <v>101</v>
      </c>
      <c r="C229" s="60" t="s">
        <v>322</v>
      </c>
      <c r="D229" s="87">
        <v>41376</v>
      </c>
      <c r="E229" s="88">
        <f t="shared" ca="1" si="0"/>
        <v>11</v>
      </c>
      <c r="F229" s="60" t="s">
        <v>123</v>
      </c>
      <c r="G229" s="88"/>
      <c r="H229" s="88">
        <v>44898</v>
      </c>
      <c r="I229" s="98"/>
      <c r="J229" s="98"/>
      <c r="K229" s="86">
        <v>2</v>
      </c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 x14ac:dyDescent="0.35">
      <c r="A230" s="60" t="s">
        <v>369</v>
      </c>
      <c r="B230" s="86" t="s">
        <v>101</v>
      </c>
      <c r="C230" s="60" t="s">
        <v>322</v>
      </c>
      <c r="D230" s="87">
        <v>39891</v>
      </c>
      <c r="E230" s="88">
        <f t="shared" ca="1" si="0"/>
        <v>15</v>
      </c>
      <c r="F230" s="60" t="s">
        <v>118</v>
      </c>
      <c r="G230" s="88" t="s">
        <v>149</v>
      </c>
      <c r="H230" s="88">
        <v>101665</v>
      </c>
      <c r="I230" s="98"/>
      <c r="J230" s="98"/>
      <c r="K230" s="86">
        <v>2</v>
      </c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 x14ac:dyDescent="0.35">
      <c r="A231" s="60" t="s">
        <v>370</v>
      </c>
      <c r="B231" s="86" t="s">
        <v>102</v>
      </c>
      <c r="C231" s="60" t="s">
        <v>322</v>
      </c>
      <c r="D231" s="87">
        <v>39894</v>
      </c>
      <c r="E231" s="88">
        <f t="shared" ca="1" si="0"/>
        <v>15</v>
      </c>
      <c r="F231" s="60" t="s">
        <v>118</v>
      </c>
      <c r="G231" s="88" t="s">
        <v>128</v>
      </c>
      <c r="H231" s="88">
        <v>103608</v>
      </c>
      <c r="I231" s="98"/>
      <c r="J231" s="98"/>
      <c r="K231" s="86">
        <v>5</v>
      </c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 x14ac:dyDescent="0.35">
      <c r="A232" s="60" t="s">
        <v>371</v>
      </c>
      <c r="B232" s="86" t="s">
        <v>134</v>
      </c>
      <c r="C232" s="60" t="s">
        <v>322</v>
      </c>
      <c r="D232" s="87">
        <v>37347</v>
      </c>
      <c r="E232" s="88">
        <f t="shared" ca="1" si="0"/>
        <v>22</v>
      </c>
      <c r="F232" s="60" t="s">
        <v>118</v>
      </c>
      <c r="G232" s="88" t="s">
        <v>149</v>
      </c>
      <c r="H232" s="88">
        <v>95553</v>
      </c>
      <c r="I232" s="98"/>
      <c r="J232" s="98"/>
      <c r="K232" s="86">
        <v>1</v>
      </c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 x14ac:dyDescent="0.35">
      <c r="A233" s="60" t="s">
        <v>372</v>
      </c>
      <c r="B233" s="86" t="s">
        <v>134</v>
      </c>
      <c r="C233" s="60" t="s">
        <v>322</v>
      </c>
      <c r="D233" s="87">
        <v>37351</v>
      </c>
      <c r="E233" s="88">
        <f t="shared" ca="1" si="0"/>
        <v>22</v>
      </c>
      <c r="F233" s="60" t="s">
        <v>118</v>
      </c>
      <c r="G233" s="88" t="s">
        <v>149</v>
      </c>
      <c r="H233" s="88">
        <v>60725</v>
      </c>
      <c r="I233" s="98"/>
      <c r="J233" s="98"/>
      <c r="K233" s="86">
        <v>5</v>
      </c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 x14ac:dyDescent="0.35">
      <c r="A234" s="60" t="s">
        <v>373</v>
      </c>
      <c r="B234" s="86" t="s">
        <v>134</v>
      </c>
      <c r="C234" s="60" t="s">
        <v>322</v>
      </c>
      <c r="D234" s="87">
        <v>37715</v>
      </c>
      <c r="E234" s="88">
        <f t="shared" ca="1" si="0"/>
        <v>21</v>
      </c>
      <c r="F234" s="60" t="s">
        <v>123</v>
      </c>
      <c r="G234" s="88"/>
      <c r="H234" s="88">
        <v>47595</v>
      </c>
      <c r="I234" s="98"/>
      <c r="J234" s="98"/>
      <c r="K234" s="86">
        <v>3</v>
      </c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 x14ac:dyDescent="0.35">
      <c r="A235" s="60" t="s">
        <v>374</v>
      </c>
      <c r="B235" s="86" t="s">
        <v>101</v>
      </c>
      <c r="C235" s="60" t="s">
        <v>322</v>
      </c>
      <c r="D235" s="87">
        <v>38808</v>
      </c>
      <c r="E235" s="88">
        <f t="shared" ca="1" si="0"/>
        <v>18</v>
      </c>
      <c r="F235" s="60" t="s">
        <v>123</v>
      </c>
      <c r="G235" s="88"/>
      <c r="H235" s="88">
        <v>60258</v>
      </c>
      <c r="I235" s="98"/>
      <c r="J235" s="98"/>
      <c r="K235" s="86">
        <v>1</v>
      </c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 x14ac:dyDescent="0.35">
      <c r="A236" s="60" t="s">
        <v>375</v>
      </c>
      <c r="B236" s="86" t="s">
        <v>104</v>
      </c>
      <c r="C236" s="60" t="s">
        <v>322</v>
      </c>
      <c r="D236" s="87">
        <v>39887</v>
      </c>
      <c r="E236" s="88">
        <f t="shared" ca="1" si="0"/>
        <v>15</v>
      </c>
      <c r="F236" s="60" t="s">
        <v>118</v>
      </c>
      <c r="G236" s="88" t="s">
        <v>121</v>
      </c>
      <c r="H236" s="88">
        <v>82468</v>
      </c>
      <c r="I236" s="98"/>
      <c r="J236" s="98"/>
      <c r="K236" s="86">
        <v>1</v>
      </c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 x14ac:dyDescent="0.35">
      <c r="A237" s="60" t="s">
        <v>376</v>
      </c>
      <c r="B237" s="86" t="s">
        <v>101</v>
      </c>
      <c r="C237" s="60" t="s">
        <v>322</v>
      </c>
      <c r="D237" s="87">
        <v>39899</v>
      </c>
      <c r="E237" s="88">
        <f t="shared" ca="1" si="0"/>
        <v>15</v>
      </c>
      <c r="F237" s="60" t="s">
        <v>141</v>
      </c>
      <c r="G237" s="88" t="s">
        <v>149</v>
      </c>
      <c r="H237" s="88">
        <v>23533</v>
      </c>
      <c r="I237" s="98"/>
      <c r="J237" s="98"/>
      <c r="K237" s="86">
        <v>2</v>
      </c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 x14ac:dyDescent="0.35">
      <c r="A238" s="60" t="s">
        <v>377</v>
      </c>
      <c r="B238" s="86" t="s">
        <v>101</v>
      </c>
      <c r="C238" s="60" t="s">
        <v>322</v>
      </c>
      <c r="D238" s="87">
        <v>39910</v>
      </c>
      <c r="E238" s="88">
        <f t="shared" ca="1" si="0"/>
        <v>15</v>
      </c>
      <c r="F238" s="60" t="s">
        <v>118</v>
      </c>
      <c r="G238" s="88" t="s">
        <v>139</v>
      </c>
      <c r="H238" s="88">
        <v>75425</v>
      </c>
      <c r="I238" s="98"/>
      <c r="J238" s="98"/>
      <c r="K238" s="86">
        <v>5</v>
      </c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 x14ac:dyDescent="0.35">
      <c r="A239" s="60" t="s">
        <v>378</v>
      </c>
      <c r="B239" s="86" t="s">
        <v>101</v>
      </c>
      <c r="C239" s="60" t="s">
        <v>322</v>
      </c>
      <c r="D239" s="87">
        <v>40267</v>
      </c>
      <c r="E239" s="88">
        <f t="shared" ca="1" si="0"/>
        <v>14</v>
      </c>
      <c r="F239" s="60" t="s">
        <v>131</v>
      </c>
      <c r="G239" s="88"/>
      <c r="H239" s="88">
        <v>31323</v>
      </c>
      <c r="I239" s="98"/>
      <c r="J239" s="98"/>
      <c r="K239" s="86">
        <v>3</v>
      </c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 x14ac:dyDescent="0.35">
      <c r="A240" s="60" t="s">
        <v>379</v>
      </c>
      <c r="B240" s="86" t="s">
        <v>134</v>
      </c>
      <c r="C240" s="60" t="s">
        <v>322</v>
      </c>
      <c r="D240" s="87">
        <v>40623</v>
      </c>
      <c r="E240" s="88">
        <f t="shared" ca="1" si="0"/>
        <v>13</v>
      </c>
      <c r="F240" s="60" t="s">
        <v>123</v>
      </c>
      <c r="G240" s="88"/>
      <c r="H240" s="88">
        <v>51122</v>
      </c>
      <c r="I240" s="98"/>
      <c r="J240" s="98"/>
      <c r="K240" s="86">
        <v>4</v>
      </c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 x14ac:dyDescent="0.35">
      <c r="A241" s="60" t="s">
        <v>380</v>
      </c>
      <c r="B241" s="86" t="s">
        <v>134</v>
      </c>
      <c r="C241" s="60" t="s">
        <v>322</v>
      </c>
      <c r="D241" s="87">
        <v>41348</v>
      </c>
      <c r="E241" s="88">
        <f t="shared" ca="1" si="0"/>
        <v>11</v>
      </c>
      <c r="F241" s="60" t="s">
        <v>118</v>
      </c>
      <c r="G241" s="88" t="s">
        <v>149</v>
      </c>
      <c r="H241" s="88">
        <v>124999</v>
      </c>
      <c r="I241" s="98"/>
      <c r="J241" s="98"/>
      <c r="K241" s="86">
        <v>5</v>
      </c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 x14ac:dyDescent="0.35">
      <c r="A242" s="60" t="s">
        <v>381</v>
      </c>
      <c r="B242" s="86" t="s">
        <v>134</v>
      </c>
      <c r="C242" s="60" t="s">
        <v>322</v>
      </c>
      <c r="D242" s="87">
        <v>41712</v>
      </c>
      <c r="E242" s="88">
        <f t="shared" ca="1" si="0"/>
        <v>10</v>
      </c>
      <c r="F242" s="60" t="s">
        <v>118</v>
      </c>
      <c r="G242" s="88" t="s">
        <v>119</v>
      </c>
      <c r="H242" s="88">
        <v>114912</v>
      </c>
      <c r="I242" s="98"/>
      <c r="J242" s="98"/>
      <c r="K242" s="86">
        <v>5</v>
      </c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 x14ac:dyDescent="0.35">
      <c r="A243" s="60" t="s">
        <v>382</v>
      </c>
      <c r="B243" s="86" t="s">
        <v>102</v>
      </c>
      <c r="C243" s="60" t="s">
        <v>322</v>
      </c>
      <c r="D243" s="87">
        <v>42134</v>
      </c>
      <c r="E243" s="88">
        <f t="shared" ca="1" si="0"/>
        <v>9</v>
      </c>
      <c r="F243" s="60" t="s">
        <v>131</v>
      </c>
      <c r="G243" s="88"/>
      <c r="H243" s="88">
        <v>25878</v>
      </c>
      <c r="I243" s="98"/>
      <c r="J243" s="98"/>
      <c r="K243" s="86">
        <v>2</v>
      </c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 x14ac:dyDescent="0.35">
      <c r="A244" s="60" t="s">
        <v>383</v>
      </c>
      <c r="B244" s="86" t="s">
        <v>125</v>
      </c>
      <c r="C244" s="60" t="s">
        <v>322</v>
      </c>
      <c r="D244" s="87">
        <v>40675</v>
      </c>
      <c r="E244" s="88">
        <f t="shared" ca="1" si="0"/>
        <v>13</v>
      </c>
      <c r="F244" s="60" t="s">
        <v>118</v>
      </c>
      <c r="G244" s="88" t="s">
        <v>119</v>
      </c>
      <c r="H244" s="88">
        <v>85667</v>
      </c>
      <c r="I244" s="98"/>
      <c r="J244" s="98"/>
      <c r="K244" s="86">
        <v>5</v>
      </c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 x14ac:dyDescent="0.35">
      <c r="A245" s="60" t="s">
        <v>384</v>
      </c>
      <c r="B245" s="86" t="s">
        <v>134</v>
      </c>
      <c r="C245" s="60" t="s">
        <v>322</v>
      </c>
      <c r="D245" s="87">
        <v>41379</v>
      </c>
      <c r="E245" s="88">
        <f t="shared" ca="1" si="0"/>
        <v>11</v>
      </c>
      <c r="F245" s="60" t="s">
        <v>118</v>
      </c>
      <c r="G245" s="88" t="s">
        <v>149</v>
      </c>
      <c r="H245" s="88">
        <v>76361</v>
      </c>
      <c r="I245" s="98"/>
      <c r="J245" s="98"/>
      <c r="K245" s="86">
        <v>3</v>
      </c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 x14ac:dyDescent="0.35">
      <c r="A246" s="60" t="s">
        <v>385</v>
      </c>
      <c r="B246" s="86" t="s">
        <v>101</v>
      </c>
      <c r="C246" s="60" t="s">
        <v>322</v>
      </c>
      <c r="D246" s="87">
        <v>41380</v>
      </c>
      <c r="E246" s="88">
        <f t="shared" ca="1" si="0"/>
        <v>11</v>
      </c>
      <c r="F246" s="60" t="s">
        <v>141</v>
      </c>
      <c r="G246" s="88" t="s">
        <v>119</v>
      </c>
      <c r="H246" s="88">
        <v>21457</v>
      </c>
      <c r="I246" s="98"/>
      <c r="J246" s="98"/>
      <c r="K246" s="86">
        <v>2</v>
      </c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 x14ac:dyDescent="0.35">
      <c r="A247" s="60" t="s">
        <v>386</v>
      </c>
      <c r="B247" s="86" t="s">
        <v>101</v>
      </c>
      <c r="C247" s="60" t="s">
        <v>322</v>
      </c>
      <c r="D247" s="87">
        <v>41390</v>
      </c>
      <c r="E247" s="88">
        <f t="shared" ca="1" si="0"/>
        <v>11</v>
      </c>
      <c r="F247" s="60" t="s">
        <v>118</v>
      </c>
      <c r="G247" s="88" t="s">
        <v>119</v>
      </c>
      <c r="H247" s="88">
        <v>99718</v>
      </c>
      <c r="I247" s="98"/>
      <c r="J247" s="98"/>
      <c r="K247" s="86">
        <v>4</v>
      </c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 x14ac:dyDescent="0.35">
      <c r="A248" s="60" t="s">
        <v>387</v>
      </c>
      <c r="B248" s="86" t="s">
        <v>125</v>
      </c>
      <c r="C248" s="60" t="s">
        <v>322</v>
      </c>
      <c r="D248" s="87">
        <v>37005</v>
      </c>
      <c r="E248" s="88">
        <f t="shared" ca="1" si="0"/>
        <v>23</v>
      </c>
      <c r="F248" s="60" t="s">
        <v>131</v>
      </c>
      <c r="G248" s="88"/>
      <c r="H248" s="88">
        <v>31037</v>
      </c>
      <c r="I248" s="98"/>
      <c r="J248" s="98"/>
      <c r="K248" s="86">
        <v>5</v>
      </c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 x14ac:dyDescent="0.35">
      <c r="A249" s="60" t="s">
        <v>388</v>
      </c>
      <c r="B249" s="86" t="s">
        <v>101</v>
      </c>
      <c r="C249" s="60" t="s">
        <v>322</v>
      </c>
      <c r="D249" s="87">
        <v>37010</v>
      </c>
      <c r="E249" s="88">
        <f t="shared" ca="1" si="0"/>
        <v>23</v>
      </c>
      <c r="F249" s="60" t="s">
        <v>118</v>
      </c>
      <c r="G249" s="88" t="s">
        <v>149</v>
      </c>
      <c r="H249" s="88">
        <v>97294</v>
      </c>
      <c r="I249" s="98"/>
      <c r="J249" s="98"/>
      <c r="K249" s="86">
        <v>4</v>
      </c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 x14ac:dyDescent="0.35">
      <c r="A250" s="60" t="s">
        <v>389</v>
      </c>
      <c r="B250" s="86" t="s">
        <v>104</v>
      </c>
      <c r="C250" s="60" t="s">
        <v>322</v>
      </c>
      <c r="D250" s="87">
        <v>37016</v>
      </c>
      <c r="E250" s="88">
        <f t="shared" ca="1" si="0"/>
        <v>23</v>
      </c>
      <c r="F250" s="60" t="s">
        <v>118</v>
      </c>
      <c r="G250" s="88" t="s">
        <v>128</v>
      </c>
      <c r="H250" s="88">
        <v>91384</v>
      </c>
      <c r="I250" s="98"/>
      <c r="J250" s="98"/>
      <c r="K250" s="86">
        <v>3</v>
      </c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 x14ac:dyDescent="0.35">
      <c r="A251" s="60" t="s">
        <v>390</v>
      </c>
      <c r="B251" s="86" t="s">
        <v>102</v>
      </c>
      <c r="C251" s="60" t="s">
        <v>322</v>
      </c>
      <c r="D251" s="87">
        <v>37361</v>
      </c>
      <c r="E251" s="88">
        <f t="shared" ca="1" si="0"/>
        <v>22</v>
      </c>
      <c r="F251" s="60" t="s">
        <v>123</v>
      </c>
      <c r="G251" s="88"/>
      <c r="H251" s="88">
        <v>60689</v>
      </c>
      <c r="I251" s="98"/>
      <c r="J251" s="98"/>
      <c r="K251" s="86">
        <v>5</v>
      </c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 x14ac:dyDescent="0.35">
      <c r="A252" s="60" t="s">
        <v>391</v>
      </c>
      <c r="B252" s="86" t="s">
        <v>134</v>
      </c>
      <c r="C252" s="60" t="s">
        <v>322</v>
      </c>
      <c r="D252" s="87">
        <v>37383</v>
      </c>
      <c r="E252" s="88">
        <f t="shared" ca="1" si="0"/>
        <v>22</v>
      </c>
      <c r="F252" s="60" t="s">
        <v>123</v>
      </c>
      <c r="G252" s="88"/>
      <c r="H252" s="88">
        <v>58716</v>
      </c>
      <c r="I252" s="98"/>
      <c r="J252" s="98"/>
      <c r="K252" s="86">
        <v>3</v>
      </c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 x14ac:dyDescent="0.35">
      <c r="A253" s="60" t="s">
        <v>392</v>
      </c>
      <c r="B253" s="86" t="s">
        <v>101</v>
      </c>
      <c r="C253" s="60" t="s">
        <v>322</v>
      </c>
      <c r="D253" s="87">
        <v>38472</v>
      </c>
      <c r="E253" s="88">
        <f t="shared" ca="1" si="0"/>
        <v>19</v>
      </c>
      <c r="F253" s="60" t="s">
        <v>118</v>
      </c>
      <c r="G253" s="88" t="s">
        <v>119</v>
      </c>
      <c r="H253" s="88">
        <v>104621</v>
      </c>
      <c r="I253" s="98"/>
      <c r="J253" s="98"/>
      <c r="K253" s="86">
        <v>2</v>
      </c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 x14ac:dyDescent="0.35">
      <c r="A254" s="60" t="s">
        <v>393</v>
      </c>
      <c r="B254" s="86" t="s">
        <v>134</v>
      </c>
      <c r="C254" s="60" t="s">
        <v>322</v>
      </c>
      <c r="D254" s="87">
        <v>41758</v>
      </c>
      <c r="E254" s="88">
        <f t="shared" ca="1" si="0"/>
        <v>10</v>
      </c>
      <c r="F254" s="60" t="s">
        <v>123</v>
      </c>
      <c r="G254" s="88"/>
      <c r="H254" s="88">
        <v>42601</v>
      </c>
      <c r="I254" s="98"/>
      <c r="J254" s="98"/>
      <c r="K254" s="86">
        <v>2</v>
      </c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 x14ac:dyDescent="0.35">
      <c r="A255" s="60" t="s">
        <v>394</v>
      </c>
      <c r="B255" s="86" t="s">
        <v>101</v>
      </c>
      <c r="C255" s="60" t="s">
        <v>322</v>
      </c>
      <c r="D255" s="87">
        <v>42157</v>
      </c>
      <c r="E255" s="88">
        <f t="shared" ca="1" si="0"/>
        <v>9</v>
      </c>
      <c r="F255" s="60" t="s">
        <v>131</v>
      </c>
      <c r="G255" s="88"/>
      <c r="H255" s="88">
        <v>21051</v>
      </c>
      <c r="I255" s="98"/>
      <c r="J255" s="98"/>
      <c r="K255" s="86">
        <v>2</v>
      </c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 x14ac:dyDescent="0.35">
      <c r="A256" s="60" t="s">
        <v>395</v>
      </c>
      <c r="B256" s="86" t="s">
        <v>134</v>
      </c>
      <c r="C256" s="60" t="s">
        <v>322</v>
      </c>
      <c r="D256" s="87">
        <v>40340</v>
      </c>
      <c r="E256" s="88">
        <f t="shared" ca="1" si="0"/>
        <v>14</v>
      </c>
      <c r="F256" s="60" t="s">
        <v>131</v>
      </c>
      <c r="G256" s="88"/>
      <c r="H256" s="88">
        <v>33312</v>
      </c>
      <c r="I256" s="98"/>
      <c r="J256" s="98"/>
      <c r="K256" s="86">
        <v>3</v>
      </c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 x14ac:dyDescent="0.35">
      <c r="A257" s="60" t="s">
        <v>396</v>
      </c>
      <c r="B257" s="86" t="s">
        <v>134</v>
      </c>
      <c r="C257" s="60" t="s">
        <v>322</v>
      </c>
      <c r="D257" s="87">
        <v>39954</v>
      </c>
      <c r="E257" s="88">
        <f t="shared" ca="1" si="0"/>
        <v>15</v>
      </c>
      <c r="F257" s="60" t="s">
        <v>118</v>
      </c>
      <c r="G257" s="88" t="s">
        <v>119</v>
      </c>
      <c r="H257" s="88">
        <v>64887</v>
      </c>
      <c r="I257" s="98"/>
      <c r="J257" s="98"/>
      <c r="K257" s="86">
        <v>5</v>
      </c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 x14ac:dyDescent="0.35">
      <c r="A258" s="60" t="s">
        <v>397</v>
      </c>
      <c r="B258" s="86" t="s">
        <v>125</v>
      </c>
      <c r="C258" s="60" t="s">
        <v>322</v>
      </c>
      <c r="D258" s="87">
        <v>39956</v>
      </c>
      <c r="E258" s="88">
        <f t="shared" ca="1" si="0"/>
        <v>15</v>
      </c>
      <c r="F258" s="60" t="s">
        <v>141</v>
      </c>
      <c r="G258" s="88" t="s">
        <v>149</v>
      </c>
      <c r="H258" s="88">
        <v>22376</v>
      </c>
      <c r="I258" s="98"/>
      <c r="J258" s="98"/>
      <c r="K258" s="86">
        <v>1</v>
      </c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 x14ac:dyDescent="0.35">
      <c r="A259" s="60" t="s">
        <v>398</v>
      </c>
      <c r="B259" s="86" t="s">
        <v>101</v>
      </c>
      <c r="C259" s="60" t="s">
        <v>322</v>
      </c>
      <c r="D259" s="87">
        <v>37050</v>
      </c>
      <c r="E259" s="88">
        <f t="shared" ref="E259:E513" ca="1" si="1">DATEDIF(D259,TODAY(),"Y")</f>
        <v>23</v>
      </c>
      <c r="F259" s="60" t="s">
        <v>131</v>
      </c>
      <c r="G259" s="88"/>
      <c r="H259" s="88">
        <v>21235</v>
      </c>
      <c r="I259" s="98"/>
      <c r="J259" s="98"/>
      <c r="K259" s="86">
        <v>3</v>
      </c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 x14ac:dyDescent="0.35">
      <c r="A260" s="60" t="s">
        <v>399</v>
      </c>
      <c r="B260" s="86" t="s">
        <v>101</v>
      </c>
      <c r="C260" s="60" t="s">
        <v>322</v>
      </c>
      <c r="D260" s="87">
        <v>37396</v>
      </c>
      <c r="E260" s="88">
        <f t="shared" ca="1" si="1"/>
        <v>22</v>
      </c>
      <c r="F260" s="60" t="s">
        <v>118</v>
      </c>
      <c r="G260" s="88" t="s">
        <v>149</v>
      </c>
      <c r="H260" s="88">
        <v>90126</v>
      </c>
      <c r="I260" s="98"/>
      <c r="J260" s="98"/>
      <c r="K260" s="86">
        <v>3</v>
      </c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 x14ac:dyDescent="0.35">
      <c r="A261" s="60" t="s">
        <v>400</v>
      </c>
      <c r="B261" s="86" t="s">
        <v>101</v>
      </c>
      <c r="C261" s="60" t="s">
        <v>322</v>
      </c>
      <c r="D261" s="87">
        <v>37410</v>
      </c>
      <c r="E261" s="88">
        <f t="shared" ca="1" si="1"/>
        <v>22</v>
      </c>
      <c r="F261" s="60" t="s">
        <v>141</v>
      </c>
      <c r="G261" s="88" t="s">
        <v>128</v>
      </c>
      <c r="H261" s="88">
        <v>23883</v>
      </c>
      <c r="I261" s="98"/>
      <c r="J261" s="98"/>
      <c r="K261" s="86">
        <v>1</v>
      </c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 x14ac:dyDescent="0.35">
      <c r="A262" s="60" t="s">
        <v>401</v>
      </c>
      <c r="B262" s="86" t="s">
        <v>104</v>
      </c>
      <c r="C262" s="60" t="s">
        <v>322</v>
      </c>
      <c r="D262" s="87">
        <v>37776</v>
      </c>
      <c r="E262" s="88">
        <f t="shared" ca="1" si="1"/>
        <v>21</v>
      </c>
      <c r="F262" s="60" t="s">
        <v>118</v>
      </c>
      <c r="G262" s="88" t="s">
        <v>128</v>
      </c>
      <c r="H262" s="88">
        <v>65500</v>
      </c>
      <c r="I262" s="98"/>
      <c r="J262" s="98"/>
      <c r="K262" s="86">
        <v>4</v>
      </c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 x14ac:dyDescent="0.35">
      <c r="A263" s="60" t="s">
        <v>402</v>
      </c>
      <c r="B263" s="86" t="s">
        <v>102</v>
      </c>
      <c r="C263" s="60" t="s">
        <v>322</v>
      </c>
      <c r="D263" s="87">
        <v>37782</v>
      </c>
      <c r="E263" s="88">
        <f t="shared" ca="1" si="1"/>
        <v>21</v>
      </c>
      <c r="F263" s="60" t="s">
        <v>131</v>
      </c>
      <c r="G263" s="88"/>
      <c r="H263" s="88">
        <v>21332</v>
      </c>
      <c r="I263" s="98"/>
      <c r="J263" s="98"/>
      <c r="K263" s="86">
        <v>4</v>
      </c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 x14ac:dyDescent="0.35">
      <c r="A264" s="60" t="s">
        <v>403</v>
      </c>
      <c r="B264" s="86" t="s">
        <v>101</v>
      </c>
      <c r="C264" s="60" t="s">
        <v>322</v>
      </c>
      <c r="D264" s="87">
        <v>37785</v>
      </c>
      <c r="E264" s="88">
        <f t="shared" ca="1" si="1"/>
        <v>21</v>
      </c>
      <c r="F264" s="60" t="s">
        <v>118</v>
      </c>
      <c r="G264" s="88" t="s">
        <v>139</v>
      </c>
      <c r="H264" s="88">
        <v>97758</v>
      </c>
      <c r="I264" s="98"/>
      <c r="J264" s="98"/>
      <c r="K264" s="86">
        <v>5</v>
      </c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 x14ac:dyDescent="0.35">
      <c r="A265" s="60" t="s">
        <v>404</v>
      </c>
      <c r="B265" s="86" t="s">
        <v>101</v>
      </c>
      <c r="C265" s="60" t="s">
        <v>322</v>
      </c>
      <c r="D265" s="87">
        <v>38146</v>
      </c>
      <c r="E265" s="88">
        <f t="shared" ca="1" si="1"/>
        <v>20</v>
      </c>
      <c r="F265" s="60" t="s">
        <v>118</v>
      </c>
      <c r="G265" s="88" t="s">
        <v>121</v>
      </c>
      <c r="H265" s="88">
        <v>88858</v>
      </c>
      <c r="I265" s="98"/>
      <c r="J265" s="98"/>
      <c r="K265" s="86">
        <v>4</v>
      </c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 x14ac:dyDescent="0.35">
      <c r="A266" s="60" t="s">
        <v>405</v>
      </c>
      <c r="B266" s="86" t="s">
        <v>134</v>
      </c>
      <c r="C266" s="60" t="s">
        <v>322</v>
      </c>
      <c r="D266" s="87">
        <v>38514</v>
      </c>
      <c r="E266" s="88">
        <f t="shared" ca="1" si="1"/>
        <v>19</v>
      </c>
      <c r="F266" s="60" t="s">
        <v>118</v>
      </c>
      <c r="G266" s="88" t="s">
        <v>128</v>
      </c>
      <c r="H266" s="88">
        <v>92324</v>
      </c>
      <c r="I266" s="98"/>
      <c r="J266" s="98"/>
      <c r="K266" s="86">
        <v>1</v>
      </c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 x14ac:dyDescent="0.35">
      <c r="A267" s="60" t="s">
        <v>406</v>
      </c>
      <c r="B267" s="86" t="s">
        <v>104</v>
      </c>
      <c r="C267" s="60" t="s">
        <v>322</v>
      </c>
      <c r="D267" s="87">
        <v>39224</v>
      </c>
      <c r="E267" s="88">
        <f t="shared" ca="1" si="1"/>
        <v>17</v>
      </c>
      <c r="F267" s="60" t="s">
        <v>118</v>
      </c>
      <c r="G267" s="88" t="s">
        <v>119</v>
      </c>
      <c r="H267" s="88">
        <v>102792</v>
      </c>
      <c r="I267" s="98"/>
      <c r="J267" s="98"/>
      <c r="K267" s="86">
        <v>4</v>
      </c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 x14ac:dyDescent="0.35">
      <c r="A268" s="60" t="s">
        <v>407</v>
      </c>
      <c r="B268" s="86" t="s">
        <v>101</v>
      </c>
      <c r="C268" s="60" t="s">
        <v>322</v>
      </c>
      <c r="D268" s="87">
        <v>40681</v>
      </c>
      <c r="E268" s="88">
        <f t="shared" ca="1" si="1"/>
        <v>13</v>
      </c>
      <c r="F268" s="60" t="s">
        <v>131</v>
      </c>
      <c r="G268" s="88"/>
      <c r="H268" s="88">
        <v>34571</v>
      </c>
      <c r="I268" s="98"/>
      <c r="J268" s="98"/>
      <c r="K268" s="86">
        <v>5</v>
      </c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 x14ac:dyDescent="0.35">
      <c r="A269" s="60" t="s">
        <v>408</v>
      </c>
      <c r="B269" s="86" t="s">
        <v>102</v>
      </c>
      <c r="C269" s="60" t="s">
        <v>322</v>
      </c>
      <c r="D269" s="87">
        <v>39952</v>
      </c>
      <c r="E269" s="88">
        <f t="shared" ca="1" si="1"/>
        <v>15</v>
      </c>
      <c r="F269" s="60" t="s">
        <v>123</v>
      </c>
      <c r="G269" s="88"/>
      <c r="H269" s="88">
        <v>47646</v>
      </c>
      <c r="I269" s="98"/>
      <c r="J269" s="98"/>
      <c r="K269" s="86">
        <v>3</v>
      </c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 x14ac:dyDescent="0.35">
      <c r="A270" s="60" t="s">
        <v>409</v>
      </c>
      <c r="B270" s="86" t="s">
        <v>102</v>
      </c>
      <c r="C270" s="60" t="s">
        <v>322</v>
      </c>
      <c r="D270" s="87">
        <v>41050</v>
      </c>
      <c r="E270" s="88">
        <f t="shared" ca="1" si="1"/>
        <v>12</v>
      </c>
      <c r="F270" s="60" t="s">
        <v>118</v>
      </c>
      <c r="G270" s="88" t="s">
        <v>119</v>
      </c>
      <c r="H270" s="88">
        <v>65688</v>
      </c>
      <c r="I270" s="98"/>
      <c r="J270" s="98"/>
      <c r="K270" s="86">
        <v>3</v>
      </c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 x14ac:dyDescent="0.35">
      <c r="A271" s="60" t="s">
        <v>410</v>
      </c>
      <c r="B271" s="86" t="s">
        <v>134</v>
      </c>
      <c r="C271" s="60" t="s">
        <v>322</v>
      </c>
      <c r="D271" s="87">
        <v>40342</v>
      </c>
      <c r="E271" s="88">
        <f t="shared" ca="1" si="1"/>
        <v>14</v>
      </c>
      <c r="F271" s="60" t="s">
        <v>118</v>
      </c>
      <c r="G271" s="88" t="s">
        <v>149</v>
      </c>
      <c r="H271" s="88">
        <v>87125</v>
      </c>
      <c r="I271" s="98"/>
      <c r="J271" s="98"/>
      <c r="K271" s="86">
        <v>5</v>
      </c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 x14ac:dyDescent="0.35">
      <c r="A272" s="60" t="s">
        <v>411</v>
      </c>
      <c r="B272" s="86" t="s">
        <v>104</v>
      </c>
      <c r="C272" s="60" t="s">
        <v>322</v>
      </c>
      <c r="D272" s="87">
        <v>40354</v>
      </c>
      <c r="E272" s="88">
        <f t="shared" ca="1" si="1"/>
        <v>14</v>
      </c>
      <c r="F272" s="60" t="s">
        <v>118</v>
      </c>
      <c r="G272" s="88" t="s">
        <v>121</v>
      </c>
      <c r="H272" s="88">
        <v>95877</v>
      </c>
      <c r="I272" s="98"/>
      <c r="J272" s="98"/>
      <c r="K272" s="86">
        <v>2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 x14ac:dyDescent="0.35">
      <c r="A273" s="60" t="s">
        <v>412</v>
      </c>
      <c r="B273" s="86" t="s">
        <v>102</v>
      </c>
      <c r="C273" s="60" t="s">
        <v>322</v>
      </c>
      <c r="D273" s="87">
        <v>40356</v>
      </c>
      <c r="E273" s="88">
        <f t="shared" ca="1" si="1"/>
        <v>14</v>
      </c>
      <c r="F273" s="60" t="s">
        <v>123</v>
      </c>
      <c r="G273" s="88"/>
      <c r="H273" s="88">
        <v>52256</v>
      </c>
      <c r="I273" s="98"/>
      <c r="J273" s="98"/>
      <c r="K273" s="86">
        <v>1</v>
      </c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 x14ac:dyDescent="0.35">
      <c r="A274" s="60" t="s">
        <v>413</v>
      </c>
      <c r="B274" s="86" t="s">
        <v>104</v>
      </c>
      <c r="C274" s="60" t="s">
        <v>322</v>
      </c>
      <c r="D274" s="87">
        <v>40733</v>
      </c>
      <c r="E274" s="88">
        <f t="shared" ca="1" si="1"/>
        <v>13</v>
      </c>
      <c r="F274" s="60" t="s">
        <v>141</v>
      </c>
      <c r="G274" s="88" t="s">
        <v>139</v>
      </c>
      <c r="H274" s="88">
        <v>26716</v>
      </c>
      <c r="I274" s="98"/>
      <c r="J274" s="98"/>
      <c r="K274" s="86">
        <v>5</v>
      </c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 x14ac:dyDescent="0.35">
      <c r="A275" s="60" t="s">
        <v>414</v>
      </c>
      <c r="B275" s="86" t="s">
        <v>101</v>
      </c>
      <c r="C275" s="60" t="s">
        <v>322</v>
      </c>
      <c r="D275" s="87">
        <v>40342</v>
      </c>
      <c r="E275" s="88">
        <f t="shared" ca="1" si="1"/>
        <v>14</v>
      </c>
      <c r="F275" s="60" t="s">
        <v>141</v>
      </c>
      <c r="G275" s="88" t="s">
        <v>121</v>
      </c>
      <c r="H275" s="88">
        <v>27317</v>
      </c>
      <c r="I275" s="98"/>
      <c r="J275" s="98"/>
      <c r="K275" s="86">
        <v>3</v>
      </c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 x14ac:dyDescent="0.35">
      <c r="A276" s="60" t="s">
        <v>415</v>
      </c>
      <c r="B276" s="86" t="s">
        <v>101</v>
      </c>
      <c r="C276" s="60" t="s">
        <v>322</v>
      </c>
      <c r="D276" s="87">
        <v>37060</v>
      </c>
      <c r="E276" s="88">
        <f t="shared" ca="1" si="1"/>
        <v>23</v>
      </c>
      <c r="F276" s="60" t="s">
        <v>131</v>
      </c>
      <c r="G276" s="88"/>
      <c r="H276" s="88">
        <v>31212</v>
      </c>
      <c r="I276" s="98"/>
      <c r="J276" s="98"/>
      <c r="K276" s="86">
        <v>4</v>
      </c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 x14ac:dyDescent="0.35">
      <c r="A277" s="60" t="s">
        <v>416</v>
      </c>
      <c r="B277" s="86" t="s">
        <v>134</v>
      </c>
      <c r="C277" s="60" t="s">
        <v>322</v>
      </c>
      <c r="D277" s="87">
        <v>37070</v>
      </c>
      <c r="E277" s="88">
        <f t="shared" ca="1" si="1"/>
        <v>23</v>
      </c>
      <c r="F277" s="60" t="s">
        <v>123</v>
      </c>
      <c r="G277" s="88"/>
      <c r="H277" s="88">
        <v>53962</v>
      </c>
      <c r="I277" s="98"/>
      <c r="J277" s="98"/>
      <c r="K277" s="86">
        <v>1</v>
      </c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 x14ac:dyDescent="0.35">
      <c r="A278" s="60" t="s">
        <v>417</v>
      </c>
      <c r="B278" s="86" t="s">
        <v>134</v>
      </c>
      <c r="C278" s="60" t="s">
        <v>322</v>
      </c>
      <c r="D278" s="87">
        <v>37074</v>
      </c>
      <c r="E278" s="88">
        <f t="shared" ca="1" si="1"/>
        <v>23</v>
      </c>
      <c r="F278" s="60" t="s">
        <v>141</v>
      </c>
      <c r="G278" s="88" t="s">
        <v>119</v>
      </c>
      <c r="H278" s="88">
        <v>25305</v>
      </c>
      <c r="I278" s="98"/>
      <c r="J278" s="98"/>
      <c r="K278" s="86">
        <v>4</v>
      </c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 x14ac:dyDescent="0.35">
      <c r="A279" s="60" t="s">
        <v>418</v>
      </c>
      <c r="B279" s="86" t="s">
        <v>101</v>
      </c>
      <c r="C279" s="60" t="s">
        <v>322</v>
      </c>
      <c r="D279" s="87">
        <v>37075</v>
      </c>
      <c r="E279" s="88">
        <f t="shared" ca="1" si="1"/>
        <v>23</v>
      </c>
      <c r="F279" s="60" t="s">
        <v>123</v>
      </c>
      <c r="G279" s="88"/>
      <c r="H279" s="88">
        <v>42533</v>
      </c>
      <c r="I279" s="98"/>
      <c r="J279" s="98"/>
      <c r="K279" s="86">
        <v>2</v>
      </c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 x14ac:dyDescent="0.35">
      <c r="A280" s="60" t="s">
        <v>419</v>
      </c>
      <c r="B280" s="86" t="s">
        <v>127</v>
      </c>
      <c r="C280" s="60" t="s">
        <v>322</v>
      </c>
      <c r="D280" s="87">
        <v>37428</v>
      </c>
      <c r="E280" s="88">
        <f t="shared" ca="1" si="1"/>
        <v>22</v>
      </c>
      <c r="F280" s="60" t="s">
        <v>131</v>
      </c>
      <c r="G280" s="88"/>
      <c r="H280" s="88">
        <v>29131</v>
      </c>
      <c r="I280" s="98"/>
      <c r="J280" s="98"/>
      <c r="K280" s="86">
        <v>5</v>
      </c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 x14ac:dyDescent="0.35">
      <c r="A281" s="60" t="s">
        <v>420</v>
      </c>
      <c r="B281" s="86" t="s">
        <v>101</v>
      </c>
      <c r="C281" s="60" t="s">
        <v>322</v>
      </c>
      <c r="D281" s="87">
        <v>37438</v>
      </c>
      <c r="E281" s="88">
        <f t="shared" ca="1" si="1"/>
        <v>22</v>
      </c>
      <c r="F281" s="60" t="s">
        <v>118</v>
      </c>
      <c r="G281" s="88" t="s">
        <v>149</v>
      </c>
      <c r="H281" s="88">
        <v>100359</v>
      </c>
      <c r="I281" s="98"/>
      <c r="J281" s="98"/>
      <c r="K281" s="86">
        <v>1</v>
      </c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 x14ac:dyDescent="0.35">
      <c r="A282" s="60" t="s">
        <v>421</v>
      </c>
      <c r="B282" s="86" t="s">
        <v>101</v>
      </c>
      <c r="C282" s="60" t="s">
        <v>322</v>
      </c>
      <c r="D282" s="87">
        <v>37796</v>
      </c>
      <c r="E282" s="88">
        <f t="shared" ca="1" si="1"/>
        <v>21</v>
      </c>
      <c r="F282" s="60" t="s">
        <v>123</v>
      </c>
      <c r="G282" s="88"/>
      <c r="H282" s="88">
        <v>54445</v>
      </c>
      <c r="I282" s="98"/>
      <c r="J282" s="98"/>
      <c r="K282" s="86">
        <v>3</v>
      </c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 x14ac:dyDescent="0.35">
      <c r="A283" s="60" t="s">
        <v>422</v>
      </c>
      <c r="B283" s="86" t="s">
        <v>101</v>
      </c>
      <c r="C283" s="60" t="s">
        <v>322</v>
      </c>
      <c r="D283" s="87">
        <v>37807</v>
      </c>
      <c r="E283" s="88">
        <f t="shared" ca="1" si="1"/>
        <v>21</v>
      </c>
      <c r="F283" s="60" t="s">
        <v>131</v>
      </c>
      <c r="G283" s="88"/>
      <c r="H283" s="88">
        <v>25721</v>
      </c>
      <c r="I283" s="98"/>
      <c r="J283" s="98"/>
      <c r="K283" s="86">
        <v>1</v>
      </c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 x14ac:dyDescent="0.35">
      <c r="A284" s="60" t="s">
        <v>423</v>
      </c>
      <c r="B284" s="86" t="s">
        <v>127</v>
      </c>
      <c r="C284" s="60" t="s">
        <v>322</v>
      </c>
      <c r="D284" s="87">
        <v>38898</v>
      </c>
      <c r="E284" s="88">
        <f t="shared" ca="1" si="1"/>
        <v>18</v>
      </c>
      <c r="F284" s="60" t="s">
        <v>131</v>
      </c>
      <c r="G284" s="88"/>
      <c r="H284" s="88">
        <v>21785</v>
      </c>
      <c r="I284" s="98"/>
      <c r="J284" s="98"/>
      <c r="K284" s="86">
        <v>3</v>
      </c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 x14ac:dyDescent="0.35">
      <c r="A285" s="60" t="s">
        <v>424</v>
      </c>
      <c r="B285" s="86" t="s">
        <v>104</v>
      </c>
      <c r="C285" s="60" t="s">
        <v>322</v>
      </c>
      <c r="D285" s="87">
        <v>40711</v>
      </c>
      <c r="E285" s="88">
        <f t="shared" ca="1" si="1"/>
        <v>13</v>
      </c>
      <c r="F285" s="60" t="s">
        <v>123</v>
      </c>
      <c r="G285" s="88"/>
      <c r="H285" s="88">
        <v>60545</v>
      </c>
      <c r="I285" s="98"/>
      <c r="J285" s="98"/>
      <c r="K285" s="86">
        <v>3</v>
      </c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 x14ac:dyDescent="0.35">
      <c r="A286" s="60" t="s">
        <v>425</v>
      </c>
      <c r="B286" s="86" t="s">
        <v>125</v>
      </c>
      <c r="C286" s="60" t="s">
        <v>322</v>
      </c>
      <c r="D286" s="87">
        <v>39990</v>
      </c>
      <c r="E286" s="88">
        <f t="shared" ca="1" si="1"/>
        <v>15</v>
      </c>
      <c r="F286" s="60" t="s">
        <v>131</v>
      </c>
      <c r="G286" s="88"/>
      <c r="H286" s="88">
        <v>27198</v>
      </c>
      <c r="I286" s="98"/>
      <c r="J286" s="98"/>
      <c r="K286" s="86">
        <v>3</v>
      </c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 x14ac:dyDescent="0.35">
      <c r="A287" s="60" t="s">
        <v>426</v>
      </c>
      <c r="B287" s="86" t="s">
        <v>134</v>
      </c>
      <c r="C287" s="60" t="s">
        <v>322</v>
      </c>
      <c r="D287" s="87">
        <v>42202</v>
      </c>
      <c r="E287" s="88">
        <f t="shared" ca="1" si="1"/>
        <v>9</v>
      </c>
      <c r="F287" s="60" t="s">
        <v>123</v>
      </c>
      <c r="G287" s="88"/>
      <c r="H287" s="88">
        <v>51077</v>
      </c>
      <c r="I287" s="98"/>
      <c r="J287" s="98"/>
      <c r="K287" s="86">
        <v>2</v>
      </c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 x14ac:dyDescent="0.35">
      <c r="A288" s="60" t="s">
        <v>427</v>
      </c>
      <c r="B288" s="86" t="s">
        <v>134</v>
      </c>
      <c r="C288" s="60" t="s">
        <v>322</v>
      </c>
      <c r="D288" s="87">
        <v>37087</v>
      </c>
      <c r="E288" s="88">
        <f t="shared" ca="1" si="1"/>
        <v>23</v>
      </c>
      <c r="F288" s="60" t="s">
        <v>118</v>
      </c>
      <c r="G288" s="88" t="s">
        <v>119</v>
      </c>
      <c r="H288" s="88">
        <v>61049</v>
      </c>
      <c r="I288" s="98"/>
      <c r="J288" s="98"/>
      <c r="K288" s="86">
        <v>1</v>
      </c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 x14ac:dyDescent="0.35">
      <c r="A289" s="60" t="s">
        <v>428</v>
      </c>
      <c r="B289" s="86" t="s">
        <v>102</v>
      </c>
      <c r="C289" s="60" t="s">
        <v>322</v>
      </c>
      <c r="D289" s="87">
        <v>37089</v>
      </c>
      <c r="E289" s="88">
        <f t="shared" ca="1" si="1"/>
        <v>23</v>
      </c>
      <c r="F289" s="60" t="s">
        <v>131</v>
      </c>
      <c r="G289" s="88"/>
      <c r="H289" s="88">
        <v>36439</v>
      </c>
      <c r="I289" s="98"/>
      <c r="J289" s="98"/>
      <c r="K289" s="86">
        <v>3</v>
      </c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 x14ac:dyDescent="0.35">
      <c r="A290" s="60" t="s">
        <v>429</v>
      </c>
      <c r="B290" s="86" t="s">
        <v>127</v>
      </c>
      <c r="C290" s="60" t="s">
        <v>322</v>
      </c>
      <c r="D290" s="87">
        <v>40390</v>
      </c>
      <c r="E290" s="88">
        <f t="shared" ca="1" si="1"/>
        <v>14</v>
      </c>
      <c r="F290" s="60" t="s">
        <v>118</v>
      </c>
      <c r="G290" s="88" t="s">
        <v>121</v>
      </c>
      <c r="H290" s="88">
        <v>86051</v>
      </c>
      <c r="I290" s="98"/>
      <c r="J290" s="98"/>
      <c r="K290" s="86">
        <v>1</v>
      </c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 x14ac:dyDescent="0.35">
      <c r="A291" s="60" t="s">
        <v>430</v>
      </c>
      <c r="B291" s="86" t="s">
        <v>125</v>
      </c>
      <c r="C291" s="60" t="s">
        <v>322</v>
      </c>
      <c r="D291" s="87">
        <v>40775</v>
      </c>
      <c r="E291" s="88">
        <f t="shared" ca="1" si="1"/>
        <v>13</v>
      </c>
      <c r="F291" s="60" t="s">
        <v>118</v>
      </c>
      <c r="G291" s="88" t="s">
        <v>121</v>
      </c>
      <c r="H291" s="88">
        <v>113335</v>
      </c>
      <c r="I291" s="98"/>
      <c r="J291" s="98"/>
      <c r="K291" s="86">
        <v>3</v>
      </c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 x14ac:dyDescent="0.35">
      <c r="A292" s="60" t="s">
        <v>431</v>
      </c>
      <c r="B292" s="86" t="s">
        <v>101</v>
      </c>
      <c r="C292" s="60" t="s">
        <v>322</v>
      </c>
      <c r="D292" s="87">
        <v>40432</v>
      </c>
      <c r="E292" s="88">
        <f t="shared" ca="1" si="1"/>
        <v>14</v>
      </c>
      <c r="F292" s="60" t="s">
        <v>141</v>
      </c>
      <c r="G292" s="88" t="s">
        <v>149</v>
      </c>
      <c r="H292" s="88">
        <v>27884</v>
      </c>
      <c r="I292" s="98"/>
      <c r="J292" s="98"/>
      <c r="K292" s="86">
        <v>4</v>
      </c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 x14ac:dyDescent="0.35">
      <c r="A293" s="60" t="s">
        <v>432</v>
      </c>
      <c r="B293" s="86" t="s">
        <v>125</v>
      </c>
      <c r="C293" s="60" t="s">
        <v>322</v>
      </c>
      <c r="D293" s="87">
        <v>41502</v>
      </c>
      <c r="E293" s="88">
        <f t="shared" ca="1" si="1"/>
        <v>11</v>
      </c>
      <c r="F293" s="60" t="s">
        <v>141</v>
      </c>
      <c r="G293" s="88" t="s">
        <v>128</v>
      </c>
      <c r="H293" s="88">
        <v>28075</v>
      </c>
      <c r="I293" s="98"/>
      <c r="J293" s="98"/>
      <c r="K293" s="86">
        <v>2</v>
      </c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 x14ac:dyDescent="0.35">
      <c r="A294" s="60" t="s">
        <v>433</v>
      </c>
      <c r="B294" s="86" t="s">
        <v>134</v>
      </c>
      <c r="C294" s="60" t="s">
        <v>322</v>
      </c>
      <c r="D294" s="87">
        <v>40060</v>
      </c>
      <c r="E294" s="88">
        <f t="shared" ca="1" si="1"/>
        <v>15</v>
      </c>
      <c r="F294" s="60" t="s">
        <v>141</v>
      </c>
      <c r="G294" s="88" t="s">
        <v>119</v>
      </c>
      <c r="H294" s="88">
        <v>27487</v>
      </c>
      <c r="I294" s="98"/>
      <c r="J294" s="98"/>
      <c r="K294" s="86">
        <v>4</v>
      </c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 x14ac:dyDescent="0.35">
      <c r="A295" s="60" t="s">
        <v>434</v>
      </c>
      <c r="B295" s="86" t="s">
        <v>101</v>
      </c>
      <c r="C295" s="60" t="s">
        <v>322</v>
      </c>
      <c r="D295" s="87">
        <v>40068</v>
      </c>
      <c r="E295" s="88">
        <f t="shared" ca="1" si="1"/>
        <v>15</v>
      </c>
      <c r="F295" s="60" t="s">
        <v>118</v>
      </c>
      <c r="G295" s="88" t="s">
        <v>121</v>
      </c>
      <c r="H295" s="88">
        <v>119949</v>
      </c>
      <c r="I295" s="98"/>
      <c r="J295" s="98"/>
      <c r="K295" s="86">
        <v>2</v>
      </c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 x14ac:dyDescent="0.35">
      <c r="A296" s="60" t="s">
        <v>435</v>
      </c>
      <c r="B296" s="86" t="s">
        <v>102</v>
      </c>
      <c r="C296" s="60" t="s">
        <v>322</v>
      </c>
      <c r="D296" s="87">
        <v>37145</v>
      </c>
      <c r="E296" s="88">
        <f t="shared" ca="1" si="1"/>
        <v>23</v>
      </c>
      <c r="F296" s="60" t="s">
        <v>131</v>
      </c>
      <c r="G296" s="88"/>
      <c r="H296" s="88">
        <v>24744</v>
      </c>
      <c r="I296" s="98"/>
      <c r="J296" s="98"/>
      <c r="K296" s="86">
        <v>3</v>
      </c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 x14ac:dyDescent="0.35">
      <c r="A297" s="60" t="s">
        <v>436</v>
      </c>
      <c r="B297" s="86" t="s">
        <v>102</v>
      </c>
      <c r="C297" s="60" t="s">
        <v>322</v>
      </c>
      <c r="D297" s="87">
        <v>37491</v>
      </c>
      <c r="E297" s="88">
        <f t="shared" ca="1" si="1"/>
        <v>22</v>
      </c>
      <c r="F297" s="60" t="s">
        <v>141</v>
      </c>
      <c r="G297" s="88" t="s">
        <v>119</v>
      </c>
      <c r="H297" s="88">
        <v>21672</v>
      </c>
      <c r="I297" s="98"/>
      <c r="J297" s="98"/>
      <c r="K297" s="86">
        <v>2</v>
      </c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 x14ac:dyDescent="0.35">
      <c r="A298" s="60" t="s">
        <v>437</v>
      </c>
      <c r="B298" s="86" t="s">
        <v>101</v>
      </c>
      <c r="C298" s="60" t="s">
        <v>322</v>
      </c>
      <c r="D298" s="87">
        <v>37500</v>
      </c>
      <c r="E298" s="88">
        <f t="shared" ca="1" si="1"/>
        <v>22</v>
      </c>
      <c r="F298" s="60" t="s">
        <v>141</v>
      </c>
      <c r="G298" s="88" t="s">
        <v>149</v>
      </c>
      <c r="H298" s="88">
        <v>29067</v>
      </c>
      <c r="I298" s="98"/>
      <c r="J298" s="98"/>
      <c r="K298" s="86">
        <v>3</v>
      </c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 x14ac:dyDescent="0.35">
      <c r="A299" s="60" t="s">
        <v>438</v>
      </c>
      <c r="B299" s="86" t="s">
        <v>101</v>
      </c>
      <c r="C299" s="60" t="s">
        <v>322</v>
      </c>
      <c r="D299" s="87">
        <v>37509</v>
      </c>
      <c r="E299" s="88">
        <f t="shared" ca="1" si="1"/>
        <v>22</v>
      </c>
      <c r="F299" s="60" t="s">
        <v>141</v>
      </c>
      <c r="G299" s="88" t="s">
        <v>119</v>
      </c>
      <c r="H299" s="88">
        <v>27648</v>
      </c>
      <c r="I299" s="98"/>
      <c r="J299" s="98"/>
      <c r="K299" s="86">
        <v>1</v>
      </c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 x14ac:dyDescent="0.35">
      <c r="A300" s="60" t="s">
        <v>439</v>
      </c>
      <c r="B300" s="86" t="s">
        <v>134</v>
      </c>
      <c r="C300" s="60" t="s">
        <v>322</v>
      </c>
      <c r="D300" s="87">
        <v>38587</v>
      </c>
      <c r="E300" s="88">
        <f t="shared" ca="1" si="1"/>
        <v>19</v>
      </c>
      <c r="F300" s="60" t="s">
        <v>118</v>
      </c>
      <c r="G300" s="88" t="s">
        <v>149</v>
      </c>
      <c r="H300" s="88">
        <v>104197</v>
      </c>
      <c r="I300" s="98"/>
      <c r="J300" s="98"/>
      <c r="K300" s="86">
        <v>5</v>
      </c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 x14ac:dyDescent="0.35">
      <c r="A301" s="60" t="s">
        <v>440</v>
      </c>
      <c r="B301" s="86" t="s">
        <v>101</v>
      </c>
      <c r="C301" s="60" t="s">
        <v>322</v>
      </c>
      <c r="D301" s="87">
        <v>38944</v>
      </c>
      <c r="E301" s="88">
        <f t="shared" ca="1" si="1"/>
        <v>18</v>
      </c>
      <c r="F301" s="60" t="s">
        <v>141</v>
      </c>
      <c r="G301" s="88" t="s">
        <v>121</v>
      </c>
      <c r="H301" s="88">
        <v>23003</v>
      </c>
      <c r="I301" s="98"/>
      <c r="J301" s="98"/>
      <c r="K301" s="86">
        <v>2</v>
      </c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 x14ac:dyDescent="0.35">
      <c r="A302" s="60" t="s">
        <v>441</v>
      </c>
      <c r="B302" s="86" t="s">
        <v>102</v>
      </c>
      <c r="C302" s="60" t="s">
        <v>322</v>
      </c>
      <c r="D302" s="87">
        <v>40426</v>
      </c>
      <c r="E302" s="88">
        <f t="shared" ca="1" si="1"/>
        <v>14</v>
      </c>
      <c r="F302" s="60" t="s">
        <v>118</v>
      </c>
      <c r="G302" s="88" t="s">
        <v>119</v>
      </c>
      <c r="H302" s="88">
        <v>105667</v>
      </c>
      <c r="I302" s="98"/>
      <c r="J302" s="98"/>
      <c r="K302" s="86">
        <v>2</v>
      </c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 x14ac:dyDescent="0.35">
      <c r="A303" s="60" t="s">
        <v>442</v>
      </c>
      <c r="B303" s="86" t="s">
        <v>134</v>
      </c>
      <c r="C303" s="60" t="s">
        <v>322</v>
      </c>
      <c r="D303" s="87">
        <v>40774</v>
      </c>
      <c r="E303" s="88">
        <f t="shared" ca="1" si="1"/>
        <v>13</v>
      </c>
      <c r="F303" s="60" t="s">
        <v>141</v>
      </c>
      <c r="G303" s="88" t="s">
        <v>119</v>
      </c>
      <c r="H303" s="88">
        <v>25004</v>
      </c>
      <c r="I303" s="98"/>
      <c r="J303" s="98"/>
      <c r="K303" s="86">
        <v>5</v>
      </c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 x14ac:dyDescent="0.35">
      <c r="A304" s="60" t="s">
        <v>443</v>
      </c>
      <c r="B304" s="86" t="s">
        <v>101</v>
      </c>
      <c r="C304" s="60" t="s">
        <v>322</v>
      </c>
      <c r="D304" s="87">
        <v>41527</v>
      </c>
      <c r="E304" s="88">
        <f t="shared" ca="1" si="1"/>
        <v>11</v>
      </c>
      <c r="F304" s="60" t="s">
        <v>131</v>
      </c>
      <c r="G304" s="88"/>
      <c r="H304" s="88">
        <v>38508</v>
      </c>
      <c r="I304" s="98"/>
      <c r="J304" s="98"/>
      <c r="K304" s="86">
        <v>4</v>
      </c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 x14ac:dyDescent="0.35">
      <c r="A305" s="60" t="s">
        <v>444</v>
      </c>
      <c r="B305" s="86" t="s">
        <v>102</v>
      </c>
      <c r="C305" s="60" t="s">
        <v>322</v>
      </c>
      <c r="D305" s="87">
        <v>40456</v>
      </c>
      <c r="E305" s="88">
        <f t="shared" ca="1" si="1"/>
        <v>14</v>
      </c>
      <c r="F305" s="60" t="s">
        <v>123</v>
      </c>
      <c r="G305" s="88"/>
      <c r="H305" s="88">
        <v>62567</v>
      </c>
      <c r="I305" s="98"/>
      <c r="J305" s="98"/>
      <c r="K305" s="86">
        <v>1</v>
      </c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 x14ac:dyDescent="0.35">
      <c r="A306" s="60" t="s">
        <v>445</v>
      </c>
      <c r="B306" s="86" t="s">
        <v>125</v>
      </c>
      <c r="C306" s="60" t="s">
        <v>322</v>
      </c>
      <c r="D306" s="87">
        <v>41534</v>
      </c>
      <c r="E306" s="88">
        <f t="shared" ca="1" si="1"/>
        <v>11</v>
      </c>
      <c r="F306" s="60" t="s">
        <v>118</v>
      </c>
      <c r="G306" s="88" t="s">
        <v>119</v>
      </c>
      <c r="H306" s="88">
        <v>65953</v>
      </c>
      <c r="I306" s="98"/>
      <c r="J306" s="98"/>
      <c r="K306" s="86">
        <v>2</v>
      </c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 x14ac:dyDescent="0.35">
      <c r="A307" s="60" t="s">
        <v>446</v>
      </c>
      <c r="B307" s="86" t="s">
        <v>134</v>
      </c>
      <c r="C307" s="60" t="s">
        <v>322</v>
      </c>
      <c r="D307" s="87">
        <v>41540</v>
      </c>
      <c r="E307" s="88">
        <f t="shared" ca="1" si="1"/>
        <v>11</v>
      </c>
      <c r="F307" s="60" t="s">
        <v>123</v>
      </c>
      <c r="G307" s="88"/>
      <c r="H307" s="88">
        <v>42468</v>
      </c>
      <c r="I307" s="98"/>
      <c r="J307" s="98"/>
      <c r="K307" s="86">
        <v>5</v>
      </c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 x14ac:dyDescent="0.35">
      <c r="A308" s="60" t="s">
        <v>447</v>
      </c>
      <c r="B308" s="86" t="s">
        <v>134</v>
      </c>
      <c r="C308" s="60" t="s">
        <v>322</v>
      </c>
      <c r="D308" s="87">
        <v>41547</v>
      </c>
      <c r="E308" s="88">
        <f t="shared" ca="1" si="1"/>
        <v>11</v>
      </c>
      <c r="F308" s="60" t="s">
        <v>141</v>
      </c>
      <c r="G308" s="88" t="s">
        <v>121</v>
      </c>
      <c r="H308" s="88">
        <v>21257</v>
      </c>
      <c r="I308" s="98"/>
      <c r="J308" s="98"/>
      <c r="K308" s="86">
        <v>5</v>
      </c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 x14ac:dyDescent="0.35">
      <c r="A309" s="60" t="s">
        <v>448</v>
      </c>
      <c r="B309" s="86" t="s">
        <v>127</v>
      </c>
      <c r="C309" s="60" t="s">
        <v>322</v>
      </c>
      <c r="D309" s="87">
        <v>41551</v>
      </c>
      <c r="E309" s="88">
        <f t="shared" ca="1" si="1"/>
        <v>11</v>
      </c>
      <c r="F309" s="60" t="s">
        <v>131</v>
      </c>
      <c r="G309" s="88"/>
      <c r="H309" s="88">
        <v>34488</v>
      </c>
      <c r="I309" s="98"/>
      <c r="J309" s="98"/>
      <c r="K309" s="86">
        <v>4</v>
      </c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 x14ac:dyDescent="0.35">
      <c r="A310" s="60" t="s">
        <v>449</v>
      </c>
      <c r="B310" s="86" t="s">
        <v>127</v>
      </c>
      <c r="C310" s="60" t="s">
        <v>322</v>
      </c>
      <c r="D310" s="87">
        <v>41552</v>
      </c>
      <c r="E310" s="88">
        <f t="shared" ca="1" si="1"/>
        <v>11</v>
      </c>
      <c r="F310" s="60" t="s">
        <v>118</v>
      </c>
      <c r="G310" s="88" t="s">
        <v>119</v>
      </c>
      <c r="H310" s="88">
        <v>100625</v>
      </c>
      <c r="I310" s="98"/>
      <c r="J310" s="98"/>
      <c r="K310" s="86">
        <v>4</v>
      </c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 x14ac:dyDescent="0.35">
      <c r="A311" s="60" t="s">
        <v>450</v>
      </c>
      <c r="B311" s="86" t="s">
        <v>104</v>
      </c>
      <c r="C311" s="60" t="s">
        <v>322</v>
      </c>
      <c r="D311" s="87">
        <v>40079</v>
      </c>
      <c r="E311" s="88">
        <f t="shared" ca="1" si="1"/>
        <v>15</v>
      </c>
      <c r="F311" s="60" t="s">
        <v>118</v>
      </c>
      <c r="G311" s="88" t="s">
        <v>121</v>
      </c>
      <c r="H311" s="88">
        <v>71207</v>
      </c>
      <c r="I311" s="98"/>
      <c r="J311" s="98"/>
      <c r="K311" s="86">
        <v>1</v>
      </c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 x14ac:dyDescent="0.35">
      <c r="A312" s="60" t="s">
        <v>451</v>
      </c>
      <c r="B312" s="86" t="s">
        <v>102</v>
      </c>
      <c r="C312" s="60" t="s">
        <v>322</v>
      </c>
      <c r="D312" s="87">
        <v>37162</v>
      </c>
      <c r="E312" s="88">
        <f t="shared" ca="1" si="1"/>
        <v>23</v>
      </c>
      <c r="F312" s="60" t="s">
        <v>118</v>
      </c>
      <c r="G312" s="88" t="s">
        <v>119</v>
      </c>
      <c r="H312" s="88">
        <v>74177</v>
      </c>
      <c r="I312" s="98"/>
      <c r="J312" s="98"/>
      <c r="K312" s="86">
        <v>3</v>
      </c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 x14ac:dyDescent="0.35">
      <c r="A313" s="60" t="s">
        <v>452</v>
      </c>
      <c r="B313" s="86" t="s">
        <v>104</v>
      </c>
      <c r="C313" s="60" t="s">
        <v>322</v>
      </c>
      <c r="D313" s="87">
        <v>37522</v>
      </c>
      <c r="E313" s="88">
        <f t="shared" ca="1" si="1"/>
        <v>22</v>
      </c>
      <c r="F313" s="60" t="s">
        <v>118</v>
      </c>
      <c r="G313" s="88" t="s">
        <v>119</v>
      </c>
      <c r="H313" s="88">
        <v>110056</v>
      </c>
      <c r="I313" s="98"/>
      <c r="J313" s="98"/>
      <c r="K313" s="86">
        <v>1</v>
      </c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 x14ac:dyDescent="0.35">
      <c r="A314" s="60" t="s">
        <v>453</v>
      </c>
      <c r="B314" s="86" t="s">
        <v>134</v>
      </c>
      <c r="C314" s="60" t="s">
        <v>322</v>
      </c>
      <c r="D314" s="87">
        <v>37533</v>
      </c>
      <c r="E314" s="88">
        <f t="shared" ca="1" si="1"/>
        <v>22</v>
      </c>
      <c r="F314" s="60" t="s">
        <v>123</v>
      </c>
      <c r="G314" s="88"/>
      <c r="H314" s="88">
        <v>61567</v>
      </c>
      <c r="I314" s="98"/>
      <c r="J314" s="98"/>
      <c r="K314" s="86">
        <v>5</v>
      </c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 x14ac:dyDescent="0.35">
      <c r="A315" s="60" t="s">
        <v>454</v>
      </c>
      <c r="B315" s="86" t="s">
        <v>127</v>
      </c>
      <c r="C315" s="60" t="s">
        <v>322</v>
      </c>
      <c r="D315" s="87">
        <v>38977</v>
      </c>
      <c r="E315" s="88">
        <f t="shared" ca="1" si="1"/>
        <v>18</v>
      </c>
      <c r="F315" s="60" t="s">
        <v>131</v>
      </c>
      <c r="G315" s="88"/>
      <c r="H315" s="88">
        <v>28597</v>
      </c>
      <c r="I315" s="98"/>
      <c r="J315" s="98"/>
      <c r="K315" s="86">
        <v>3</v>
      </c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 x14ac:dyDescent="0.35">
      <c r="A316" s="60" t="s">
        <v>455</v>
      </c>
      <c r="B316" s="86" t="s">
        <v>104</v>
      </c>
      <c r="C316" s="60" t="s">
        <v>322</v>
      </c>
      <c r="D316" s="87">
        <v>39367</v>
      </c>
      <c r="E316" s="88">
        <f t="shared" ca="1" si="1"/>
        <v>17</v>
      </c>
      <c r="F316" s="60" t="s">
        <v>131</v>
      </c>
      <c r="G316" s="88"/>
      <c r="H316" s="88">
        <v>24084</v>
      </c>
      <c r="I316" s="98"/>
      <c r="J316" s="98"/>
      <c r="K316" s="86">
        <v>5</v>
      </c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 x14ac:dyDescent="0.35">
      <c r="A317" s="60" t="s">
        <v>456</v>
      </c>
      <c r="B317" s="86" t="s">
        <v>127</v>
      </c>
      <c r="C317" s="60" t="s">
        <v>322</v>
      </c>
      <c r="D317" s="87">
        <v>40825</v>
      </c>
      <c r="E317" s="88">
        <f t="shared" ca="1" si="1"/>
        <v>13</v>
      </c>
      <c r="F317" s="60" t="s">
        <v>123</v>
      </c>
      <c r="G317" s="88"/>
      <c r="H317" s="88">
        <v>59275</v>
      </c>
      <c r="I317" s="98"/>
      <c r="J317" s="98"/>
      <c r="K317" s="86">
        <v>5</v>
      </c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 x14ac:dyDescent="0.35">
      <c r="A318" s="60" t="s">
        <v>457</v>
      </c>
      <c r="B318" s="86" t="s">
        <v>134</v>
      </c>
      <c r="C318" s="60" t="s">
        <v>322</v>
      </c>
      <c r="D318" s="87">
        <v>41548</v>
      </c>
      <c r="E318" s="88">
        <f t="shared" ca="1" si="1"/>
        <v>11</v>
      </c>
      <c r="F318" s="60" t="s">
        <v>131</v>
      </c>
      <c r="G318" s="88"/>
      <c r="H318" s="88">
        <v>28267</v>
      </c>
      <c r="I318" s="98"/>
      <c r="J318" s="98"/>
      <c r="K318" s="86">
        <v>4</v>
      </c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 x14ac:dyDescent="0.35">
      <c r="A319" s="60" t="s">
        <v>458</v>
      </c>
      <c r="B319" s="86" t="s">
        <v>104</v>
      </c>
      <c r="C319" s="60" t="s">
        <v>322</v>
      </c>
      <c r="D319" s="87">
        <v>40481</v>
      </c>
      <c r="E319" s="88">
        <f t="shared" ca="1" si="1"/>
        <v>14</v>
      </c>
      <c r="F319" s="60" t="s">
        <v>118</v>
      </c>
      <c r="G319" s="88" t="s">
        <v>121</v>
      </c>
      <c r="H319" s="88">
        <v>113370</v>
      </c>
      <c r="I319" s="98"/>
      <c r="J319" s="98"/>
      <c r="K319" s="86">
        <v>2</v>
      </c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 x14ac:dyDescent="0.35">
      <c r="A320" s="60" t="s">
        <v>459</v>
      </c>
      <c r="B320" s="86" t="s">
        <v>101</v>
      </c>
      <c r="C320" s="60" t="s">
        <v>322</v>
      </c>
      <c r="D320" s="87">
        <v>40485</v>
      </c>
      <c r="E320" s="88">
        <f t="shared" ca="1" si="1"/>
        <v>14</v>
      </c>
      <c r="F320" s="60" t="s">
        <v>141</v>
      </c>
      <c r="G320" s="88" t="s">
        <v>149</v>
      </c>
      <c r="H320" s="88">
        <v>21204</v>
      </c>
      <c r="I320" s="98"/>
      <c r="J320" s="98"/>
      <c r="K320" s="86">
        <v>3</v>
      </c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 x14ac:dyDescent="0.35">
      <c r="A321" s="60" t="s">
        <v>460</v>
      </c>
      <c r="B321" s="86" t="s">
        <v>134</v>
      </c>
      <c r="C321" s="60" t="s">
        <v>322</v>
      </c>
      <c r="D321" s="87">
        <v>41570</v>
      </c>
      <c r="E321" s="88">
        <f t="shared" ca="1" si="1"/>
        <v>11</v>
      </c>
      <c r="F321" s="60" t="s">
        <v>131</v>
      </c>
      <c r="G321" s="88"/>
      <c r="H321" s="88">
        <v>23675</v>
      </c>
      <c r="I321" s="98"/>
      <c r="J321" s="98"/>
      <c r="K321" s="86">
        <v>3</v>
      </c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 x14ac:dyDescent="0.35">
      <c r="A322" s="60" t="s">
        <v>461</v>
      </c>
      <c r="B322" s="86" t="s">
        <v>134</v>
      </c>
      <c r="C322" s="60" t="s">
        <v>322</v>
      </c>
      <c r="D322" s="87">
        <v>37179</v>
      </c>
      <c r="E322" s="88">
        <f t="shared" ca="1" si="1"/>
        <v>23</v>
      </c>
      <c r="F322" s="60" t="s">
        <v>141</v>
      </c>
      <c r="G322" s="88" t="s">
        <v>119</v>
      </c>
      <c r="H322" s="88">
        <v>21992</v>
      </c>
      <c r="I322" s="98"/>
      <c r="J322" s="98"/>
      <c r="K322" s="86">
        <v>3</v>
      </c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 x14ac:dyDescent="0.35">
      <c r="A323" s="60" t="s">
        <v>462</v>
      </c>
      <c r="B323" s="86" t="s">
        <v>104</v>
      </c>
      <c r="C323" s="60" t="s">
        <v>322</v>
      </c>
      <c r="D323" s="87">
        <v>37200</v>
      </c>
      <c r="E323" s="88">
        <f t="shared" ca="1" si="1"/>
        <v>23</v>
      </c>
      <c r="F323" s="60" t="s">
        <v>118</v>
      </c>
      <c r="G323" s="88" t="s">
        <v>121</v>
      </c>
      <c r="H323" s="88">
        <v>123099</v>
      </c>
      <c r="I323" s="98"/>
      <c r="J323" s="98"/>
      <c r="K323" s="86">
        <v>2</v>
      </c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 x14ac:dyDescent="0.35">
      <c r="A324" s="60" t="s">
        <v>463</v>
      </c>
      <c r="B324" s="86" t="s">
        <v>127</v>
      </c>
      <c r="C324" s="60" t="s">
        <v>322</v>
      </c>
      <c r="D324" s="87">
        <v>39014</v>
      </c>
      <c r="E324" s="88">
        <f t="shared" ca="1" si="1"/>
        <v>18</v>
      </c>
      <c r="F324" s="60" t="s">
        <v>118</v>
      </c>
      <c r="G324" s="88" t="s">
        <v>149</v>
      </c>
      <c r="H324" s="88">
        <v>95555</v>
      </c>
      <c r="I324" s="98"/>
      <c r="J324" s="98"/>
      <c r="K324" s="86">
        <v>1</v>
      </c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 x14ac:dyDescent="0.35">
      <c r="A325" s="60" t="s">
        <v>464</v>
      </c>
      <c r="B325" s="86" t="s">
        <v>134</v>
      </c>
      <c r="C325" s="60" t="s">
        <v>322</v>
      </c>
      <c r="D325" s="87">
        <v>39021</v>
      </c>
      <c r="E325" s="88">
        <f t="shared" ca="1" si="1"/>
        <v>18</v>
      </c>
      <c r="F325" s="60" t="s">
        <v>118</v>
      </c>
      <c r="G325" s="88" t="s">
        <v>119</v>
      </c>
      <c r="H325" s="88">
        <v>69335</v>
      </c>
      <c r="I325" s="98"/>
      <c r="J325" s="98"/>
      <c r="K325" s="86">
        <v>3</v>
      </c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 x14ac:dyDescent="0.35">
      <c r="A326" s="60" t="s">
        <v>465</v>
      </c>
      <c r="B326" s="86" t="s">
        <v>101</v>
      </c>
      <c r="C326" s="60" t="s">
        <v>322</v>
      </c>
      <c r="D326" s="87">
        <v>39399</v>
      </c>
      <c r="E326" s="88">
        <f t="shared" ca="1" si="1"/>
        <v>17</v>
      </c>
      <c r="F326" s="60" t="s">
        <v>131</v>
      </c>
      <c r="G326" s="88"/>
      <c r="H326" s="88">
        <v>22703</v>
      </c>
      <c r="I326" s="98"/>
      <c r="J326" s="98"/>
      <c r="K326" s="86">
        <v>2</v>
      </c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 x14ac:dyDescent="0.35">
      <c r="A327" s="60" t="s">
        <v>466</v>
      </c>
      <c r="B327" s="86" t="s">
        <v>127</v>
      </c>
      <c r="C327" s="60" t="s">
        <v>322</v>
      </c>
      <c r="D327" s="87">
        <v>39399</v>
      </c>
      <c r="E327" s="88">
        <f t="shared" ca="1" si="1"/>
        <v>17</v>
      </c>
      <c r="F327" s="60" t="s">
        <v>141</v>
      </c>
      <c r="G327" s="88" t="s">
        <v>121</v>
      </c>
      <c r="H327" s="88">
        <v>22937</v>
      </c>
      <c r="I327" s="98"/>
      <c r="J327" s="98"/>
      <c r="K327" s="86">
        <v>4</v>
      </c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 x14ac:dyDescent="0.35">
      <c r="A328" s="60" t="s">
        <v>467</v>
      </c>
      <c r="B328" s="86" t="s">
        <v>101</v>
      </c>
      <c r="C328" s="60" t="s">
        <v>322</v>
      </c>
      <c r="D328" s="87">
        <v>40838</v>
      </c>
      <c r="E328" s="88">
        <f t="shared" ca="1" si="1"/>
        <v>13</v>
      </c>
      <c r="F328" s="60" t="s">
        <v>118</v>
      </c>
      <c r="G328" s="88" t="s">
        <v>119</v>
      </c>
      <c r="H328" s="88">
        <v>117677</v>
      </c>
      <c r="I328" s="98"/>
      <c r="J328" s="98"/>
      <c r="K328" s="86">
        <v>2</v>
      </c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 x14ac:dyDescent="0.35">
      <c r="A329" s="60" t="s">
        <v>468</v>
      </c>
      <c r="B329" s="86" t="s">
        <v>134</v>
      </c>
      <c r="C329" s="60" t="s">
        <v>322</v>
      </c>
      <c r="D329" s="87">
        <v>40468</v>
      </c>
      <c r="E329" s="88">
        <f t="shared" ca="1" si="1"/>
        <v>14</v>
      </c>
      <c r="F329" s="60" t="s">
        <v>141</v>
      </c>
      <c r="G329" s="88" t="s">
        <v>128</v>
      </c>
      <c r="H329" s="88">
        <v>24870</v>
      </c>
      <c r="I329" s="98"/>
      <c r="J329" s="98"/>
      <c r="K329" s="86">
        <v>3</v>
      </c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 x14ac:dyDescent="0.35">
      <c r="A330" s="60" t="s">
        <v>469</v>
      </c>
      <c r="B330" s="86" t="s">
        <v>127</v>
      </c>
      <c r="C330" s="60" t="s">
        <v>322</v>
      </c>
      <c r="D330" s="87">
        <v>40863</v>
      </c>
      <c r="E330" s="88">
        <f t="shared" ca="1" si="1"/>
        <v>13</v>
      </c>
      <c r="F330" s="60" t="s">
        <v>123</v>
      </c>
      <c r="G330" s="88"/>
      <c r="H330" s="88">
        <v>41503</v>
      </c>
      <c r="I330" s="98"/>
      <c r="J330" s="98"/>
      <c r="K330" s="86">
        <v>5</v>
      </c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 x14ac:dyDescent="0.35">
      <c r="A331" s="60" t="s">
        <v>470</v>
      </c>
      <c r="B331" s="86" t="s">
        <v>134</v>
      </c>
      <c r="C331" s="60" t="s">
        <v>322</v>
      </c>
      <c r="D331" s="87">
        <v>37581</v>
      </c>
      <c r="E331" s="88">
        <f t="shared" ca="1" si="1"/>
        <v>22</v>
      </c>
      <c r="F331" s="60" t="s">
        <v>141</v>
      </c>
      <c r="G331" s="88" t="s">
        <v>128</v>
      </c>
      <c r="H331" s="88">
        <v>29904</v>
      </c>
      <c r="I331" s="98"/>
      <c r="J331" s="98"/>
      <c r="K331" s="86">
        <v>1</v>
      </c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 x14ac:dyDescent="0.35">
      <c r="A332" s="60" t="s">
        <v>471</v>
      </c>
      <c r="B332" s="86" t="s">
        <v>102</v>
      </c>
      <c r="C332" s="60" t="s">
        <v>322</v>
      </c>
      <c r="D332" s="87">
        <v>38307</v>
      </c>
      <c r="E332" s="88">
        <f t="shared" ca="1" si="1"/>
        <v>20</v>
      </c>
      <c r="F332" s="60" t="s">
        <v>118</v>
      </c>
      <c r="G332" s="88" t="s">
        <v>149</v>
      </c>
      <c r="H332" s="88">
        <v>74514</v>
      </c>
      <c r="I332" s="98"/>
      <c r="J332" s="98"/>
      <c r="K332" s="86">
        <v>2</v>
      </c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 x14ac:dyDescent="0.35">
      <c r="A333" s="60" t="s">
        <v>472</v>
      </c>
      <c r="B333" s="86" t="s">
        <v>104</v>
      </c>
      <c r="C333" s="60" t="s">
        <v>322</v>
      </c>
      <c r="D333" s="87">
        <v>38698</v>
      </c>
      <c r="E333" s="88">
        <f t="shared" ca="1" si="1"/>
        <v>19</v>
      </c>
      <c r="F333" s="60" t="s">
        <v>118</v>
      </c>
      <c r="G333" s="88" t="s">
        <v>119</v>
      </c>
      <c r="H333" s="88">
        <v>103603</v>
      </c>
      <c r="I333" s="98"/>
      <c r="J333" s="98"/>
      <c r="K333" s="86">
        <v>4</v>
      </c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 x14ac:dyDescent="0.35">
      <c r="A334" s="60" t="s">
        <v>473</v>
      </c>
      <c r="B334" s="86" t="s">
        <v>127</v>
      </c>
      <c r="C334" s="60" t="s">
        <v>322</v>
      </c>
      <c r="D334" s="87">
        <v>41253</v>
      </c>
      <c r="E334" s="88">
        <f t="shared" ca="1" si="1"/>
        <v>12</v>
      </c>
      <c r="F334" s="60" t="s">
        <v>118</v>
      </c>
      <c r="G334" s="88" t="s">
        <v>128</v>
      </c>
      <c r="H334" s="88">
        <v>126627</v>
      </c>
      <c r="I334" s="98"/>
      <c r="J334" s="98"/>
      <c r="K334" s="86">
        <v>5</v>
      </c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 x14ac:dyDescent="0.35">
      <c r="A335" s="60" t="s">
        <v>474</v>
      </c>
      <c r="B335" s="86" t="s">
        <v>127</v>
      </c>
      <c r="C335" s="60" t="s">
        <v>475</v>
      </c>
      <c r="D335" s="87">
        <v>41370</v>
      </c>
      <c r="E335" s="88">
        <f t="shared" ca="1" si="1"/>
        <v>11</v>
      </c>
      <c r="F335" s="60" t="s">
        <v>123</v>
      </c>
      <c r="G335" s="88"/>
      <c r="H335" s="88">
        <v>55378</v>
      </c>
      <c r="I335" s="98"/>
      <c r="J335" s="98"/>
      <c r="K335" s="86">
        <v>2</v>
      </c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 x14ac:dyDescent="0.35">
      <c r="A336" s="60" t="s">
        <v>476</v>
      </c>
      <c r="B336" s="86" t="s">
        <v>125</v>
      </c>
      <c r="C336" s="60" t="s">
        <v>475</v>
      </c>
      <c r="D336" s="87">
        <v>38485</v>
      </c>
      <c r="E336" s="88">
        <f t="shared" ca="1" si="1"/>
        <v>19</v>
      </c>
      <c r="F336" s="60" t="s">
        <v>118</v>
      </c>
      <c r="G336" s="88" t="s">
        <v>119</v>
      </c>
      <c r="H336" s="88">
        <v>103260</v>
      </c>
      <c r="I336" s="98"/>
      <c r="J336" s="98"/>
      <c r="K336" s="86">
        <v>3</v>
      </c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 x14ac:dyDescent="0.35">
      <c r="A337" s="60" t="s">
        <v>477</v>
      </c>
      <c r="B337" s="86" t="s">
        <v>127</v>
      </c>
      <c r="C337" s="60" t="s">
        <v>475</v>
      </c>
      <c r="D337" s="87">
        <v>41391</v>
      </c>
      <c r="E337" s="88">
        <f t="shared" ca="1" si="1"/>
        <v>11</v>
      </c>
      <c r="F337" s="60" t="s">
        <v>118</v>
      </c>
      <c r="G337" s="88" t="s">
        <v>149</v>
      </c>
      <c r="H337" s="88">
        <v>61640</v>
      </c>
      <c r="I337" s="98"/>
      <c r="J337" s="98"/>
      <c r="K337" s="86">
        <v>3</v>
      </c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 x14ac:dyDescent="0.35">
      <c r="A338" s="60" t="s">
        <v>478</v>
      </c>
      <c r="B338" s="86" t="s">
        <v>102</v>
      </c>
      <c r="C338" s="60" t="s">
        <v>475</v>
      </c>
      <c r="D338" s="87">
        <v>42215</v>
      </c>
      <c r="E338" s="88">
        <f t="shared" ca="1" si="1"/>
        <v>9</v>
      </c>
      <c r="F338" s="60" t="s">
        <v>118</v>
      </c>
      <c r="G338" s="88" t="s">
        <v>119</v>
      </c>
      <c r="H338" s="88">
        <v>111408</v>
      </c>
      <c r="I338" s="98"/>
      <c r="J338" s="98"/>
      <c r="K338" s="86">
        <v>5</v>
      </c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 x14ac:dyDescent="0.35">
      <c r="A339" s="60" t="s">
        <v>479</v>
      </c>
      <c r="B339" s="86" t="s">
        <v>104</v>
      </c>
      <c r="C339" s="60" t="s">
        <v>475</v>
      </c>
      <c r="D339" s="87">
        <v>37843</v>
      </c>
      <c r="E339" s="88">
        <f t="shared" ca="1" si="1"/>
        <v>21</v>
      </c>
      <c r="F339" s="60" t="s">
        <v>131</v>
      </c>
      <c r="G339" s="88"/>
      <c r="H339" s="88">
        <v>22235</v>
      </c>
      <c r="I339" s="98"/>
      <c r="J339" s="98"/>
      <c r="K339" s="86">
        <v>5</v>
      </c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 x14ac:dyDescent="0.35">
      <c r="A340" s="60" t="s">
        <v>480</v>
      </c>
      <c r="B340" s="86" t="s">
        <v>101</v>
      </c>
      <c r="C340" s="60" t="s">
        <v>475</v>
      </c>
      <c r="D340" s="87">
        <v>39014</v>
      </c>
      <c r="E340" s="88">
        <f t="shared" ca="1" si="1"/>
        <v>18</v>
      </c>
      <c r="F340" s="60" t="s">
        <v>118</v>
      </c>
      <c r="G340" s="88" t="s">
        <v>149</v>
      </c>
      <c r="H340" s="88">
        <v>115240</v>
      </c>
      <c r="I340" s="98"/>
      <c r="J340" s="98"/>
      <c r="K340" s="86">
        <v>2</v>
      </c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 x14ac:dyDescent="0.35">
      <c r="A341" s="60" t="s">
        <v>481</v>
      </c>
      <c r="B341" s="86" t="s">
        <v>104</v>
      </c>
      <c r="C341" s="60" t="s">
        <v>475</v>
      </c>
      <c r="D341" s="87">
        <v>40116</v>
      </c>
      <c r="E341" s="88">
        <f t="shared" ca="1" si="1"/>
        <v>15</v>
      </c>
      <c r="F341" s="60" t="s">
        <v>118</v>
      </c>
      <c r="G341" s="88" t="s">
        <v>139</v>
      </c>
      <c r="H341" s="88">
        <v>93239</v>
      </c>
      <c r="I341" s="98"/>
      <c r="J341" s="98"/>
      <c r="K341" s="86">
        <v>4</v>
      </c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 x14ac:dyDescent="0.35">
      <c r="A342" s="60" t="s">
        <v>482</v>
      </c>
      <c r="B342" s="86" t="s">
        <v>102</v>
      </c>
      <c r="C342" s="60" t="s">
        <v>483</v>
      </c>
      <c r="D342" s="87">
        <v>41630</v>
      </c>
      <c r="E342" s="88">
        <f t="shared" ca="1" si="1"/>
        <v>11</v>
      </c>
      <c r="F342" s="60" t="s">
        <v>118</v>
      </c>
      <c r="G342" s="88" t="s">
        <v>119</v>
      </c>
      <c r="H342" s="88">
        <v>123209</v>
      </c>
      <c r="I342" s="98"/>
      <c r="J342" s="98"/>
      <c r="K342" s="86">
        <v>1</v>
      </c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 x14ac:dyDescent="0.35">
      <c r="A343" s="60" t="s">
        <v>484</v>
      </c>
      <c r="B343" s="86" t="s">
        <v>101</v>
      </c>
      <c r="C343" s="60" t="s">
        <v>483</v>
      </c>
      <c r="D343" s="87">
        <v>41989</v>
      </c>
      <c r="E343" s="88">
        <f t="shared" ca="1" si="1"/>
        <v>10</v>
      </c>
      <c r="F343" s="60" t="s">
        <v>118</v>
      </c>
      <c r="G343" s="88" t="s">
        <v>121</v>
      </c>
      <c r="H343" s="88">
        <v>105769</v>
      </c>
      <c r="I343" s="98"/>
      <c r="J343" s="98"/>
      <c r="K343" s="86">
        <v>5</v>
      </c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 x14ac:dyDescent="0.35">
      <c r="A344" s="60" t="s">
        <v>485</v>
      </c>
      <c r="B344" s="86" t="s">
        <v>101</v>
      </c>
      <c r="C344" s="60" t="s">
        <v>483</v>
      </c>
      <c r="D344" s="87">
        <v>40535</v>
      </c>
      <c r="E344" s="88">
        <f t="shared" ca="1" si="1"/>
        <v>14</v>
      </c>
      <c r="F344" s="60" t="s">
        <v>118</v>
      </c>
      <c r="G344" s="88" t="s">
        <v>119</v>
      </c>
      <c r="H344" s="88">
        <v>86681</v>
      </c>
      <c r="I344" s="98"/>
      <c r="J344" s="98"/>
      <c r="K344" s="86">
        <v>4</v>
      </c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 x14ac:dyDescent="0.35">
      <c r="A345" s="60" t="s">
        <v>486</v>
      </c>
      <c r="B345" s="86" t="s">
        <v>104</v>
      </c>
      <c r="C345" s="60" t="s">
        <v>483</v>
      </c>
      <c r="D345" s="87">
        <v>40176</v>
      </c>
      <c r="E345" s="88">
        <f t="shared" ca="1" si="1"/>
        <v>15</v>
      </c>
      <c r="F345" s="60" t="s">
        <v>118</v>
      </c>
      <c r="G345" s="88" t="s">
        <v>149</v>
      </c>
      <c r="H345" s="88">
        <v>81413</v>
      </c>
      <c r="I345" s="98"/>
      <c r="J345" s="98"/>
      <c r="K345" s="86">
        <v>2</v>
      </c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 x14ac:dyDescent="0.35">
      <c r="A346" s="60" t="s">
        <v>487</v>
      </c>
      <c r="B346" s="86" t="s">
        <v>134</v>
      </c>
      <c r="C346" s="60" t="s">
        <v>483</v>
      </c>
      <c r="D346" s="87">
        <v>41287</v>
      </c>
      <c r="E346" s="88">
        <f t="shared" ca="1" si="1"/>
        <v>12</v>
      </c>
      <c r="F346" s="60" t="s">
        <v>118</v>
      </c>
      <c r="G346" s="88" t="s">
        <v>149</v>
      </c>
      <c r="H346" s="88">
        <v>78610</v>
      </c>
      <c r="I346" s="98"/>
      <c r="J346" s="98"/>
      <c r="K346" s="86">
        <v>5</v>
      </c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 x14ac:dyDescent="0.35">
      <c r="A347" s="60" t="s">
        <v>488</v>
      </c>
      <c r="B347" s="86" t="s">
        <v>104</v>
      </c>
      <c r="C347" s="60" t="s">
        <v>483</v>
      </c>
      <c r="D347" s="87">
        <v>37270</v>
      </c>
      <c r="E347" s="88">
        <f t="shared" ca="1" si="1"/>
        <v>23</v>
      </c>
      <c r="F347" s="60" t="s">
        <v>123</v>
      </c>
      <c r="G347" s="88"/>
      <c r="H347" s="88">
        <v>58160</v>
      </c>
      <c r="I347" s="98"/>
      <c r="J347" s="98"/>
      <c r="K347" s="86">
        <v>4</v>
      </c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 x14ac:dyDescent="0.35">
      <c r="A348" s="60" t="s">
        <v>489</v>
      </c>
      <c r="B348" s="86" t="s">
        <v>125</v>
      </c>
      <c r="C348" s="60" t="s">
        <v>483</v>
      </c>
      <c r="D348" s="87">
        <v>37277</v>
      </c>
      <c r="E348" s="88">
        <f t="shared" ca="1" si="1"/>
        <v>23</v>
      </c>
      <c r="F348" s="60" t="s">
        <v>131</v>
      </c>
      <c r="G348" s="88"/>
      <c r="H348" s="88">
        <v>32712</v>
      </c>
      <c r="I348" s="98"/>
      <c r="J348" s="98"/>
      <c r="K348" s="86">
        <v>5</v>
      </c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 x14ac:dyDescent="0.35">
      <c r="A349" s="60" t="s">
        <v>490</v>
      </c>
      <c r="B349" s="86" t="s">
        <v>104</v>
      </c>
      <c r="C349" s="60" t="s">
        <v>483</v>
      </c>
      <c r="D349" s="87">
        <v>38018</v>
      </c>
      <c r="E349" s="88">
        <f t="shared" ca="1" si="1"/>
        <v>21</v>
      </c>
      <c r="F349" s="60" t="s">
        <v>141</v>
      </c>
      <c r="G349" s="88" t="s">
        <v>119</v>
      </c>
      <c r="H349" s="88">
        <v>27006</v>
      </c>
      <c r="I349" s="98"/>
      <c r="J349" s="98"/>
      <c r="K349" s="86">
        <v>4</v>
      </c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 x14ac:dyDescent="0.35">
      <c r="A350" s="60" t="s">
        <v>491</v>
      </c>
      <c r="B350" s="86" t="s">
        <v>104</v>
      </c>
      <c r="C350" s="60" t="s">
        <v>483</v>
      </c>
      <c r="D350" s="87">
        <v>40949</v>
      </c>
      <c r="E350" s="88">
        <f t="shared" ca="1" si="1"/>
        <v>13</v>
      </c>
      <c r="F350" s="60" t="s">
        <v>141</v>
      </c>
      <c r="G350" s="88" t="s">
        <v>128</v>
      </c>
      <c r="H350" s="88">
        <v>28323</v>
      </c>
      <c r="I350" s="98"/>
      <c r="J350" s="98"/>
      <c r="K350" s="86">
        <v>3</v>
      </c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 x14ac:dyDescent="0.35">
      <c r="A351" s="60" t="s">
        <v>492</v>
      </c>
      <c r="B351" s="86" t="s">
        <v>101</v>
      </c>
      <c r="C351" s="60" t="s">
        <v>483</v>
      </c>
      <c r="D351" s="87">
        <v>41688</v>
      </c>
      <c r="E351" s="88">
        <f t="shared" ca="1" si="1"/>
        <v>11</v>
      </c>
      <c r="F351" s="60" t="s">
        <v>123</v>
      </c>
      <c r="G351" s="88"/>
      <c r="H351" s="88">
        <v>56395</v>
      </c>
      <c r="I351" s="98"/>
      <c r="J351" s="98"/>
      <c r="K351" s="86">
        <v>4</v>
      </c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 x14ac:dyDescent="0.35">
      <c r="A352" s="60" t="s">
        <v>493</v>
      </c>
      <c r="B352" s="86" t="s">
        <v>134</v>
      </c>
      <c r="C352" s="60" t="s">
        <v>483</v>
      </c>
      <c r="D352" s="87">
        <v>41702</v>
      </c>
      <c r="E352" s="88">
        <f t="shared" ca="1" si="1"/>
        <v>10</v>
      </c>
      <c r="F352" s="60" t="s">
        <v>118</v>
      </c>
      <c r="G352" s="88" t="s">
        <v>128</v>
      </c>
      <c r="H352" s="88">
        <v>125069</v>
      </c>
      <c r="I352" s="98"/>
      <c r="J352" s="98"/>
      <c r="K352" s="86">
        <v>5</v>
      </c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 x14ac:dyDescent="0.35">
      <c r="A353" s="60" t="s">
        <v>494</v>
      </c>
      <c r="B353" s="86" t="s">
        <v>101</v>
      </c>
      <c r="C353" s="60" t="s">
        <v>483</v>
      </c>
      <c r="D353" s="87">
        <v>40225</v>
      </c>
      <c r="E353" s="88">
        <f t="shared" ca="1" si="1"/>
        <v>15</v>
      </c>
      <c r="F353" s="60" t="s">
        <v>118</v>
      </c>
      <c r="G353" s="88" t="s">
        <v>128</v>
      </c>
      <c r="H353" s="88">
        <v>75401</v>
      </c>
      <c r="I353" s="98"/>
      <c r="J353" s="98"/>
      <c r="K353" s="86">
        <v>3</v>
      </c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 x14ac:dyDescent="0.35">
      <c r="A354" s="60" t="s">
        <v>495</v>
      </c>
      <c r="B354" s="86" t="s">
        <v>127</v>
      </c>
      <c r="C354" s="60" t="s">
        <v>483</v>
      </c>
      <c r="D354" s="87">
        <v>40245</v>
      </c>
      <c r="E354" s="88">
        <f t="shared" ca="1" si="1"/>
        <v>14</v>
      </c>
      <c r="F354" s="60" t="s">
        <v>123</v>
      </c>
      <c r="G354" s="88"/>
      <c r="H354" s="88">
        <v>47785</v>
      </c>
      <c r="I354" s="98"/>
      <c r="J354" s="98"/>
      <c r="K354" s="86">
        <v>2</v>
      </c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 x14ac:dyDescent="0.35">
      <c r="A355" s="60" t="s">
        <v>496</v>
      </c>
      <c r="B355" s="86" t="s">
        <v>127</v>
      </c>
      <c r="C355" s="60" t="s">
        <v>483</v>
      </c>
      <c r="D355" s="87">
        <v>39883</v>
      </c>
      <c r="E355" s="88">
        <f t="shared" ca="1" si="1"/>
        <v>15</v>
      </c>
      <c r="F355" s="60" t="s">
        <v>123</v>
      </c>
      <c r="G355" s="88"/>
      <c r="H355" s="88">
        <v>41702</v>
      </c>
      <c r="I355" s="98"/>
      <c r="J355" s="98"/>
      <c r="K355" s="86">
        <v>2</v>
      </c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 x14ac:dyDescent="0.35">
      <c r="A356" s="60" t="s">
        <v>497</v>
      </c>
      <c r="B356" s="86" t="s">
        <v>104</v>
      </c>
      <c r="C356" s="60" t="s">
        <v>483</v>
      </c>
      <c r="D356" s="87">
        <v>36934</v>
      </c>
      <c r="E356" s="88">
        <f t="shared" ca="1" si="1"/>
        <v>24</v>
      </c>
      <c r="F356" s="60" t="s">
        <v>118</v>
      </c>
      <c r="G356" s="88" t="s">
        <v>139</v>
      </c>
      <c r="H356" s="88">
        <v>69800</v>
      </c>
      <c r="I356" s="98"/>
      <c r="J356" s="98"/>
      <c r="K356" s="86">
        <v>2</v>
      </c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 x14ac:dyDescent="0.35">
      <c r="A357" s="60" t="s">
        <v>498</v>
      </c>
      <c r="B357" s="86" t="s">
        <v>134</v>
      </c>
      <c r="C357" s="60" t="s">
        <v>483</v>
      </c>
      <c r="D357" s="87">
        <v>36935</v>
      </c>
      <c r="E357" s="88">
        <f t="shared" ca="1" si="1"/>
        <v>24</v>
      </c>
      <c r="F357" s="60" t="s">
        <v>118</v>
      </c>
      <c r="G357" s="88" t="s">
        <v>149</v>
      </c>
      <c r="H357" s="88">
        <v>84002</v>
      </c>
      <c r="I357" s="98"/>
      <c r="J357" s="98"/>
      <c r="K357" s="86">
        <v>4</v>
      </c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 x14ac:dyDescent="0.35">
      <c r="A358" s="60" t="s">
        <v>499</v>
      </c>
      <c r="B358" s="86" t="s">
        <v>104</v>
      </c>
      <c r="C358" s="60" t="s">
        <v>483</v>
      </c>
      <c r="D358" s="87">
        <v>40235</v>
      </c>
      <c r="E358" s="88">
        <f t="shared" ca="1" si="1"/>
        <v>15</v>
      </c>
      <c r="F358" s="60" t="s">
        <v>118</v>
      </c>
      <c r="G358" s="88" t="s">
        <v>149</v>
      </c>
      <c r="H358" s="88">
        <v>123051</v>
      </c>
      <c r="I358" s="98"/>
      <c r="J358" s="98"/>
      <c r="K358" s="86">
        <v>3</v>
      </c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 x14ac:dyDescent="0.35">
      <c r="A359" s="60" t="s">
        <v>500</v>
      </c>
      <c r="B359" s="86" t="s">
        <v>101</v>
      </c>
      <c r="C359" s="60" t="s">
        <v>483</v>
      </c>
      <c r="D359" s="87">
        <v>42078</v>
      </c>
      <c r="E359" s="88">
        <f t="shared" ca="1" si="1"/>
        <v>9</v>
      </c>
      <c r="F359" s="60" t="s">
        <v>118</v>
      </c>
      <c r="G359" s="88" t="s">
        <v>121</v>
      </c>
      <c r="H359" s="88">
        <v>123234</v>
      </c>
      <c r="I359" s="98"/>
      <c r="J359" s="98"/>
      <c r="K359" s="86">
        <v>5</v>
      </c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 x14ac:dyDescent="0.35">
      <c r="A360" s="60" t="s">
        <v>501</v>
      </c>
      <c r="B360" s="86" t="s">
        <v>104</v>
      </c>
      <c r="C360" s="60" t="s">
        <v>483</v>
      </c>
      <c r="D360" s="87">
        <v>42085</v>
      </c>
      <c r="E360" s="88">
        <f t="shared" ca="1" si="1"/>
        <v>9</v>
      </c>
      <c r="F360" s="60" t="s">
        <v>118</v>
      </c>
      <c r="G360" s="88" t="s">
        <v>119</v>
      </c>
      <c r="H360" s="88">
        <v>61223</v>
      </c>
      <c r="I360" s="98"/>
      <c r="J360" s="98"/>
      <c r="K360" s="86">
        <v>4</v>
      </c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 x14ac:dyDescent="0.35">
      <c r="A361" s="60" t="s">
        <v>502</v>
      </c>
      <c r="B361" s="86" t="s">
        <v>101</v>
      </c>
      <c r="C361" s="60" t="s">
        <v>483</v>
      </c>
      <c r="D361" s="87">
        <v>40258</v>
      </c>
      <c r="E361" s="88">
        <f t="shared" ca="1" si="1"/>
        <v>14</v>
      </c>
      <c r="F361" s="60" t="s">
        <v>118</v>
      </c>
      <c r="G361" s="88" t="s">
        <v>128</v>
      </c>
      <c r="H361" s="88">
        <v>119751</v>
      </c>
      <c r="I361" s="98"/>
      <c r="J361" s="98"/>
      <c r="K361" s="86">
        <v>5</v>
      </c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 x14ac:dyDescent="0.35">
      <c r="A362" s="60" t="s">
        <v>503</v>
      </c>
      <c r="B362" s="86" t="s">
        <v>101</v>
      </c>
      <c r="C362" s="60" t="s">
        <v>483</v>
      </c>
      <c r="D362" s="87">
        <v>39912</v>
      </c>
      <c r="E362" s="88">
        <f t="shared" ca="1" si="1"/>
        <v>15</v>
      </c>
      <c r="F362" s="60" t="s">
        <v>118</v>
      </c>
      <c r="G362" s="88" t="s">
        <v>119</v>
      </c>
      <c r="H362" s="88">
        <v>80640</v>
      </c>
      <c r="I362" s="98"/>
      <c r="J362" s="98"/>
      <c r="K362" s="86">
        <v>3</v>
      </c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 x14ac:dyDescent="0.35">
      <c r="A363" s="60" t="s">
        <v>504</v>
      </c>
      <c r="B363" s="86" t="s">
        <v>127</v>
      </c>
      <c r="C363" s="60" t="s">
        <v>483</v>
      </c>
      <c r="D363" s="87">
        <v>37375</v>
      </c>
      <c r="E363" s="88">
        <f t="shared" ca="1" si="1"/>
        <v>22</v>
      </c>
      <c r="F363" s="60" t="s">
        <v>118</v>
      </c>
      <c r="G363" s="88" t="s">
        <v>119</v>
      </c>
      <c r="H363" s="88">
        <v>71455</v>
      </c>
      <c r="I363" s="98"/>
      <c r="J363" s="98"/>
      <c r="K363" s="86">
        <v>2</v>
      </c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 x14ac:dyDescent="0.35">
      <c r="A364" s="60" t="s">
        <v>505</v>
      </c>
      <c r="B364" s="86" t="s">
        <v>104</v>
      </c>
      <c r="C364" s="60" t="s">
        <v>483</v>
      </c>
      <c r="D364" s="87">
        <v>37740</v>
      </c>
      <c r="E364" s="88">
        <f t="shared" ca="1" si="1"/>
        <v>21</v>
      </c>
      <c r="F364" s="60" t="s">
        <v>118</v>
      </c>
      <c r="G364" s="88" t="s">
        <v>149</v>
      </c>
      <c r="H364" s="88">
        <v>74304</v>
      </c>
      <c r="I364" s="98"/>
      <c r="J364" s="98"/>
      <c r="K364" s="86">
        <v>5</v>
      </c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 x14ac:dyDescent="0.35">
      <c r="A365" s="60" t="s">
        <v>506</v>
      </c>
      <c r="B365" s="86" t="s">
        <v>125</v>
      </c>
      <c r="C365" s="60" t="s">
        <v>483</v>
      </c>
      <c r="D365" s="87">
        <v>40670</v>
      </c>
      <c r="E365" s="88">
        <f t="shared" ca="1" si="1"/>
        <v>13</v>
      </c>
      <c r="F365" s="60" t="s">
        <v>123</v>
      </c>
      <c r="G365" s="88"/>
      <c r="H365" s="88">
        <v>43056</v>
      </c>
      <c r="I365" s="98"/>
      <c r="J365" s="98"/>
      <c r="K365" s="86">
        <v>2</v>
      </c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 x14ac:dyDescent="0.35">
      <c r="A366" s="60" t="s">
        <v>507</v>
      </c>
      <c r="B366" s="86" t="s">
        <v>125</v>
      </c>
      <c r="C366" s="60" t="s">
        <v>483</v>
      </c>
      <c r="D366" s="87">
        <v>41790</v>
      </c>
      <c r="E366" s="88">
        <f t="shared" ca="1" si="1"/>
        <v>10</v>
      </c>
      <c r="F366" s="60" t="s">
        <v>118</v>
      </c>
      <c r="G366" s="88" t="s">
        <v>119</v>
      </c>
      <c r="H366" s="88">
        <v>122165</v>
      </c>
      <c r="I366" s="98"/>
      <c r="J366" s="98"/>
      <c r="K366" s="86">
        <v>1</v>
      </c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 x14ac:dyDescent="0.35">
      <c r="A367" s="60" t="s">
        <v>508</v>
      </c>
      <c r="B367" s="86" t="s">
        <v>125</v>
      </c>
      <c r="C367" s="60" t="s">
        <v>483</v>
      </c>
      <c r="D367" s="87">
        <v>42148</v>
      </c>
      <c r="E367" s="88">
        <f t="shared" ca="1" si="1"/>
        <v>9</v>
      </c>
      <c r="F367" s="60" t="s">
        <v>118</v>
      </c>
      <c r="G367" s="88" t="s">
        <v>121</v>
      </c>
      <c r="H367" s="88">
        <v>104783</v>
      </c>
      <c r="I367" s="98"/>
      <c r="J367" s="98"/>
      <c r="K367" s="86">
        <v>2</v>
      </c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 x14ac:dyDescent="0.35">
      <c r="A368" s="60" t="s">
        <v>509</v>
      </c>
      <c r="B368" s="86" t="s">
        <v>101</v>
      </c>
      <c r="C368" s="60" t="s">
        <v>483</v>
      </c>
      <c r="D368" s="87">
        <v>40336</v>
      </c>
      <c r="E368" s="88">
        <f t="shared" ca="1" si="1"/>
        <v>14</v>
      </c>
      <c r="F368" s="60" t="s">
        <v>141</v>
      </c>
      <c r="G368" s="88" t="s">
        <v>139</v>
      </c>
      <c r="H368" s="88">
        <v>28862</v>
      </c>
      <c r="I368" s="98"/>
      <c r="J368" s="98"/>
      <c r="K368" s="86">
        <v>2</v>
      </c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 x14ac:dyDescent="0.35">
      <c r="A369" s="60" t="s">
        <v>510</v>
      </c>
      <c r="B369" s="86" t="s">
        <v>104</v>
      </c>
      <c r="C369" s="60" t="s">
        <v>483</v>
      </c>
      <c r="D369" s="87">
        <v>41411</v>
      </c>
      <c r="E369" s="88">
        <f t="shared" ca="1" si="1"/>
        <v>11</v>
      </c>
      <c r="F369" s="60" t="s">
        <v>118</v>
      </c>
      <c r="G369" s="88" t="s">
        <v>128</v>
      </c>
      <c r="H369" s="88">
        <v>66016</v>
      </c>
      <c r="I369" s="98"/>
      <c r="J369" s="98"/>
      <c r="K369" s="86">
        <v>4</v>
      </c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 x14ac:dyDescent="0.35">
      <c r="A370" s="60" t="s">
        <v>511</v>
      </c>
      <c r="B370" s="86" t="s">
        <v>101</v>
      </c>
      <c r="C370" s="60" t="s">
        <v>483</v>
      </c>
      <c r="D370" s="87">
        <v>37781</v>
      </c>
      <c r="E370" s="88">
        <f t="shared" ca="1" si="1"/>
        <v>21</v>
      </c>
      <c r="F370" s="60" t="s">
        <v>123</v>
      </c>
      <c r="G370" s="88"/>
      <c r="H370" s="88">
        <v>44130</v>
      </c>
      <c r="I370" s="98"/>
      <c r="J370" s="98"/>
      <c r="K370" s="86">
        <v>2</v>
      </c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 x14ac:dyDescent="0.35">
      <c r="A371" s="60" t="s">
        <v>512</v>
      </c>
      <c r="B371" s="86" t="s">
        <v>134</v>
      </c>
      <c r="C371" s="60" t="s">
        <v>483</v>
      </c>
      <c r="D371" s="87">
        <v>41429</v>
      </c>
      <c r="E371" s="88">
        <f t="shared" ca="1" si="1"/>
        <v>11</v>
      </c>
      <c r="F371" s="60" t="s">
        <v>118</v>
      </c>
      <c r="G371" s="88" t="s">
        <v>149</v>
      </c>
      <c r="H371" s="88">
        <v>96619</v>
      </c>
      <c r="I371" s="98"/>
      <c r="J371" s="98"/>
      <c r="K371" s="86">
        <v>4</v>
      </c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 x14ac:dyDescent="0.35">
      <c r="A372" s="60" t="s">
        <v>513</v>
      </c>
      <c r="B372" s="86" t="s">
        <v>101</v>
      </c>
      <c r="C372" s="60" t="s">
        <v>483</v>
      </c>
      <c r="D372" s="87">
        <v>40368</v>
      </c>
      <c r="E372" s="88">
        <f t="shared" ca="1" si="1"/>
        <v>14</v>
      </c>
      <c r="F372" s="60" t="s">
        <v>141</v>
      </c>
      <c r="G372" s="88" t="s">
        <v>149</v>
      </c>
      <c r="H372" s="88">
        <v>23926</v>
      </c>
      <c r="I372" s="98"/>
      <c r="J372" s="98"/>
      <c r="K372" s="86">
        <v>4</v>
      </c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 x14ac:dyDescent="0.35">
      <c r="A373" s="60" t="s">
        <v>514</v>
      </c>
      <c r="B373" s="86" t="s">
        <v>104</v>
      </c>
      <c r="C373" s="60" t="s">
        <v>483</v>
      </c>
      <c r="D373" s="87">
        <v>41445</v>
      </c>
      <c r="E373" s="88">
        <f t="shared" ca="1" si="1"/>
        <v>11</v>
      </c>
      <c r="F373" s="60" t="s">
        <v>141</v>
      </c>
      <c r="G373" s="88" t="s">
        <v>119</v>
      </c>
      <c r="H373" s="88">
        <v>27705</v>
      </c>
      <c r="I373" s="98"/>
      <c r="J373" s="98"/>
      <c r="K373" s="86">
        <v>2</v>
      </c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 x14ac:dyDescent="0.35">
      <c r="A374" s="60" t="s">
        <v>515</v>
      </c>
      <c r="B374" s="86" t="s">
        <v>102</v>
      </c>
      <c r="C374" s="60" t="s">
        <v>483</v>
      </c>
      <c r="D374" s="87">
        <v>37449</v>
      </c>
      <c r="E374" s="88">
        <f t="shared" ca="1" si="1"/>
        <v>22</v>
      </c>
      <c r="F374" s="60" t="s">
        <v>118</v>
      </c>
      <c r="G374" s="88" t="s">
        <v>149</v>
      </c>
      <c r="H374" s="88">
        <v>116169</v>
      </c>
      <c r="I374" s="98"/>
      <c r="J374" s="98"/>
      <c r="K374" s="86">
        <v>1</v>
      </c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 x14ac:dyDescent="0.35">
      <c r="A375" s="60" t="s">
        <v>516</v>
      </c>
      <c r="B375" s="86" t="s">
        <v>134</v>
      </c>
      <c r="C375" s="60" t="s">
        <v>483</v>
      </c>
      <c r="D375" s="87">
        <v>40361</v>
      </c>
      <c r="E375" s="88">
        <f t="shared" ca="1" si="1"/>
        <v>14</v>
      </c>
      <c r="F375" s="60" t="s">
        <v>123</v>
      </c>
      <c r="G375" s="88"/>
      <c r="H375" s="88">
        <v>47413</v>
      </c>
      <c r="I375" s="98"/>
      <c r="J375" s="98"/>
      <c r="K375" s="86">
        <v>4</v>
      </c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 x14ac:dyDescent="0.35">
      <c r="A376" s="60" t="s">
        <v>517</v>
      </c>
      <c r="B376" s="86" t="s">
        <v>134</v>
      </c>
      <c r="C376" s="60" t="s">
        <v>483</v>
      </c>
      <c r="D376" s="87">
        <v>41439</v>
      </c>
      <c r="E376" s="88">
        <f t="shared" ca="1" si="1"/>
        <v>11</v>
      </c>
      <c r="F376" s="60" t="s">
        <v>118</v>
      </c>
      <c r="G376" s="88" t="s">
        <v>128</v>
      </c>
      <c r="H376" s="88">
        <v>96418</v>
      </c>
      <c r="I376" s="98"/>
      <c r="J376" s="98"/>
      <c r="K376" s="86">
        <v>1</v>
      </c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 x14ac:dyDescent="0.35">
      <c r="A377" s="60" t="s">
        <v>518</v>
      </c>
      <c r="B377" s="86" t="s">
        <v>125</v>
      </c>
      <c r="C377" s="60" t="s">
        <v>483</v>
      </c>
      <c r="D377" s="87">
        <v>41473</v>
      </c>
      <c r="E377" s="88">
        <f t="shared" ca="1" si="1"/>
        <v>11</v>
      </c>
      <c r="F377" s="60" t="s">
        <v>141</v>
      </c>
      <c r="G377" s="88" t="s">
        <v>119</v>
      </c>
      <c r="H377" s="88">
        <v>21223</v>
      </c>
      <c r="I377" s="98"/>
      <c r="J377" s="98"/>
      <c r="K377" s="86">
        <v>4</v>
      </c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 x14ac:dyDescent="0.35">
      <c r="A378" s="60" t="s">
        <v>519</v>
      </c>
      <c r="B378" s="86" t="s">
        <v>125</v>
      </c>
      <c r="C378" s="60" t="s">
        <v>483</v>
      </c>
      <c r="D378" s="87">
        <v>37470</v>
      </c>
      <c r="E378" s="88">
        <f t="shared" ca="1" si="1"/>
        <v>22</v>
      </c>
      <c r="F378" s="60" t="s">
        <v>118</v>
      </c>
      <c r="G378" s="88" t="s">
        <v>149</v>
      </c>
      <c r="H378" s="88">
        <v>90681</v>
      </c>
      <c r="I378" s="98"/>
      <c r="J378" s="98"/>
      <c r="K378" s="86">
        <v>5</v>
      </c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 x14ac:dyDescent="0.35">
      <c r="A379" s="60" t="s">
        <v>520</v>
      </c>
      <c r="B379" s="86" t="s">
        <v>102</v>
      </c>
      <c r="C379" s="60" t="s">
        <v>483</v>
      </c>
      <c r="D379" s="87">
        <v>40408</v>
      </c>
      <c r="E379" s="88">
        <f t="shared" ca="1" si="1"/>
        <v>14</v>
      </c>
      <c r="F379" s="60" t="s">
        <v>131</v>
      </c>
      <c r="G379" s="88"/>
      <c r="H379" s="88">
        <v>29396</v>
      </c>
      <c r="I379" s="98"/>
      <c r="J379" s="98"/>
      <c r="K379" s="86">
        <v>2</v>
      </c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 x14ac:dyDescent="0.35">
      <c r="A380" s="60" t="s">
        <v>521</v>
      </c>
      <c r="B380" s="86" t="s">
        <v>101</v>
      </c>
      <c r="C380" s="60" t="s">
        <v>483</v>
      </c>
      <c r="D380" s="87">
        <v>40047</v>
      </c>
      <c r="E380" s="88">
        <f t="shared" ca="1" si="1"/>
        <v>15</v>
      </c>
      <c r="F380" s="60" t="s">
        <v>123</v>
      </c>
      <c r="G380" s="88"/>
      <c r="H380" s="88">
        <v>44335</v>
      </c>
      <c r="I380" s="98"/>
      <c r="J380" s="98"/>
      <c r="K380" s="86">
        <v>4</v>
      </c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 x14ac:dyDescent="0.35">
      <c r="A381" s="60" t="s">
        <v>522</v>
      </c>
      <c r="B381" s="86" t="s">
        <v>104</v>
      </c>
      <c r="C381" s="60" t="s">
        <v>483</v>
      </c>
      <c r="D381" s="87">
        <v>38216</v>
      </c>
      <c r="E381" s="88">
        <f t="shared" ca="1" si="1"/>
        <v>20</v>
      </c>
      <c r="F381" s="60" t="s">
        <v>118</v>
      </c>
      <c r="G381" s="88" t="s">
        <v>121</v>
      </c>
      <c r="H381" s="88">
        <v>95336</v>
      </c>
      <c r="I381" s="98"/>
      <c r="J381" s="98"/>
      <c r="K381" s="86">
        <v>5</v>
      </c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 x14ac:dyDescent="0.35">
      <c r="A382" s="60" t="s">
        <v>523</v>
      </c>
      <c r="B382" s="86" t="s">
        <v>102</v>
      </c>
      <c r="C382" s="60" t="s">
        <v>483</v>
      </c>
      <c r="D382" s="87">
        <v>38219</v>
      </c>
      <c r="E382" s="88">
        <f t="shared" ca="1" si="1"/>
        <v>20</v>
      </c>
      <c r="F382" s="60" t="s">
        <v>141</v>
      </c>
      <c r="G382" s="88" t="s">
        <v>139</v>
      </c>
      <c r="H382" s="88">
        <v>28859</v>
      </c>
      <c r="I382" s="98"/>
      <c r="J382" s="98"/>
      <c r="K382" s="86">
        <v>2</v>
      </c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 x14ac:dyDescent="0.35">
      <c r="A383" s="60" t="s">
        <v>524</v>
      </c>
      <c r="B383" s="86" t="s">
        <v>127</v>
      </c>
      <c r="C383" s="60" t="s">
        <v>483</v>
      </c>
      <c r="D383" s="87">
        <v>41161</v>
      </c>
      <c r="E383" s="88">
        <f t="shared" ca="1" si="1"/>
        <v>12</v>
      </c>
      <c r="F383" s="60" t="s">
        <v>118</v>
      </c>
      <c r="G383" s="88" t="s">
        <v>149</v>
      </c>
      <c r="H383" s="88">
        <v>103657</v>
      </c>
      <c r="I383" s="98"/>
      <c r="J383" s="98"/>
      <c r="K383" s="86">
        <v>1</v>
      </c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 x14ac:dyDescent="0.35">
      <c r="A384" s="60" t="s">
        <v>525</v>
      </c>
      <c r="B384" s="86" t="s">
        <v>134</v>
      </c>
      <c r="C384" s="60" t="s">
        <v>483</v>
      </c>
      <c r="D384" s="87">
        <v>41525</v>
      </c>
      <c r="E384" s="88">
        <f t="shared" ca="1" si="1"/>
        <v>11</v>
      </c>
      <c r="F384" s="60" t="s">
        <v>118</v>
      </c>
      <c r="G384" s="88" t="s">
        <v>119</v>
      </c>
      <c r="H384" s="88">
        <v>80141</v>
      </c>
      <c r="I384" s="98"/>
      <c r="J384" s="98"/>
      <c r="K384" s="86">
        <v>4</v>
      </c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 x14ac:dyDescent="0.35">
      <c r="A385" s="60" t="s">
        <v>526</v>
      </c>
      <c r="B385" s="86" t="s">
        <v>101</v>
      </c>
      <c r="C385" s="60" t="s">
        <v>483</v>
      </c>
      <c r="D385" s="87">
        <v>37172</v>
      </c>
      <c r="E385" s="88">
        <f t="shared" ca="1" si="1"/>
        <v>23</v>
      </c>
      <c r="F385" s="60" t="s">
        <v>141</v>
      </c>
      <c r="G385" s="88" t="s">
        <v>119</v>
      </c>
      <c r="H385" s="88">
        <v>24273</v>
      </c>
      <c r="I385" s="98"/>
      <c r="J385" s="98"/>
      <c r="K385" s="86">
        <v>1</v>
      </c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 x14ac:dyDescent="0.35">
      <c r="A386" s="60" t="s">
        <v>527</v>
      </c>
      <c r="B386" s="86" t="s">
        <v>134</v>
      </c>
      <c r="C386" s="60" t="s">
        <v>483</v>
      </c>
      <c r="D386" s="87">
        <v>37534</v>
      </c>
      <c r="E386" s="88">
        <f t="shared" ca="1" si="1"/>
        <v>22</v>
      </c>
      <c r="F386" s="60" t="s">
        <v>118</v>
      </c>
      <c r="G386" s="88" t="s">
        <v>149</v>
      </c>
      <c r="H386" s="88">
        <v>60489</v>
      </c>
      <c r="I386" s="98"/>
      <c r="J386" s="98"/>
      <c r="K386" s="86">
        <v>5</v>
      </c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 x14ac:dyDescent="0.35">
      <c r="A387" s="60" t="s">
        <v>528</v>
      </c>
      <c r="B387" s="86" t="s">
        <v>101</v>
      </c>
      <c r="C387" s="60" t="s">
        <v>483</v>
      </c>
      <c r="D387" s="87">
        <v>37541</v>
      </c>
      <c r="E387" s="88">
        <f t="shared" ca="1" si="1"/>
        <v>22</v>
      </c>
      <c r="F387" s="60" t="s">
        <v>118</v>
      </c>
      <c r="G387" s="88" t="s">
        <v>119</v>
      </c>
      <c r="H387" s="88">
        <v>77192</v>
      </c>
      <c r="I387" s="98"/>
      <c r="J387" s="98"/>
      <c r="K387" s="86">
        <v>4</v>
      </c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 x14ac:dyDescent="0.35">
      <c r="A388" s="60" t="s">
        <v>529</v>
      </c>
      <c r="B388" s="86" t="s">
        <v>134</v>
      </c>
      <c r="C388" s="60" t="s">
        <v>483</v>
      </c>
      <c r="D388" s="87">
        <v>38244</v>
      </c>
      <c r="E388" s="88">
        <f t="shared" ca="1" si="1"/>
        <v>20</v>
      </c>
      <c r="F388" s="60" t="s">
        <v>118</v>
      </c>
      <c r="G388" s="88" t="s">
        <v>121</v>
      </c>
      <c r="H388" s="88">
        <v>69414</v>
      </c>
      <c r="I388" s="98"/>
      <c r="J388" s="98"/>
      <c r="K388" s="86">
        <v>1</v>
      </c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 x14ac:dyDescent="0.35">
      <c r="A389" s="60" t="s">
        <v>530</v>
      </c>
      <c r="B389" s="86" t="s">
        <v>101</v>
      </c>
      <c r="C389" s="60" t="s">
        <v>483</v>
      </c>
      <c r="D389" s="87">
        <v>37194</v>
      </c>
      <c r="E389" s="88">
        <f t="shared" ca="1" si="1"/>
        <v>23</v>
      </c>
      <c r="F389" s="60" t="s">
        <v>118</v>
      </c>
      <c r="G389" s="88" t="s">
        <v>139</v>
      </c>
      <c r="H389" s="88">
        <v>122418</v>
      </c>
      <c r="I389" s="98"/>
      <c r="J389" s="98"/>
      <c r="K389" s="86">
        <v>5</v>
      </c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 x14ac:dyDescent="0.35">
      <c r="A390" s="60" t="s">
        <v>531</v>
      </c>
      <c r="B390" s="86" t="s">
        <v>104</v>
      </c>
      <c r="C390" s="60" t="s">
        <v>483</v>
      </c>
      <c r="D390" s="87">
        <v>37199</v>
      </c>
      <c r="E390" s="88">
        <f t="shared" ca="1" si="1"/>
        <v>23</v>
      </c>
      <c r="F390" s="60" t="s">
        <v>118</v>
      </c>
      <c r="G390" s="88" t="s">
        <v>149</v>
      </c>
      <c r="H390" s="88">
        <v>110342</v>
      </c>
      <c r="I390" s="98"/>
      <c r="J390" s="98"/>
      <c r="K390" s="86">
        <v>1</v>
      </c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 x14ac:dyDescent="0.35">
      <c r="A391" s="60" t="s">
        <v>532</v>
      </c>
      <c r="B391" s="86" t="s">
        <v>104</v>
      </c>
      <c r="C391" s="60" t="s">
        <v>483</v>
      </c>
      <c r="D391" s="87">
        <v>37223</v>
      </c>
      <c r="E391" s="88">
        <f t="shared" ca="1" si="1"/>
        <v>23</v>
      </c>
      <c r="F391" s="60" t="s">
        <v>118</v>
      </c>
      <c r="G391" s="88" t="s">
        <v>121</v>
      </c>
      <c r="H391" s="88">
        <v>74920</v>
      </c>
      <c r="I391" s="98"/>
      <c r="J391" s="98"/>
      <c r="K391" s="86">
        <v>4</v>
      </c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 x14ac:dyDescent="0.35">
      <c r="A392" s="60" t="s">
        <v>533</v>
      </c>
      <c r="B392" s="86" t="s">
        <v>134</v>
      </c>
      <c r="C392" s="60" t="s">
        <v>483</v>
      </c>
      <c r="D392" s="87">
        <v>40141</v>
      </c>
      <c r="E392" s="88">
        <f t="shared" ca="1" si="1"/>
        <v>15</v>
      </c>
      <c r="F392" s="60" t="s">
        <v>131</v>
      </c>
      <c r="G392" s="88"/>
      <c r="H392" s="88">
        <v>26120</v>
      </c>
      <c r="I392" s="98"/>
      <c r="J392" s="98"/>
      <c r="K392" s="86">
        <v>4</v>
      </c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 x14ac:dyDescent="0.35">
      <c r="A393" s="60" t="s">
        <v>534</v>
      </c>
      <c r="B393" s="86" t="s">
        <v>102</v>
      </c>
      <c r="C393" s="60" t="s">
        <v>535</v>
      </c>
      <c r="D393" s="87">
        <v>42000</v>
      </c>
      <c r="E393" s="88">
        <f t="shared" ca="1" si="1"/>
        <v>10</v>
      </c>
      <c r="F393" s="60" t="s">
        <v>118</v>
      </c>
      <c r="G393" s="88" t="s">
        <v>119</v>
      </c>
      <c r="H393" s="88">
        <v>87790</v>
      </c>
      <c r="I393" s="98"/>
      <c r="J393" s="98"/>
      <c r="K393" s="86">
        <v>3</v>
      </c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 x14ac:dyDescent="0.35">
      <c r="A394" s="60" t="s">
        <v>536</v>
      </c>
      <c r="B394" s="86" t="s">
        <v>101</v>
      </c>
      <c r="C394" s="60" t="s">
        <v>535</v>
      </c>
      <c r="D394" s="87">
        <v>39812</v>
      </c>
      <c r="E394" s="88">
        <f t="shared" ca="1" si="1"/>
        <v>16</v>
      </c>
      <c r="F394" s="60" t="s">
        <v>123</v>
      </c>
      <c r="G394" s="88"/>
      <c r="H394" s="88">
        <v>42667</v>
      </c>
      <c r="I394" s="98"/>
      <c r="J394" s="98"/>
      <c r="K394" s="86">
        <v>3</v>
      </c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 x14ac:dyDescent="0.35">
      <c r="A395" s="60" t="s">
        <v>537</v>
      </c>
      <c r="B395" s="86" t="s">
        <v>134</v>
      </c>
      <c r="C395" s="60" t="s">
        <v>535</v>
      </c>
      <c r="D395" s="87">
        <v>37253</v>
      </c>
      <c r="E395" s="88">
        <f t="shared" ca="1" si="1"/>
        <v>23</v>
      </c>
      <c r="F395" s="60" t="s">
        <v>118</v>
      </c>
      <c r="G395" s="88" t="s">
        <v>149</v>
      </c>
      <c r="H395" s="88">
        <v>122546</v>
      </c>
      <c r="I395" s="98"/>
      <c r="J395" s="98"/>
      <c r="K395" s="86">
        <v>3</v>
      </c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 x14ac:dyDescent="0.35">
      <c r="A396" s="60" t="s">
        <v>538</v>
      </c>
      <c r="B396" s="86" t="s">
        <v>134</v>
      </c>
      <c r="C396" s="60" t="s">
        <v>535</v>
      </c>
      <c r="D396" s="87">
        <v>37976</v>
      </c>
      <c r="E396" s="88">
        <f t="shared" ca="1" si="1"/>
        <v>21</v>
      </c>
      <c r="F396" s="60" t="s">
        <v>118</v>
      </c>
      <c r="G396" s="88" t="s">
        <v>119</v>
      </c>
      <c r="H396" s="88">
        <v>66852</v>
      </c>
      <c r="I396" s="98"/>
      <c r="J396" s="98"/>
      <c r="K396" s="86">
        <v>5</v>
      </c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 x14ac:dyDescent="0.35">
      <c r="A397" s="60" t="s">
        <v>539</v>
      </c>
      <c r="B397" s="86" t="s">
        <v>101</v>
      </c>
      <c r="C397" s="60" t="s">
        <v>535</v>
      </c>
      <c r="D397" s="87">
        <v>41313</v>
      </c>
      <c r="E397" s="88">
        <f t="shared" ca="1" si="1"/>
        <v>12</v>
      </c>
      <c r="F397" s="60" t="s">
        <v>118</v>
      </c>
      <c r="G397" s="88" t="s">
        <v>149</v>
      </c>
      <c r="H397" s="88">
        <v>73768</v>
      </c>
      <c r="I397" s="98"/>
      <c r="J397" s="98"/>
      <c r="K397" s="86">
        <v>5</v>
      </c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 x14ac:dyDescent="0.35">
      <c r="A398" s="60" t="s">
        <v>540</v>
      </c>
      <c r="B398" s="86" t="s">
        <v>102</v>
      </c>
      <c r="C398" s="60" t="s">
        <v>535</v>
      </c>
      <c r="D398" s="87">
        <v>37645</v>
      </c>
      <c r="E398" s="88">
        <f t="shared" ca="1" si="1"/>
        <v>22</v>
      </c>
      <c r="F398" s="60" t="s">
        <v>118</v>
      </c>
      <c r="G398" s="88" t="s">
        <v>139</v>
      </c>
      <c r="H398" s="88">
        <v>121665</v>
      </c>
      <c r="I398" s="98"/>
      <c r="J398" s="98"/>
      <c r="K398" s="86">
        <v>2</v>
      </c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 x14ac:dyDescent="0.35">
      <c r="A399" s="60" t="s">
        <v>541</v>
      </c>
      <c r="B399" s="86" t="s">
        <v>102</v>
      </c>
      <c r="C399" s="60" t="s">
        <v>535</v>
      </c>
      <c r="D399" s="87">
        <v>41341</v>
      </c>
      <c r="E399" s="88">
        <f t="shared" ca="1" si="1"/>
        <v>11</v>
      </c>
      <c r="F399" s="60" t="s">
        <v>141</v>
      </c>
      <c r="G399" s="88" t="s">
        <v>119</v>
      </c>
      <c r="H399" s="88">
        <v>27136</v>
      </c>
      <c r="I399" s="98"/>
      <c r="J399" s="98"/>
      <c r="K399" s="86">
        <v>1</v>
      </c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 x14ac:dyDescent="0.35">
      <c r="A400" s="60" t="s">
        <v>542</v>
      </c>
      <c r="B400" s="86" t="s">
        <v>101</v>
      </c>
      <c r="C400" s="60" t="s">
        <v>535</v>
      </c>
      <c r="D400" s="87">
        <v>42124</v>
      </c>
      <c r="E400" s="88">
        <f t="shared" ca="1" si="1"/>
        <v>9</v>
      </c>
      <c r="F400" s="60" t="s">
        <v>118</v>
      </c>
      <c r="G400" s="88" t="s">
        <v>119</v>
      </c>
      <c r="H400" s="88">
        <v>112476</v>
      </c>
      <c r="I400" s="98"/>
      <c r="J400" s="98"/>
      <c r="K400" s="86">
        <v>3</v>
      </c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 x14ac:dyDescent="0.35">
      <c r="A401" s="60" t="s">
        <v>543</v>
      </c>
      <c r="B401" s="86" t="s">
        <v>134</v>
      </c>
      <c r="C401" s="60" t="s">
        <v>535</v>
      </c>
      <c r="D401" s="87">
        <v>37039</v>
      </c>
      <c r="E401" s="88">
        <f t="shared" ca="1" si="1"/>
        <v>23</v>
      </c>
      <c r="F401" s="60" t="s">
        <v>118</v>
      </c>
      <c r="G401" s="88" t="s">
        <v>119</v>
      </c>
      <c r="H401" s="88">
        <v>110665</v>
      </c>
      <c r="I401" s="98"/>
      <c r="J401" s="98"/>
      <c r="K401" s="86">
        <v>5</v>
      </c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 x14ac:dyDescent="0.35">
      <c r="A402" s="60" t="s">
        <v>544</v>
      </c>
      <c r="B402" s="86" t="s">
        <v>125</v>
      </c>
      <c r="C402" s="60" t="s">
        <v>535</v>
      </c>
      <c r="D402" s="87">
        <v>41411</v>
      </c>
      <c r="E402" s="88">
        <f t="shared" ca="1" si="1"/>
        <v>11</v>
      </c>
      <c r="F402" s="60" t="s">
        <v>123</v>
      </c>
      <c r="G402" s="88"/>
      <c r="H402" s="88">
        <v>43634</v>
      </c>
      <c r="I402" s="98"/>
      <c r="J402" s="98"/>
      <c r="K402" s="86">
        <v>4</v>
      </c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 x14ac:dyDescent="0.35">
      <c r="A403" s="60" t="s">
        <v>545</v>
      </c>
      <c r="B403" s="86" t="s">
        <v>101</v>
      </c>
      <c r="C403" s="60" t="s">
        <v>535</v>
      </c>
      <c r="D403" s="87">
        <v>38881</v>
      </c>
      <c r="E403" s="88">
        <f t="shared" ca="1" si="1"/>
        <v>18</v>
      </c>
      <c r="F403" s="60" t="s">
        <v>123</v>
      </c>
      <c r="G403" s="88"/>
      <c r="H403" s="88">
        <v>48152</v>
      </c>
      <c r="I403" s="98"/>
      <c r="J403" s="98"/>
      <c r="K403" s="86">
        <v>3</v>
      </c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 x14ac:dyDescent="0.35">
      <c r="A404" s="60" t="s">
        <v>546</v>
      </c>
      <c r="B404" s="86" t="s">
        <v>127</v>
      </c>
      <c r="C404" s="60" t="s">
        <v>535</v>
      </c>
      <c r="D404" s="87">
        <v>38905</v>
      </c>
      <c r="E404" s="88">
        <f t="shared" ca="1" si="1"/>
        <v>18</v>
      </c>
      <c r="F404" s="60" t="s">
        <v>131</v>
      </c>
      <c r="G404" s="88"/>
      <c r="H404" s="88">
        <v>37753</v>
      </c>
      <c r="I404" s="98"/>
      <c r="J404" s="98"/>
      <c r="K404" s="86">
        <v>4</v>
      </c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 x14ac:dyDescent="0.35">
      <c r="A405" s="60" t="s">
        <v>547</v>
      </c>
      <c r="B405" s="86" t="s">
        <v>134</v>
      </c>
      <c r="C405" s="60" t="s">
        <v>535</v>
      </c>
      <c r="D405" s="87">
        <v>41450</v>
      </c>
      <c r="E405" s="88">
        <f t="shared" ca="1" si="1"/>
        <v>11</v>
      </c>
      <c r="F405" s="60" t="s">
        <v>131</v>
      </c>
      <c r="G405" s="88"/>
      <c r="H405" s="88">
        <v>37487</v>
      </c>
      <c r="I405" s="98"/>
      <c r="J405" s="98"/>
      <c r="K405" s="86">
        <v>2</v>
      </c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 x14ac:dyDescent="0.35">
      <c r="A406" s="60" t="s">
        <v>548</v>
      </c>
      <c r="B406" s="86" t="s">
        <v>104</v>
      </c>
      <c r="C406" s="60" t="s">
        <v>535</v>
      </c>
      <c r="D406" s="87">
        <v>37125</v>
      </c>
      <c r="E406" s="88">
        <f t="shared" ca="1" si="1"/>
        <v>23</v>
      </c>
      <c r="F406" s="60" t="s">
        <v>131</v>
      </c>
      <c r="G406" s="88"/>
      <c r="H406" s="88">
        <v>38113</v>
      </c>
      <c r="I406" s="98"/>
      <c r="J406" s="98"/>
      <c r="K406" s="86">
        <v>5</v>
      </c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 x14ac:dyDescent="0.35">
      <c r="A407" s="60" t="s">
        <v>549</v>
      </c>
      <c r="B407" s="86" t="s">
        <v>101</v>
      </c>
      <c r="C407" s="60" t="s">
        <v>535</v>
      </c>
      <c r="D407" s="87">
        <v>42287</v>
      </c>
      <c r="E407" s="88">
        <f t="shared" ca="1" si="1"/>
        <v>9</v>
      </c>
      <c r="F407" s="60" t="s">
        <v>118</v>
      </c>
      <c r="G407" s="88" t="s">
        <v>121</v>
      </c>
      <c r="H407" s="88">
        <v>82363</v>
      </c>
      <c r="I407" s="98"/>
      <c r="J407" s="98"/>
      <c r="K407" s="86">
        <v>1</v>
      </c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 x14ac:dyDescent="0.35">
      <c r="A408" s="60" t="s">
        <v>550</v>
      </c>
      <c r="B408" s="86" t="s">
        <v>125</v>
      </c>
      <c r="C408" s="60" t="s">
        <v>535</v>
      </c>
      <c r="D408" s="87">
        <v>40089</v>
      </c>
      <c r="E408" s="88">
        <f t="shared" ca="1" si="1"/>
        <v>15</v>
      </c>
      <c r="F408" s="60" t="s">
        <v>131</v>
      </c>
      <c r="G408" s="88"/>
      <c r="H408" s="88">
        <v>36204</v>
      </c>
      <c r="I408" s="98"/>
      <c r="J408" s="98"/>
      <c r="K408" s="86">
        <v>5</v>
      </c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 x14ac:dyDescent="0.35">
      <c r="A409" s="60" t="s">
        <v>551</v>
      </c>
      <c r="B409" s="86" t="s">
        <v>134</v>
      </c>
      <c r="C409" s="60" t="s">
        <v>535</v>
      </c>
      <c r="D409" s="87">
        <v>37162</v>
      </c>
      <c r="E409" s="88">
        <f t="shared" ca="1" si="1"/>
        <v>23</v>
      </c>
      <c r="F409" s="60" t="s">
        <v>123</v>
      </c>
      <c r="G409" s="88"/>
      <c r="H409" s="88">
        <v>49733</v>
      </c>
      <c r="I409" s="98"/>
      <c r="J409" s="98"/>
      <c r="K409" s="86">
        <v>4</v>
      </c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 x14ac:dyDescent="0.35">
      <c r="A410" s="60" t="s">
        <v>552</v>
      </c>
      <c r="B410" s="86" t="s">
        <v>134</v>
      </c>
      <c r="C410" s="60" t="s">
        <v>535</v>
      </c>
      <c r="D410" s="87">
        <v>41572</v>
      </c>
      <c r="E410" s="88">
        <f t="shared" ca="1" si="1"/>
        <v>11</v>
      </c>
      <c r="F410" s="60" t="s">
        <v>123</v>
      </c>
      <c r="G410" s="88"/>
      <c r="H410" s="88">
        <v>57361</v>
      </c>
      <c r="I410" s="98"/>
      <c r="J410" s="98"/>
      <c r="K410" s="86">
        <v>3</v>
      </c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 x14ac:dyDescent="0.35">
      <c r="A411" s="60" t="s">
        <v>553</v>
      </c>
      <c r="B411" s="86" t="s">
        <v>127</v>
      </c>
      <c r="C411" s="60" t="s">
        <v>535</v>
      </c>
      <c r="D411" s="87">
        <v>37544</v>
      </c>
      <c r="E411" s="88">
        <f t="shared" ca="1" si="1"/>
        <v>22</v>
      </c>
      <c r="F411" s="60" t="s">
        <v>118</v>
      </c>
      <c r="G411" s="88" t="s">
        <v>149</v>
      </c>
      <c r="H411" s="88">
        <v>88353</v>
      </c>
      <c r="I411" s="98"/>
      <c r="J411" s="98"/>
      <c r="K411" s="86">
        <v>5</v>
      </c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 x14ac:dyDescent="0.35">
      <c r="A412" s="60" t="s">
        <v>554</v>
      </c>
      <c r="B412" s="86" t="s">
        <v>104</v>
      </c>
      <c r="C412" s="60" t="s">
        <v>535</v>
      </c>
      <c r="D412" s="87">
        <v>38314</v>
      </c>
      <c r="E412" s="88">
        <f t="shared" ca="1" si="1"/>
        <v>20</v>
      </c>
      <c r="F412" s="60" t="s">
        <v>123</v>
      </c>
      <c r="G412" s="88"/>
      <c r="H412" s="88">
        <v>43030</v>
      </c>
      <c r="I412" s="98"/>
      <c r="J412" s="98"/>
      <c r="K412" s="86">
        <v>4</v>
      </c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 x14ac:dyDescent="0.35">
      <c r="A413" s="60" t="s">
        <v>555</v>
      </c>
      <c r="B413" s="86" t="s">
        <v>102</v>
      </c>
      <c r="C413" s="60" t="s">
        <v>535</v>
      </c>
      <c r="D413" s="87">
        <v>41611</v>
      </c>
      <c r="E413" s="88">
        <f t="shared" ca="1" si="1"/>
        <v>11</v>
      </c>
      <c r="F413" s="60" t="s">
        <v>118</v>
      </c>
      <c r="G413" s="88" t="s">
        <v>139</v>
      </c>
      <c r="H413" s="88">
        <v>64793</v>
      </c>
      <c r="I413" s="98"/>
      <c r="J413" s="98"/>
      <c r="K413" s="86">
        <v>5</v>
      </c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 x14ac:dyDescent="0.35">
      <c r="A414" s="60" t="s">
        <v>556</v>
      </c>
      <c r="B414" s="86" t="s">
        <v>104</v>
      </c>
      <c r="C414" s="60" t="s">
        <v>268</v>
      </c>
      <c r="D414" s="87">
        <v>39816</v>
      </c>
      <c r="E414" s="88">
        <f t="shared" ca="1" si="1"/>
        <v>16</v>
      </c>
      <c r="F414" s="60" t="s">
        <v>131</v>
      </c>
      <c r="G414" s="88"/>
      <c r="H414" s="88">
        <v>21001</v>
      </c>
      <c r="I414" s="98"/>
      <c r="J414" s="98"/>
      <c r="K414" s="86">
        <v>5</v>
      </c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 x14ac:dyDescent="0.35">
      <c r="A415" s="60" t="s">
        <v>557</v>
      </c>
      <c r="B415" s="86" t="s">
        <v>104</v>
      </c>
      <c r="C415" s="60" t="s">
        <v>268</v>
      </c>
      <c r="D415" s="87">
        <v>40600</v>
      </c>
      <c r="E415" s="88">
        <f t="shared" ca="1" si="1"/>
        <v>14</v>
      </c>
      <c r="F415" s="60" t="s">
        <v>131</v>
      </c>
      <c r="G415" s="88"/>
      <c r="H415" s="88">
        <v>21744</v>
      </c>
      <c r="I415" s="98"/>
      <c r="J415" s="98"/>
      <c r="K415" s="86">
        <v>2</v>
      </c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 x14ac:dyDescent="0.35">
      <c r="A416" s="60" t="s">
        <v>558</v>
      </c>
      <c r="B416" s="86" t="s">
        <v>101</v>
      </c>
      <c r="C416" s="60" t="s">
        <v>268</v>
      </c>
      <c r="D416" s="87">
        <v>40275</v>
      </c>
      <c r="E416" s="88">
        <f t="shared" ca="1" si="1"/>
        <v>14</v>
      </c>
      <c r="F416" s="60" t="s">
        <v>118</v>
      </c>
      <c r="G416" s="88" t="s">
        <v>119</v>
      </c>
      <c r="H416" s="88">
        <v>102929</v>
      </c>
      <c r="I416" s="98"/>
      <c r="J416" s="98"/>
      <c r="K416" s="86">
        <v>4</v>
      </c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 x14ac:dyDescent="0.35">
      <c r="A417" s="60" t="s">
        <v>559</v>
      </c>
      <c r="B417" s="86" t="s">
        <v>134</v>
      </c>
      <c r="C417" s="60" t="s">
        <v>268</v>
      </c>
      <c r="D417" s="87">
        <v>39932</v>
      </c>
      <c r="E417" s="88">
        <f t="shared" ca="1" si="1"/>
        <v>15</v>
      </c>
      <c r="F417" s="60" t="s">
        <v>123</v>
      </c>
      <c r="G417" s="88"/>
      <c r="H417" s="88">
        <v>49419</v>
      </c>
      <c r="I417" s="98"/>
      <c r="J417" s="98"/>
      <c r="K417" s="86">
        <v>3</v>
      </c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 x14ac:dyDescent="0.35">
      <c r="A418" s="60" t="s">
        <v>560</v>
      </c>
      <c r="B418" s="86" t="s">
        <v>104</v>
      </c>
      <c r="C418" s="60" t="s">
        <v>561</v>
      </c>
      <c r="D418" s="87">
        <v>42003</v>
      </c>
      <c r="E418" s="88">
        <f t="shared" ca="1" si="1"/>
        <v>10</v>
      </c>
      <c r="F418" s="60" t="s">
        <v>118</v>
      </c>
      <c r="G418" s="88" t="s">
        <v>149</v>
      </c>
      <c r="H418" s="88">
        <v>83272</v>
      </c>
      <c r="I418" s="98"/>
      <c r="J418" s="98"/>
      <c r="K418" s="86">
        <v>5</v>
      </c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 x14ac:dyDescent="0.35">
      <c r="A419" s="60" t="s">
        <v>562</v>
      </c>
      <c r="B419" s="86" t="s">
        <v>102</v>
      </c>
      <c r="C419" s="60" t="s">
        <v>561</v>
      </c>
      <c r="D419" s="87">
        <v>40163</v>
      </c>
      <c r="E419" s="88">
        <f t="shared" ca="1" si="1"/>
        <v>15</v>
      </c>
      <c r="F419" s="60" t="s">
        <v>118</v>
      </c>
      <c r="G419" s="88" t="s">
        <v>119</v>
      </c>
      <c r="H419" s="88">
        <v>62768</v>
      </c>
      <c r="I419" s="98"/>
      <c r="J419" s="98"/>
      <c r="K419" s="86">
        <v>1</v>
      </c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 x14ac:dyDescent="0.35">
      <c r="A420" s="60" t="s">
        <v>563</v>
      </c>
      <c r="B420" s="86" t="s">
        <v>104</v>
      </c>
      <c r="C420" s="60" t="s">
        <v>561</v>
      </c>
      <c r="D420" s="87">
        <v>42019</v>
      </c>
      <c r="E420" s="88">
        <f t="shared" ca="1" si="1"/>
        <v>10</v>
      </c>
      <c r="F420" s="60" t="s">
        <v>141</v>
      </c>
      <c r="G420" s="88" t="s">
        <v>119</v>
      </c>
      <c r="H420" s="88">
        <v>26057</v>
      </c>
      <c r="I420" s="98"/>
      <c r="J420" s="98"/>
      <c r="K420" s="86">
        <v>3</v>
      </c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 x14ac:dyDescent="0.35">
      <c r="A421" s="60" t="s">
        <v>564</v>
      </c>
      <c r="B421" s="86" t="s">
        <v>101</v>
      </c>
      <c r="C421" s="60" t="s">
        <v>561</v>
      </c>
      <c r="D421" s="87">
        <v>42025</v>
      </c>
      <c r="E421" s="88">
        <f t="shared" ca="1" si="1"/>
        <v>10</v>
      </c>
      <c r="F421" s="60" t="s">
        <v>118</v>
      </c>
      <c r="G421" s="88" t="s">
        <v>119</v>
      </c>
      <c r="H421" s="88">
        <v>111847</v>
      </c>
      <c r="I421" s="98"/>
      <c r="J421" s="98"/>
      <c r="K421" s="86">
        <v>5</v>
      </c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 x14ac:dyDescent="0.35">
      <c r="A422" s="60" t="s">
        <v>565</v>
      </c>
      <c r="B422" s="86" t="s">
        <v>101</v>
      </c>
      <c r="C422" s="60" t="s">
        <v>561</v>
      </c>
      <c r="D422" s="87">
        <v>40198</v>
      </c>
      <c r="E422" s="88">
        <f t="shared" ca="1" si="1"/>
        <v>15</v>
      </c>
      <c r="F422" s="60" t="s">
        <v>118</v>
      </c>
      <c r="G422" s="88" t="s">
        <v>119</v>
      </c>
      <c r="H422" s="88">
        <v>115916</v>
      </c>
      <c r="I422" s="98"/>
      <c r="J422" s="98"/>
      <c r="K422" s="86">
        <v>5</v>
      </c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 x14ac:dyDescent="0.35">
      <c r="A423" s="60" t="s">
        <v>566</v>
      </c>
      <c r="B423" s="86" t="s">
        <v>127</v>
      </c>
      <c r="C423" s="60" t="s">
        <v>561</v>
      </c>
      <c r="D423" s="87">
        <v>40201</v>
      </c>
      <c r="E423" s="88">
        <f t="shared" ca="1" si="1"/>
        <v>15</v>
      </c>
      <c r="F423" s="60" t="s">
        <v>118</v>
      </c>
      <c r="G423" s="88" t="s">
        <v>128</v>
      </c>
      <c r="H423" s="88">
        <v>96237</v>
      </c>
      <c r="I423" s="98"/>
      <c r="J423" s="98"/>
      <c r="K423" s="86">
        <v>5</v>
      </c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 x14ac:dyDescent="0.35">
      <c r="A424" s="60" t="s">
        <v>567</v>
      </c>
      <c r="B424" s="86" t="s">
        <v>102</v>
      </c>
      <c r="C424" s="60" t="s">
        <v>561</v>
      </c>
      <c r="D424" s="87">
        <v>41324</v>
      </c>
      <c r="E424" s="88">
        <f t="shared" ca="1" si="1"/>
        <v>12</v>
      </c>
      <c r="F424" s="60" t="s">
        <v>118</v>
      </c>
      <c r="G424" s="88" t="s">
        <v>149</v>
      </c>
      <c r="H424" s="88">
        <v>71913</v>
      </c>
      <c r="I424" s="98"/>
      <c r="J424" s="98"/>
      <c r="K424" s="86">
        <v>1</v>
      </c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 x14ac:dyDescent="0.35">
      <c r="A425" s="60" t="s">
        <v>568</v>
      </c>
      <c r="B425" s="86" t="s">
        <v>134</v>
      </c>
      <c r="C425" s="60" t="s">
        <v>561</v>
      </c>
      <c r="D425" s="87">
        <v>38789</v>
      </c>
      <c r="E425" s="88">
        <f t="shared" ca="1" si="1"/>
        <v>18</v>
      </c>
      <c r="F425" s="60" t="s">
        <v>131</v>
      </c>
      <c r="G425" s="88"/>
      <c r="H425" s="88">
        <v>35151</v>
      </c>
      <c r="I425" s="98"/>
      <c r="J425" s="98"/>
      <c r="K425" s="86">
        <v>3</v>
      </c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 x14ac:dyDescent="0.35">
      <c r="A426" s="60" t="s">
        <v>569</v>
      </c>
      <c r="B426" s="86" t="s">
        <v>101</v>
      </c>
      <c r="C426" s="60" t="s">
        <v>561</v>
      </c>
      <c r="D426" s="87">
        <v>39885</v>
      </c>
      <c r="E426" s="88">
        <f t="shared" ca="1" si="1"/>
        <v>15</v>
      </c>
      <c r="F426" s="60" t="s">
        <v>118</v>
      </c>
      <c r="G426" s="88" t="s">
        <v>119</v>
      </c>
      <c r="H426" s="88">
        <v>74004</v>
      </c>
      <c r="I426" s="98"/>
      <c r="J426" s="98"/>
      <c r="K426" s="86">
        <v>5</v>
      </c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 x14ac:dyDescent="0.35">
      <c r="A427" s="60" t="s">
        <v>570</v>
      </c>
      <c r="B427" s="86" t="s">
        <v>125</v>
      </c>
      <c r="C427" s="60" t="s">
        <v>561</v>
      </c>
      <c r="D427" s="87">
        <v>41698</v>
      </c>
      <c r="E427" s="88">
        <f t="shared" ca="1" si="1"/>
        <v>11</v>
      </c>
      <c r="F427" s="60" t="s">
        <v>123</v>
      </c>
      <c r="G427" s="88"/>
      <c r="H427" s="88">
        <v>57674</v>
      </c>
      <c r="I427" s="98"/>
      <c r="J427" s="98"/>
      <c r="K427" s="86">
        <v>3</v>
      </c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 x14ac:dyDescent="0.35">
      <c r="A428" s="60" t="s">
        <v>571</v>
      </c>
      <c r="B428" s="86" t="s">
        <v>101</v>
      </c>
      <c r="C428" s="60" t="s">
        <v>561</v>
      </c>
      <c r="D428" s="87">
        <v>36981</v>
      </c>
      <c r="E428" s="88">
        <f t="shared" ca="1" si="1"/>
        <v>23</v>
      </c>
      <c r="F428" s="60" t="s">
        <v>141</v>
      </c>
      <c r="G428" s="88" t="s">
        <v>119</v>
      </c>
      <c r="H428" s="88">
        <v>25849</v>
      </c>
      <c r="I428" s="98"/>
      <c r="J428" s="98"/>
      <c r="K428" s="86">
        <v>3</v>
      </c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 x14ac:dyDescent="0.35">
      <c r="A429" s="60" t="s">
        <v>572</v>
      </c>
      <c r="B429" s="86" t="s">
        <v>134</v>
      </c>
      <c r="C429" s="60" t="s">
        <v>561</v>
      </c>
      <c r="D429" s="87">
        <v>37701</v>
      </c>
      <c r="E429" s="88">
        <f t="shared" ca="1" si="1"/>
        <v>21</v>
      </c>
      <c r="F429" s="60" t="s">
        <v>131</v>
      </c>
      <c r="G429" s="88"/>
      <c r="H429" s="88">
        <v>27985</v>
      </c>
      <c r="I429" s="98"/>
      <c r="J429" s="98"/>
      <c r="K429" s="86">
        <v>4</v>
      </c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 x14ac:dyDescent="0.35">
      <c r="A430" s="60" t="s">
        <v>573</v>
      </c>
      <c r="B430" s="86" t="s">
        <v>134</v>
      </c>
      <c r="C430" s="60" t="s">
        <v>561</v>
      </c>
      <c r="D430" s="87">
        <v>40302</v>
      </c>
      <c r="E430" s="88">
        <f t="shared" ca="1" si="1"/>
        <v>14</v>
      </c>
      <c r="F430" s="60" t="s">
        <v>118</v>
      </c>
      <c r="G430" s="88" t="s">
        <v>149</v>
      </c>
      <c r="H430" s="88">
        <v>66292</v>
      </c>
      <c r="I430" s="98"/>
      <c r="J430" s="98"/>
      <c r="K430" s="86">
        <v>3</v>
      </c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 x14ac:dyDescent="0.35">
      <c r="A431" s="60" t="s">
        <v>574</v>
      </c>
      <c r="B431" s="86" t="s">
        <v>102</v>
      </c>
      <c r="C431" s="60" t="s">
        <v>561</v>
      </c>
      <c r="D431" s="87">
        <v>36999</v>
      </c>
      <c r="E431" s="88">
        <f t="shared" ca="1" si="1"/>
        <v>23</v>
      </c>
      <c r="F431" s="60" t="s">
        <v>123</v>
      </c>
      <c r="G431" s="88"/>
      <c r="H431" s="88">
        <v>51143</v>
      </c>
      <c r="I431" s="98"/>
      <c r="J431" s="98"/>
      <c r="K431" s="86">
        <v>3</v>
      </c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 x14ac:dyDescent="0.35">
      <c r="A432" s="60" t="s">
        <v>575</v>
      </c>
      <c r="B432" s="86" t="s">
        <v>125</v>
      </c>
      <c r="C432" s="60" t="s">
        <v>561</v>
      </c>
      <c r="D432" s="87">
        <v>40694</v>
      </c>
      <c r="E432" s="88">
        <f t="shared" ca="1" si="1"/>
        <v>13</v>
      </c>
      <c r="F432" s="60" t="s">
        <v>131</v>
      </c>
      <c r="G432" s="88"/>
      <c r="H432" s="88">
        <v>24219</v>
      </c>
      <c r="I432" s="98"/>
      <c r="J432" s="98"/>
      <c r="K432" s="86">
        <v>3</v>
      </c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 x14ac:dyDescent="0.35">
      <c r="A433" s="60" t="s">
        <v>576</v>
      </c>
      <c r="B433" s="86" t="s">
        <v>134</v>
      </c>
      <c r="C433" s="60" t="s">
        <v>561</v>
      </c>
      <c r="D433" s="87">
        <v>37047</v>
      </c>
      <c r="E433" s="88">
        <f t="shared" ca="1" si="1"/>
        <v>23</v>
      </c>
      <c r="F433" s="60" t="s">
        <v>118</v>
      </c>
      <c r="G433" s="88" t="s">
        <v>119</v>
      </c>
      <c r="H433" s="88">
        <v>114318</v>
      </c>
      <c r="I433" s="98"/>
      <c r="J433" s="98"/>
      <c r="K433" s="86">
        <v>4</v>
      </c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 x14ac:dyDescent="0.35">
      <c r="A434" s="60" t="s">
        <v>577</v>
      </c>
      <c r="B434" s="86" t="s">
        <v>134</v>
      </c>
      <c r="C434" s="60" t="s">
        <v>561</v>
      </c>
      <c r="D434" s="87">
        <v>37407</v>
      </c>
      <c r="E434" s="88">
        <f t="shared" ca="1" si="1"/>
        <v>22</v>
      </c>
      <c r="F434" s="60" t="s">
        <v>123</v>
      </c>
      <c r="G434" s="88"/>
      <c r="H434" s="88">
        <v>50063</v>
      </c>
      <c r="I434" s="98"/>
      <c r="J434" s="98"/>
      <c r="K434" s="86">
        <v>3</v>
      </c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 x14ac:dyDescent="0.35">
      <c r="A435" s="60" t="s">
        <v>578</v>
      </c>
      <c r="B435" s="86" t="s">
        <v>101</v>
      </c>
      <c r="C435" s="60" t="s">
        <v>561</v>
      </c>
      <c r="D435" s="87">
        <v>37773</v>
      </c>
      <c r="E435" s="88">
        <f t="shared" ca="1" si="1"/>
        <v>21</v>
      </c>
      <c r="F435" s="60" t="s">
        <v>141</v>
      </c>
      <c r="G435" s="88" t="s">
        <v>149</v>
      </c>
      <c r="H435" s="88">
        <v>26463</v>
      </c>
      <c r="I435" s="98"/>
      <c r="J435" s="98"/>
      <c r="K435" s="86">
        <v>1</v>
      </c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 x14ac:dyDescent="0.35">
      <c r="A436" s="60" t="s">
        <v>579</v>
      </c>
      <c r="B436" s="86" t="s">
        <v>101</v>
      </c>
      <c r="C436" s="60" t="s">
        <v>561</v>
      </c>
      <c r="D436" s="87">
        <v>39222</v>
      </c>
      <c r="E436" s="88">
        <f t="shared" ca="1" si="1"/>
        <v>17</v>
      </c>
      <c r="F436" s="60" t="s">
        <v>123</v>
      </c>
      <c r="G436" s="88"/>
      <c r="H436" s="88">
        <v>45041</v>
      </c>
      <c r="I436" s="98"/>
      <c r="J436" s="98"/>
      <c r="K436" s="86">
        <v>1</v>
      </c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 x14ac:dyDescent="0.35">
      <c r="A437" s="60" t="s">
        <v>580</v>
      </c>
      <c r="B437" s="86" t="s">
        <v>101</v>
      </c>
      <c r="C437" s="60" t="s">
        <v>561</v>
      </c>
      <c r="D437" s="87">
        <v>42194</v>
      </c>
      <c r="E437" s="88">
        <f t="shared" ca="1" si="1"/>
        <v>9</v>
      </c>
      <c r="F437" s="60" t="s">
        <v>131</v>
      </c>
      <c r="G437" s="88"/>
      <c r="H437" s="88">
        <v>30868</v>
      </c>
      <c r="I437" s="98"/>
      <c r="J437" s="98"/>
      <c r="K437" s="86">
        <v>4</v>
      </c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 x14ac:dyDescent="0.35">
      <c r="A438" s="60" t="s">
        <v>581</v>
      </c>
      <c r="B438" s="86" t="s">
        <v>134</v>
      </c>
      <c r="C438" s="60" t="s">
        <v>561</v>
      </c>
      <c r="D438" s="87">
        <v>40362</v>
      </c>
      <c r="E438" s="88">
        <f t="shared" ca="1" si="1"/>
        <v>14</v>
      </c>
      <c r="F438" s="60" t="s">
        <v>118</v>
      </c>
      <c r="G438" s="88" t="s">
        <v>119</v>
      </c>
      <c r="H438" s="88">
        <v>72484</v>
      </c>
      <c r="I438" s="98"/>
      <c r="J438" s="98"/>
      <c r="K438" s="86">
        <v>3</v>
      </c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 x14ac:dyDescent="0.35">
      <c r="A439" s="60" t="s">
        <v>582</v>
      </c>
      <c r="B439" s="86" t="s">
        <v>101</v>
      </c>
      <c r="C439" s="60" t="s">
        <v>561</v>
      </c>
      <c r="D439" s="87">
        <v>39994</v>
      </c>
      <c r="E439" s="88">
        <f t="shared" ca="1" si="1"/>
        <v>15</v>
      </c>
      <c r="F439" s="60" t="s">
        <v>141</v>
      </c>
      <c r="G439" s="88" t="s">
        <v>121</v>
      </c>
      <c r="H439" s="88">
        <v>27020</v>
      </c>
      <c r="I439" s="98"/>
      <c r="J439" s="98"/>
      <c r="K439" s="86">
        <v>3</v>
      </c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 x14ac:dyDescent="0.35">
      <c r="A440" s="60" t="s">
        <v>583</v>
      </c>
      <c r="B440" s="86" t="s">
        <v>104</v>
      </c>
      <c r="C440" s="60" t="s">
        <v>561</v>
      </c>
      <c r="D440" s="87">
        <v>40735</v>
      </c>
      <c r="E440" s="88">
        <f t="shared" ca="1" si="1"/>
        <v>13</v>
      </c>
      <c r="F440" s="60" t="s">
        <v>118</v>
      </c>
      <c r="G440" s="88" t="s">
        <v>139</v>
      </c>
      <c r="H440" s="88">
        <v>119430</v>
      </c>
      <c r="I440" s="98"/>
      <c r="J440" s="98"/>
      <c r="K440" s="86">
        <v>1</v>
      </c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 x14ac:dyDescent="0.35">
      <c r="A441" s="60" t="s">
        <v>584</v>
      </c>
      <c r="B441" s="86" t="s">
        <v>125</v>
      </c>
      <c r="C441" s="60" t="s">
        <v>561</v>
      </c>
      <c r="D441" s="87">
        <v>41448</v>
      </c>
      <c r="E441" s="88">
        <f t="shared" ca="1" si="1"/>
        <v>11</v>
      </c>
      <c r="F441" s="60" t="s">
        <v>118</v>
      </c>
      <c r="G441" s="88" t="s">
        <v>119</v>
      </c>
      <c r="H441" s="88">
        <v>81269</v>
      </c>
      <c r="I441" s="98"/>
      <c r="J441" s="98"/>
      <c r="K441" s="86">
        <v>4</v>
      </c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 x14ac:dyDescent="0.35">
      <c r="A442" s="60" t="s">
        <v>585</v>
      </c>
      <c r="B442" s="86" t="s">
        <v>101</v>
      </c>
      <c r="C442" s="60" t="s">
        <v>561</v>
      </c>
      <c r="D442" s="87">
        <v>41840</v>
      </c>
      <c r="E442" s="88">
        <f t="shared" ca="1" si="1"/>
        <v>10</v>
      </c>
      <c r="F442" s="60" t="s">
        <v>118</v>
      </c>
      <c r="G442" s="88" t="s">
        <v>128</v>
      </c>
      <c r="H442" s="88">
        <v>88867</v>
      </c>
      <c r="I442" s="98"/>
      <c r="J442" s="98"/>
      <c r="K442" s="86">
        <v>5</v>
      </c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 x14ac:dyDescent="0.35">
      <c r="A443" s="60" t="s">
        <v>586</v>
      </c>
      <c r="B443" s="86" t="s">
        <v>104</v>
      </c>
      <c r="C443" s="60" t="s">
        <v>561</v>
      </c>
      <c r="D443" s="87">
        <v>38548</v>
      </c>
      <c r="E443" s="88">
        <f t="shared" ca="1" si="1"/>
        <v>19</v>
      </c>
      <c r="F443" s="60" t="s">
        <v>118</v>
      </c>
      <c r="G443" s="88" t="s">
        <v>119</v>
      </c>
      <c r="H443" s="88">
        <v>122122</v>
      </c>
      <c r="I443" s="98"/>
      <c r="J443" s="98"/>
      <c r="K443" s="86">
        <v>5</v>
      </c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 x14ac:dyDescent="0.35">
      <c r="A444" s="60" t="s">
        <v>587</v>
      </c>
      <c r="B444" s="86" t="s">
        <v>134</v>
      </c>
      <c r="C444" s="60" t="s">
        <v>561</v>
      </c>
      <c r="D444" s="87">
        <v>39305</v>
      </c>
      <c r="E444" s="88">
        <f t="shared" ca="1" si="1"/>
        <v>17</v>
      </c>
      <c r="F444" s="60" t="s">
        <v>118</v>
      </c>
      <c r="G444" s="88" t="s">
        <v>149</v>
      </c>
      <c r="H444" s="88">
        <v>121549</v>
      </c>
      <c r="I444" s="98"/>
      <c r="J444" s="98"/>
      <c r="K444" s="86">
        <v>1</v>
      </c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 x14ac:dyDescent="0.35">
      <c r="A445" s="60" t="s">
        <v>588</v>
      </c>
      <c r="B445" s="86" t="s">
        <v>125</v>
      </c>
      <c r="C445" s="60" t="s">
        <v>561</v>
      </c>
      <c r="D445" s="87">
        <v>40377</v>
      </c>
      <c r="E445" s="88">
        <f t="shared" ca="1" si="1"/>
        <v>14</v>
      </c>
      <c r="F445" s="60" t="s">
        <v>118</v>
      </c>
      <c r="G445" s="88" t="s">
        <v>139</v>
      </c>
      <c r="H445" s="88">
        <v>119928</v>
      </c>
      <c r="I445" s="98"/>
      <c r="J445" s="98"/>
      <c r="K445" s="86">
        <v>3</v>
      </c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 x14ac:dyDescent="0.35">
      <c r="A446" s="60" t="s">
        <v>589</v>
      </c>
      <c r="B446" s="86" t="s">
        <v>127</v>
      </c>
      <c r="C446" s="60" t="s">
        <v>561</v>
      </c>
      <c r="D446" s="87">
        <v>40756</v>
      </c>
      <c r="E446" s="88">
        <f t="shared" ca="1" si="1"/>
        <v>13</v>
      </c>
      <c r="F446" s="60" t="s">
        <v>118</v>
      </c>
      <c r="G446" s="88" t="s">
        <v>149</v>
      </c>
      <c r="H446" s="88">
        <v>79427</v>
      </c>
      <c r="I446" s="98"/>
      <c r="J446" s="98"/>
      <c r="K446" s="86">
        <v>1</v>
      </c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 x14ac:dyDescent="0.35">
      <c r="A447" s="60" t="s">
        <v>590</v>
      </c>
      <c r="B447" s="86" t="s">
        <v>127</v>
      </c>
      <c r="C447" s="60" t="s">
        <v>561</v>
      </c>
      <c r="D447" s="87">
        <v>41471</v>
      </c>
      <c r="E447" s="88">
        <f t="shared" ca="1" si="1"/>
        <v>11</v>
      </c>
      <c r="F447" s="60" t="s">
        <v>118</v>
      </c>
      <c r="G447" s="88" t="s">
        <v>119</v>
      </c>
      <c r="H447" s="88">
        <v>117406</v>
      </c>
      <c r="I447" s="98"/>
      <c r="J447" s="98"/>
      <c r="K447" s="86">
        <v>1</v>
      </c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 x14ac:dyDescent="0.35">
      <c r="A448" s="60" t="s">
        <v>591</v>
      </c>
      <c r="B448" s="86" t="s">
        <v>104</v>
      </c>
      <c r="C448" s="60" t="s">
        <v>561</v>
      </c>
      <c r="D448" s="87">
        <v>41481</v>
      </c>
      <c r="E448" s="88">
        <f t="shared" ca="1" si="1"/>
        <v>11</v>
      </c>
      <c r="F448" s="60" t="s">
        <v>131</v>
      </c>
      <c r="G448" s="88"/>
      <c r="H448" s="88">
        <v>36275</v>
      </c>
      <c r="I448" s="98"/>
      <c r="J448" s="98"/>
      <c r="K448" s="86">
        <v>3</v>
      </c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 x14ac:dyDescent="0.35">
      <c r="A449" s="60" t="s">
        <v>592</v>
      </c>
      <c r="B449" s="86" t="s">
        <v>134</v>
      </c>
      <c r="C449" s="60" t="s">
        <v>561</v>
      </c>
      <c r="D449" s="87">
        <v>41885</v>
      </c>
      <c r="E449" s="88">
        <f t="shared" ca="1" si="1"/>
        <v>10</v>
      </c>
      <c r="F449" s="60" t="s">
        <v>118</v>
      </c>
      <c r="G449" s="88" t="s">
        <v>121</v>
      </c>
      <c r="H449" s="88">
        <v>86617</v>
      </c>
      <c r="I449" s="98"/>
      <c r="J449" s="98"/>
      <c r="K449" s="86">
        <v>3</v>
      </c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 x14ac:dyDescent="0.35">
      <c r="A450" s="60" t="s">
        <v>593</v>
      </c>
      <c r="B450" s="86" t="s">
        <v>101</v>
      </c>
      <c r="C450" s="60" t="s">
        <v>561</v>
      </c>
      <c r="D450" s="87">
        <v>42261</v>
      </c>
      <c r="E450" s="88">
        <f t="shared" ca="1" si="1"/>
        <v>9</v>
      </c>
      <c r="F450" s="60" t="s">
        <v>118</v>
      </c>
      <c r="G450" s="88" t="s">
        <v>139</v>
      </c>
      <c r="H450" s="88">
        <v>69672</v>
      </c>
      <c r="I450" s="98"/>
      <c r="J450" s="98"/>
      <c r="K450" s="86">
        <v>5</v>
      </c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 x14ac:dyDescent="0.35">
      <c r="A451" s="60" t="s">
        <v>594</v>
      </c>
      <c r="B451" s="86" t="s">
        <v>134</v>
      </c>
      <c r="C451" s="60" t="s">
        <v>561</v>
      </c>
      <c r="D451" s="87">
        <v>42264</v>
      </c>
      <c r="E451" s="88">
        <f t="shared" ca="1" si="1"/>
        <v>9</v>
      </c>
      <c r="F451" s="60" t="s">
        <v>141</v>
      </c>
      <c r="G451" s="88" t="s">
        <v>139</v>
      </c>
      <c r="H451" s="88">
        <v>28486</v>
      </c>
      <c r="I451" s="98"/>
      <c r="J451" s="98"/>
      <c r="K451" s="86">
        <v>5</v>
      </c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 x14ac:dyDescent="0.35">
      <c r="A452" s="60" t="s">
        <v>595</v>
      </c>
      <c r="B452" s="86" t="s">
        <v>125</v>
      </c>
      <c r="C452" s="60" t="s">
        <v>561</v>
      </c>
      <c r="D452" s="87">
        <v>40809</v>
      </c>
      <c r="E452" s="88">
        <f t="shared" ca="1" si="1"/>
        <v>13</v>
      </c>
      <c r="F452" s="60" t="s">
        <v>118</v>
      </c>
      <c r="G452" s="88" t="s">
        <v>119</v>
      </c>
      <c r="H452" s="88">
        <v>122589</v>
      </c>
      <c r="I452" s="98"/>
      <c r="J452" s="98"/>
      <c r="K452" s="86">
        <v>3</v>
      </c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 x14ac:dyDescent="0.35">
      <c r="A453" s="60" t="s">
        <v>596</v>
      </c>
      <c r="B453" s="86" t="s">
        <v>104</v>
      </c>
      <c r="C453" s="60" t="s">
        <v>561</v>
      </c>
      <c r="D453" s="87">
        <v>41530</v>
      </c>
      <c r="E453" s="88">
        <f t="shared" ca="1" si="1"/>
        <v>11</v>
      </c>
      <c r="F453" s="60" t="s">
        <v>118</v>
      </c>
      <c r="G453" s="88" t="s">
        <v>149</v>
      </c>
      <c r="H453" s="88">
        <v>81656</v>
      </c>
      <c r="I453" s="98"/>
      <c r="J453" s="98"/>
      <c r="K453" s="86">
        <v>1</v>
      </c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 x14ac:dyDescent="0.35">
      <c r="A454" s="60" t="s">
        <v>597</v>
      </c>
      <c r="B454" s="86" t="s">
        <v>134</v>
      </c>
      <c r="C454" s="60" t="s">
        <v>561</v>
      </c>
      <c r="D454" s="87">
        <v>41530</v>
      </c>
      <c r="E454" s="88">
        <f t="shared" ca="1" si="1"/>
        <v>11</v>
      </c>
      <c r="F454" s="60" t="s">
        <v>123</v>
      </c>
      <c r="G454" s="88"/>
      <c r="H454" s="88">
        <v>46892</v>
      </c>
      <c r="I454" s="98"/>
      <c r="J454" s="98"/>
      <c r="K454" s="86">
        <v>5</v>
      </c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 x14ac:dyDescent="0.35">
      <c r="A455" s="60" t="s">
        <v>598</v>
      </c>
      <c r="B455" s="86" t="s">
        <v>125</v>
      </c>
      <c r="C455" s="60" t="s">
        <v>561</v>
      </c>
      <c r="D455" s="87">
        <v>41546</v>
      </c>
      <c r="E455" s="88">
        <f t="shared" ca="1" si="1"/>
        <v>11</v>
      </c>
      <c r="F455" s="60" t="s">
        <v>131</v>
      </c>
      <c r="G455" s="88"/>
      <c r="H455" s="88">
        <v>28872</v>
      </c>
      <c r="I455" s="98"/>
      <c r="J455" s="98"/>
      <c r="K455" s="86">
        <v>4</v>
      </c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 x14ac:dyDescent="0.35">
      <c r="A456" s="60" t="s">
        <v>599</v>
      </c>
      <c r="B456" s="86" t="s">
        <v>101</v>
      </c>
      <c r="C456" s="60" t="s">
        <v>561</v>
      </c>
      <c r="D456" s="87">
        <v>42311</v>
      </c>
      <c r="E456" s="88">
        <f t="shared" ca="1" si="1"/>
        <v>9</v>
      </c>
      <c r="F456" s="60" t="s">
        <v>118</v>
      </c>
      <c r="G456" s="88" t="s">
        <v>121</v>
      </c>
      <c r="H456" s="88">
        <v>119082</v>
      </c>
      <c r="I456" s="98"/>
      <c r="J456" s="98"/>
      <c r="K456" s="86">
        <v>2</v>
      </c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 x14ac:dyDescent="0.35">
      <c r="A457" s="60" t="s">
        <v>600</v>
      </c>
      <c r="B457" s="86" t="s">
        <v>101</v>
      </c>
      <c r="C457" s="60" t="s">
        <v>561</v>
      </c>
      <c r="D457" s="87">
        <v>41570</v>
      </c>
      <c r="E457" s="88">
        <f t="shared" ca="1" si="1"/>
        <v>11</v>
      </c>
      <c r="F457" s="60" t="s">
        <v>118</v>
      </c>
      <c r="G457" s="88" t="s">
        <v>139</v>
      </c>
      <c r="H457" s="88">
        <v>74560</v>
      </c>
      <c r="I457" s="98"/>
      <c r="J457" s="98"/>
      <c r="K457" s="86">
        <v>4</v>
      </c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 x14ac:dyDescent="0.35">
      <c r="A458" s="60" t="s">
        <v>601</v>
      </c>
      <c r="B458" s="86" t="s">
        <v>101</v>
      </c>
      <c r="C458" s="60" t="s">
        <v>561</v>
      </c>
      <c r="D458" s="87">
        <v>40482</v>
      </c>
      <c r="E458" s="88">
        <f t="shared" ca="1" si="1"/>
        <v>14</v>
      </c>
      <c r="F458" s="60" t="s">
        <v>118</v>
      </c>
      <c r="G458" s="88" t="s">
        <v>128</v>
      </c>
      <c r="H458" s="88">
        <v>112299</v>
      </c>
      <c r="I458" s="98"/>
      <c r="J458" s="98"/>
      <c r="K458" s="86">
        <v>2</v>
      </c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 x14ac:dyDescent="0.35">
      <c r="A459" s="60" t="s">
        <v>602</v>
      </c>
      <c r="B459" s="86" t="s">
        <v>134</v>
      </c>
      <c r="C459" s="60" t="s">
        <v>561</v>
      </c>
      <c r="D459" s="87">
        <v>41961</v>
      </c>
      <c r="E459" s="88">
        <f t="shared" ca="1" si="1"/>
        <v>10</v>
      </c>
      <c r="F459" s="60" t="s">
        <v>118</v>
      </c>
      <c r="G459" s="88" t="s">
        <v>119</v>
      </c>
      <c r="H459" s="88">
        <v>125668</v>
      </c>
      <c r="I459" s="98"/>
      <c r="J459" s="98"/>
      <c r="K459" s="86">
        <v>2</v>
      </c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 x14ac:dyDescent="0.35">
      <c r="A460" s="60" t="s">
        <v>603</v>
      </c>
      <c r="B460" s="86" t="s">
        <v>134</v>
      </c>
      <c r="C460" s="60" t="s">
        <v>561</v>
      </c>
      <c r="D460" s="87">
        <v>41603</v>
      </c>
      <c r="E460" s="88">
        <f t="shared" ca="1" si="1"/>
        <v>11</v>
      </c>
      <c r="F460" s="60" t="s">
        <v>118</v>
      </c>
      <c r="G460" s="88" t="s">
        <v>121</v>
      </c>
      <c r="H460" s="88">
        <v>118895</v>
      </c>
      <c r="I460" s="98"/>
      <c r="J460" s="98"/>
      <c r="K460" s="86">
        <v>4</v>
      </c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 x14ac:dyDescent="0.35">
      <c r="A461" s="60" t="s">
        <v>604</v>
      </c>
      <c r="B461" s="86" t="s">
        <v>102</v>
      </c>
      <c r="C461" s="60" t="s">
        <v>561</v>
      </c>
      <c r="D461" s="87">
        <v>40861</v>
      </c>
      <c r="E461" s="88">
        <f t="shared" ca="1" si="1"/>
        <v>13</v>
      </c>
      <c r="F461" s="60" t="s">
        <v>131</v>
      </c>
      <c r="G461" s="88"/>
      <c r="H461" s="88">
        <v>25892</v>
      </c>
      <c r="I461" s="98"/>
      <c r="J461" s="98"/>
      <c r="K461" s="86">
        <v>4</v>
      </c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 x14ac:dyDescent="0.35">
      <c r="A462" s="60" t="s">
        <v>605</v>
      </c>
      <c r="B462" s="86" t="s">
        <v>101</v>
      </c>
      <c r="C462" s="60" t="s">
        <v>893</v>
      </c>
      <c r="D462" s="87">
        <v>41629</v>
      </c>
      <c r="E462" s="88">
        <f t="shared" ca="1" si="1"/>
        <v>11</v>
      </c>
      <c r="F462" s="60" t="s">
        <v>118</v>
      </c>
      <c r="G462" s="88" t="s">
        <v>119</v>
      </c>
      <c r="H462" s="88">
        <v>88343</v>
      </c>
      <c r="I462" s="98"/>
      <c r="J462" s="98"/>
      <c r="K462" s="86">
        <v>2</v>
      </c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 x14ac:dyDescent="0.35">
      <c r="A463" s="60" t="s">
        <v>607</v>
      </c>
      <c r="B463" s="86" t="s">
        <v>101</v>
      </c>
      <c r="C463" s="60" t="s">
        <v>893</v>
      </c>
      <c r="D463" s="87">
        <v>41663</v>
      </c>
      <c r="E463" s="88">
        <f t="shared" ca="1" si="1"/>
        <v>11</v>
      </c>
      <c r="F463" s="60" t="s">
        <v>118</v>
      </c>
      <c r="G463" s="88" t="s">
        <v>119</v>
      </c>
      <c r="H463" s="88">
        <v>124288</v>
      </c>
      <c r="I463" s="98"/>
      <c r="J463" s="98"/>
      <c r="K463" s="86">
        <v>2</v>
      </c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 x14ac:dyDescent="0.35">
      <c r="A464" s="60" t="s">
        <v>608</v>
      </c>
      <c r="B464" s="86" t="s">
        <v>125</v>
      </c>
      <c r="C464" s="60" t="s">
        <v>893</v>
      </c>
      <c r="D464" s="87">
        <v>41669</v>
      </c>
      <c r="E464" s="88">
        <f t="shared" ca="1" si="1"/>
        <v>11</v>
      </c>
      <c r="F464" s="60" t="s">
        <v>123</v>
      </c>
      <c r="G464" s="88"/>
      <c r="H464" s="88">
        <v>63463</v>
      </c>
      <c r="I464" s="98"/>
      <c r="J464" s="98"/>
      <c r="K464" s="86">
        <v>5</v>
      </c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 x14ac:dyDescent="0.35">
      <c r="A465" s="60" t="s">
        <v>609</v>
      </c>
      <c r="B465" s="86" t="s">
        <v>134</v>
      </c>
      <c r="C465" s="60" t="s">
        <v>893</v>
      </c>
      <c r="D465" s="87">
        <v>41703</v>
      </c>
      <c r="E465" s="88">
        <f t="shared" ca="1" si="1"/>
        <v>10</v>
      </c>
      <c r="F465" s="60" t="s">
        <v>118</v>
      </c>
      <c r="G465" s="88" t="s">
        <v>139</v>
      </c>
      <c r="H465" s="88">
        <v>82275</v>
      </c>
      <c r="I465" s="98"/>
      <c r="J465" s="98"/>
      <c r="K465" s="86">
        <v>1</v>
      </c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 x14ac:dyDescent="0.35">
      <c r="A466" s="60" t="s">
        <v>610</v>
      </c>
      <c r="B466" s="86" t="s">
        <v>101</v>
      </c>
      <c r="C466" s="60" t="s">
        <v>893</v>
      </c>
      <c r="D466" s="87">
        <v>41732</v>
      </c>
      <c r="E466" s="88">
        <f t="shared" ca="1" si="1"/>
        <v>10</v>
      </c>
      <c r="F466" s="60" t="s">
        <v>141</v>
      </c>
      <c r="G466" s="88" t="s">
        <v>139</v>
      </c>
      <c r="H466" s="88">
        <v>26272</v>
      </c>
      <c r="I466" s="98"/>
      <c r="J466" s="98"/>
      <c r="K466" s="86">
        <v>5</v>
      </c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 x14ac:dyDescent="0.35">
      <c r="A467" s="60" t="s">
        <v>611</v>
      </c>
      <c r="B467" s="86" t="s">
        <v>134</v>
      </c>
      <c r="C467" s="60" t="s">
        <v>893</v>
      </c>
      <c r="D467" s="87">
        <v>41823</v>
      </c>
      <c r="E467" s="88">
        <f t="shared" ca="1" si="1"/>
        <v>10</v>
      </c>
      <c r="F467" s="60" t="s">
        <v>118</v>
      </c>
      <c r="G467" s="88" t="s">
        <v>119</v>
      </c>
      <c r="H467" s="88">
        <v>117715</v>
      </c>
      <c r="I467" s="98"/>
      <c r="J467" s="98"/>
      <c r="K467" s="86">
        <v>5</v>
      </c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 x14ac:dyDescent="0.35">
      <c r="A468" s="60" t="s">
        <v>612</v>
      </c>
      <c r="B468" s="86" t="s">
        <v>101</v>
      </c>
      <c r="C468" s="60" t="s">
        <v>893</v>
      </c>
      <c r="D468" s="87">
        <v>40765</v>
      </c>
      <c r="E468" s="88">
        <f t="shared" ca="1" si="1"/>
        <v>13</v>
      </c>
      <c r="F468" s="60" t="s">
        <v>118</v>
      </c>
      <c r="G468" s="88" t="s">
        <v>128</v>
      </c>
      <c r="H468" s="88">
        <v>74910</v>
      </c>
      <c r="I468" s="98"/>
      <c r="J468" s="98"/>
      <c r="K468" s="86">
        <v>4</v>
      </c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 x14ac:dyDescent="0.35">
      <c r="A469" s="60" t="s">
        <v>613</v>
      </c>
      <c r="B469" s="86" t="s">
        <v>134</v>
      </c>
      <c r="C469" s="60" t="s">
        <v>893</v>
      </c>
      <c r="D469" s="87">
        <v>40766</v>
      </c>
      <c r="E469" s="88">
        <f t="shared" ca="1" si="1"/>
        <v>13</v>
      </c>
      <c r="F469" s="60" t="s">
        <v>141</v>
      </c>
      <c r="G469" s="88" t="s">
        <v>119</v>
      </c>
      <c r="H469" s="88">
        <v>28852</v>
      </c>
      <c r="I469" s="98"/>
      <c r="J469" s="98"/>
      <c r="K469" s="86">
        <v>5</v>
      </c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 x14ac:dyDescent="0.35">
      <c r="A470" s="60" t="s">
        <v>614</v>
      </c>
      <c r="B470" s="86" t="s">
        <v>134</v>
      </c>
      <c r="C470" s="60" t="s">
        <v>893</v>
      </c>
      <c r="D470" s="87">
        <v>41843</v>
      </c>
      <c r="E470" s="88">
        <f t="shared" ca="1" si="1"/>
        <v>10</v>
      </c>
      <c r="F470" s="60" t="s">
        <v>118</v>
      </c>
      <c r="G470" s="88" t="s">
        <v>149</v>
      </c>
      <c r="H470" s="88">
        <v>83926</v>
      </c>
      <c r="I470" s="98"/>
      <c r="J470" s="98"/>
      <c r="K470" s="86">
        <v>4</v>
      </c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 x14ac:dyDescent="0.35">
      <c r="A471" s="60" t="s">
        <v>615</v>
      </c>
      <c r="B471" s="86" t="s">
        <v>101</v>
      </c>
      <c r="C471" s="60" t="s">
        <v>893</v>
      </c>
      <c r="D471" s="87">
        <v>40811</v>
      </c>
      <c r="E471" s="88">
        <f t="shared" ca="1" si="1"/>
        <v>13</v>
      </c>
      <c r="F471" s="60" t="s">
        <v>131</v>
      </c>
      <c r="G471" s="88"/>
      <c r="H471" s="88">
        <v>38032</v>
      </c>
      <c r="I471" s="98"/>
      <c r="J471" s="98"/>
      <c r="K471" s="86">
        <v>3</v>
      </c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 x14ac:dyDescent="0.35">
      <c r="A472" s="60" t="s">
        <v>616</v>
      </c>
      <c r="B472" s="86" t="s">
        <v>104</v>
      </c>
      <c r="C472" s="60" t="s">
        <v>893</v>
      </c>
      <c r="D472" s="87">
        <v>40813</v>
      </c>
      <c r="E472" s="88">
        <f t="shared" ca="1" si="1"/>
        <v>13</v>
      </c>
      <c r="F472" s="60" t="s">
        <v>118</v>
      </c>
      <c r="G472" s="88" t="s">
        <v>121</v>
      </c>
      <c r="H472" s="88">
        <v>73842</v>
      </c>
      <c r="I472" s="98"/>
      <c r="J472" s="98"/>
      <c r="K472" s="86">
        <v>1</v>
      </c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 x14ac:dyDescent="0.35">
      <c r="A473" s="60" t="s">
        <v>617</v>
      </c>
      <c r="B473" s="86" t="s">
        <v>127</v>
      </c>
      <c r="C473" s="60" t="s">
        <v>893</v>
      </c>
      <c r="D473" s="87">
        <v>41896</v>
      </c>
      <c r="E473" s="88">
        <f t="shared" ca="1" si="1"/>
        <v>10</v>
      </c>
      <c r="F473" s="60" t="s">
        <v>118</v>
      </c>
      <c r="G473" s="88" t="s">
        <v>128</v>
      </c>
      <c r="H473" s="88">
        <v>78867</v>
      </c>
      <c r="I473" s="98"/>
      <c r="J473" s="98"/>
      <c r="K473" s="86">
        <v>1</v>
      </c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 x14ac:dyDescent="0.35">
      <c r="A474" s="60" t="s">
        <v>618</v>
      </c>
      <c r="B474" s="86" t="s">
        <v>134</v>
      </c>
      <c r="C474" s="60" t="s">
        <v>893</v>
      </c>
      <c r="D474" s="87">
        <v>41919</v>
      </c>
      <c r="E474" s="88">
        <f t="shared" ca="1" si="1"/>
        <v>10</v>
      </c>
      <c r="F474" s="60" t="s">
        <v>118</v>
      </c>
      <c r="G474" s="88" t="s">
        <v>119</v>
      </c>
      <c r="H474" s="88">
        <v>91587</v>
      </c>
      <c r="I474" s="98"/>
      <c r="J474" s="98"/>
      <c r="K474" s="86">
        <v>4</v>
      </c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 x14ac:dyDescent="0.35">
      <c r="A475" s="60" t="s">
        <v>619</v>
      </c>
      <c r="B475" s="86" t="s">
        <v>127</v>
      </c>
      <c r="C475" s="60" t="s">
        <v>893</v>
      </c>
      <c r="D475" s="87">
        <v>40832</v>
      </c>
      <c r="E475" s="88">
        <f t="shared" ca="1" si="1"/>
        <v>13</v>
      </c>
      <c r="F475" s="60" t="s">
        <v>118</v>
      </c>
      <c r="G475" s="88" t="s">
        <v>149</v>
      </c>
      <c r="H475" s="88">
        <v>124722</v>
      </c>
      <c r="I475" s="98"/>
      <c r="J475" s="98"/>
      <c r="K475" s="86">
        <v>3</v>
      </c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 x14ac:dyDescent="0.35">
      <c r="A476" s="60" t="s">
        <v>620</v>
      </c>
      <c r="B476" s="86" t="s">
        <v>101</v>
      </c>
      <c r="C476" s="60" t="s">
        <v>893</v>
      </c>
      <c r="D476" s="87">
        <v>40839</v>
      </c>
      <c r="E476" s="88">
        <f t="shared" ca="1" si="1"/>
        <v>13</v>
      </c>
      <c r="F476" s="60" t="s">
        <v>118</v>
      </c>
      <c r="G476" s="88" t="s">
        <v>119</v>
      </c>
      <c r="H476" s="88">
        <v>78409</v>
      </c>
      <c r="I476" s="98"/>
      <c r="J476" s="98"/>
      <c r="K476" s="86">
        <v>4</v>
      </c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 x14ac:dyDescent="0.35">
      <c r="A477" s="60" t="s">
        <v>621</v>
      </c>
      <c r="B477" s="86" t="s">
        <v>104</v>
      </c>
      <c r="C477" s="60" t="s">
        <v>893</v>
      </c>
      <c r="D477" s="87">
        <v>41971</v>
      </c>
      <c r="E477" s="88">
        <f t="shared" ca="1" si="1"/>
        <v>10</v>
      </c>
      <c r="F477" s="60" t="s">
        <v>118</v>
      </c>
      <c r="G477" s="88" t="s">
        <v>149</v>
      </c>
      <c r="H477" s="88">
        <v>61718</v>
      </c>
      <c r="I477" s="98"/>
      <c r="J477" s="98"/>
      <c r="K477" s="86">
        <v>1</v>
      </c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 x14ac:dyDescent="0.35">
      <c r="A478" s="60" t="s">
        <v>622</v>
      </c>
      <c r="B478" s="86" t="s">
        <v>134</v>
      </c>
      <c r="C478" s="60" t="s">
        <v>623</v>
      </c>
      <c r="D478" s="87">
        <v>40187</v>
      </c>
      <c r="E478" s="88">
        <f t="shared" ca="1" si="1"/>
        <v>15</v>
      </c>
      <c r="F478" s="60" t="s">
        <v>123</v>
      </c>
      <c r="G478" s="88"/>
      <c r="H478" s="88">
        <v>61734</v>
      </c>
      <c r="I478" s="98"/>
      <c r="J478" s="98"/>
      <c r="K478" s="86">
        <v>2</v>
      </c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 x14ac:dyDescent="0.35">
      <c r="A479" s="60" t="s">
        <v>624</v>
      </c>
      <c r="B479" s="86" t="s">
        <v>104</v>
      </c>
      <c r="C479" s="60" t="s">
        <v>623</v>
      </c>
      <c r="D479" s="87">
        <v>41286</v>
      </c>
      <c r="E479" s="88">
        <f t="shared" ca="1" si="1"/>
        <v>12</v>
      </c>
      <c r="F479" s="60" t="s">
        <v>141</v>
      </c>
      <c r="G479" s="88" t="s">
        <v>121</v>
      </c>
      <c r="H479" s="88">
        <v>23184</v>
      </c>
      <c r="I479" s="98"/>
      <c r="J479" s="98"/>
      <c r="K479" s="86">
        <v>3</v>
      </c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 x14ac:dyDescent="0.35">
      <c r="A480" s="60" t="s">
        <v>625</v>
      </c>
      <c r="B480" s="86" t="s">
        <v>104</v>
      </c>
      <c r="C480" s="60" t="s">
        <v>623</v>
      </c>
      <c r="D480" s="87">
        <v>36899</v>
      </c>
      <c r="E480" s="88">
        <f t="shared" ca="1" si="1"/>
        <v>24</v>
      </c>
      <c r="F480" s="60" t="s">
        <v>141</v>
      </c>
      <c r="G480" s="88" t="s">
        <v>128</v>
      </c>
      <c r="H480" s="88">
        <v>29907</v>
      </c>
      <c r="I480" s="98"/>
      <c r="J480" s="98"/>
      <c r="K480" s="86">
        <v>4</v>
      </c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 x14ac:dyDescent="0.35">
      <c r="A481" s="60" t="s">
        <v>626</v>
      </c>
      <c r="B481" s="86" t="s">
        <v>102</v>
      </c>
      <c r="C481" s="60" t="s">
        <v>623</v>
      </c>
      <c r="D481" s="87">
        <v>36904</v>
      </c>
      <c r="E481" s="88">
        <f t="shared" ca="1" si="1"/>
        <v>24</v>
      </c>
      <c r="F481" s="60" t="s">
        <v>118</v>
      </c>
      <c r="G481" s="88" t="s">
        <v>119</v>
      </c>
      <c r="H481" s="88">
        <v>80732</v>
      </c>
      <c r="I481" s="98"/>
      <c r="J481" s="98"/>
      <c r="K481" s="86">
        <v>1</v>
      </c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 x14ac:dyDescent="0.35">
      <c r="A482" s="60" t="s">
        <v>627</v>
      </c>
      <c r="B482" s="86" t="s">
        <v>134</v>
      </c>
      <c r="C482" s="60" t="s">
        <v>623</v>
      </c>
      <c r="D482" s="87">
        <v>37614</v>
      </c>
      <c r="E482" s="88">
        <f t="shared" ca="1" si="1"/>
        <v>22</v>
      </c>
      <c r="F482" s="60" t="s">
        <v>118</v>
      </c>
      <c r="G482" s="88" t="s">
        <v>119</v>
      </c>
      <c r="H482" s="88">
        <v>60408</v>
      </c>
      <c r="I482" s="98"/>
      <c r="J482" s="98"/>
      <c r="K482" s="86">
        <v>4</v>
      </c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 x14ac:dyDescent="0.35">
      <c r="A483" s="60" t="s">
        <v>628</v>
      </c>
      <c r="B483" s="86" t="s">
        <v>127</v>
      </c>
      <c r="C483" s="60" t="s">
        <v>623</v>
      </c>
      <c r="D483" s="87">
        <v>39801</v>
      </c>
      <c r="E483" s="88">
        <f t="shared" ca="1" si="1"/>
        <v>16</v>
      </c>
      <c r="F483" s="60" t="s">
        <v>118</v>
      </c>
      <c r="G483" s="88" t="s">
        <v>149</v>
      </c>
      <c r="H483" s="88">
        <v>120404</v>
      </c>
      <c r="I483" s="98"/>
      <c r="J483" s="98"/>
      <c r="K483" s="86">
        <v>5</v>
      </c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 x14ac:dyDescent="0.35">
      <c r="A484" s="60" t="s">
        <v>629</v>
      </c>
      <c r="B484" s="86" t="s">
        <v>104</v>
      </c>
      <c r="C484" s="60" t="s">
        <v>623</v>
      </c>
      <c r="D484" s="87">
        <v>42021</v>
      </c>
      <c r="E484" s="88">
        <f t="shared" ca="1" si="1"/>
        <v>10</v>
      </c>
      <c r="F484" s="60" t="s">
        <v>123</v>
      </c>
      <c r="G484" s="88"/>
      <c r="H484" s="88">
        <v>52449</v>
      </c>
      <c r="I484" s="98"/>
      <c r="J484" s="98"/>
      <c r="K484" s="86">
        <v>4</v>
      </c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 x14ac:dyDescent="0.35">
      <c r="A485" s="60" t="s">
        <v>630</v>
      </c>
      <c r="B485" s="86" t="s">
        <v>104</v>
      </c>
      <c r="C485" s="60" t="s">
        <v>623</v>
      </c>
      <c r="D485" s="87">
        <v>42041</v>
      </c>
      <c r="E485" s="88">
        <f t="shared" ca="1" si="1"/>
        <v>10</v>
      </c>
      <c r="F485" s="60" t="s">
        <v>131</v>
      </c>
      <c r="G485" s="88"/>
      <c r="H485" s="88">
        <v>22732</v>
      </c>
      <c r="I485" s="98"/>
      <c r="J485" s="98"/>
      <c r="K485" s="86">
        <v>3</v>
      </c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 x14ac:dyDescent="0.35">
      <c r="A486" s="60" t="s">
        <v>631</v>
      </c>
      <c r="B486" s="86" t="s">
        <v>134</v>
      </c>
      <c r="C486" s="60" t="s">
        <v>623</v>
      </c>
      <c r="D486" s="87">
        <v>37273</v>
      </c>
      <c r="E486" s="88">
        <f t="shared" ca="1" si="1"/>
        <v>23</v>
      </c>
      <c r="F486" s="60" t="s">
        <v>118</v>
      </c>
      <c r="G486" s="88" t="s">
        <v>128</v>
      </c>
      <c r="H486" s="88">
        <v>93778</v>
      </c>
      <c r="I486" s="98"/>
      <c r="J486" s="98"/>
      <c r="K486" s="86">
        <v>4</v>
      </c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 x14ac:dyDescent="0.35">
      <c r="A487" s="60" t="s">
        <v>632</v>
      </c>
      <c r="B487" s="86" t="s">
        <v>102</v>
      </c>
      <c r="C487" s="60" t="s">
        <v>623</v>
      </c>
      <c r="D487" s="87">
        <v>37295</v>
      </c>
      <c r="E487" s="88">
        <f t="shared" ca="1" si="1"/>
        <v>23</v>
      </c>
      <c r="F487" s="60" t="s">
        <v>141</v>
      </c>
      <c r="G487" s="88" t="s">
        <v>149</v>
      </c>
      <c r="H487" s="88">
        <v>27046</v>
      </c>
      <c r="I487" s="98"/>
      <c r="J487" s="98"/>
      <c r="K487" s="86">
        <v>2</v>
      </c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 x14ac:dyDescent="0.35">
      <c r="A488" s="60" t="s">
        <v>633</v>
      </c>
      <c r="B488" s="86" t="s">
        <v>101</v>
      </c>
      <c r="C488" s="60" t="s">
        <v>623</v>
      </c>
      <c r="D488" s="87">
        <v>40942</v>
      </c>
      <c r="E488" s="88">
        <f t="shared" ca="1" si="1"/>
        <v>13</v>
      </c>
      <c r="F488" s="60" t="s">
        <v>118</v>
      </c>
      <c r="G488" s="88" t="s">
        <v>119</v>
      </c>
      <c r="H488" s="88">
        <v>72894</v>
      </c>
      <c r="I488" s="98"/>
      <c r="J488" s="98"/>
      <c r="K488" s="86">
        <v>2</v>
      </c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 x14ac:dyDescent="0.35">
      <c r="A489" s="60" t="s">
        <v>634</v>
      </c>
      <c r="B489" s="86" t="s">
        <v>104</v>
      </c>
      <c r="C489" s="60" t="s">
        <v>623</v>
      </c>
      <c r="D489" s="87">
        <v>42054</v>
      </c>
      <c r="E489" s="88">
        <f t="shared" ca="1" si="1"/>
        <v>10</v>
      </c>
      <c r="F489" s="60" t="s">
        <v>118</v>
      </c>
      <c r="G489" s="88" t="s">
        <v>119</v>
      </c>
      <c r="H489" s="88">
        <v>104893</v>
      </c>
      <c r="I489" s="98"/>
      <c r="J489" s="98"/>
      <c r="K489" s="86">
        <v>1</v>
      </c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 x14ac:dyDescent="0.35">
      <c r="A490" s="60" t="s">
        <v>635</v>
      </c>
      <c r="B490" s="86" t="s">
        <v>101</v>
      </c>
      <c r="C490" s="60" t="s">
        <v>623</v>
      </c>
      <c r="D490" s="87">
        <v>41337</v>
      </c>
      <c r="E490" s="88">
        <f t="shared" ca="1" si="1"/>
        <v>11</v>
      </c>
      <c r="F490" s="60" t="s">
        <v>131</v>
      </c>
      <c r="G490" s="88"/>
      <c r="H490" s="88">
        <v>39645</v>
      </c>
      <c r="I490" s="98"/>
      <c r="J490" s="98"/>
      <c r="K490" s="86">
        <v>4</v>
      </c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 x14ac:dyDescent="0.35">
      <c r="A491" s="60" t="s">
        <v>636</v>
      </c>
      <c r="B491" s="86" t="s">
        <v>104</v>
      </c>
      <c r="C491" s="60" t="s">
        <v>623</v>
      </c>
      <c r="D491" s="87">
        <v>41342</v>
      </c>
      <c r="E491" s="88">
        <f t="shared" ca="1" si="1"/>
        <v>11</v>
      </c>
      <c r="F491" s="60" t="s">
        <v>118</v>
      </c>
      <c r="G491" s="88" t="s">
        <v>139</v>
      </c>
      <c r="H491" s="88">
        <v>81594</v>
      </c>
      <c r="I491" s="98"/>
      <c r="J491" s="98"/>
      <c r="K491" s="86">
        <v>2</v>
      </c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 x14ac:dyDescent="0.35">
      <c r="A492" s="60" t="s">
        <v>637</v>
      </c>
      <c r="B492" s="86" t="s">
        <v>101</v>
      </c>
      <c r="C492" s="60" t="s">
        <v>623</v>
      </c>
      <c r="D492" s="87">
        <v>38779</v>
      </c>
      <c r="E492" s="88">
        <f t="shared" ca="1" si="1"/>
        <v>19</v>
      </c>
      <c r="F492" s="60" t="s">
        <v>141</v>
      </c>
      <c r="G492" s="88" t="s">
        <v>121</v>
      </c>
      <c r="H492" s="88">
        <v>23438</v>
      </c>
      <c r="I492" s="98"/>
      <c r="J492" s="98"/>
      <c r="K492" s="86">
        <v>3</v>
      </c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 x14ac:dyDescent="0.35">
      <c r="A493" s="60" t="s">
        <v>638</v>
      </c>
      <c r="B493" s="86" t="s">
        <v>127</v>
      </c>
      <c r="C493" s="60" t="s">
        <v>623</v>
      </c>
      <c r="D493" s="87">
        <v>40597</v>
      </c>
      <c r="E493" s="88">
        <f t="shared" ca="1" si="1"/>
        <v>14</v>
      </c>
      <c r="F493" s="60" t="s">
        <v>118</v>
      </c>
      <c r="G493" s="88" t="s">
        <v>139</v>
      </c>
      <c r="H493" s="88">
        <v>89002</v>
      </c>
      <c r="I493" s="98"/>
      <c r="J493" s="98"/>
      <c r="K493" s="86">
        <v>1</v>
      </c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 x14ac:dyDescent="0.35">
      <c r="A494" s="60" t="s">
        <v>639</v>
      </c>
      <c r="B494" s="86" t="s">
        <v>127</v>
      </c>
      <c r="C494" s="60" t="s">
        <v>623</v>
      </c>
      <c r="D494" s="87">
        <v>39868</v>
      </c>
      <c r="E494" s="88">
        <f t="shared" ca="1" si="1"/>
        <v>16</v>
      </c>
      <c r="F494" s="60" t="s">
        <v>141</v>
      </c>
      <c r="G494" s="88" t="s">
        <v>121</v>
      </c>
      <c r="H494" s="88">
        <v>30049</v>
      </c>
      <c r="I494" s="98"/>
      <c r="J494" s="98"/>
      <c r="K494" s="86">
        <v>4</v>
      </c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 x14ac:dyDescent="0.35">
      <c r="A495" s="60" t="s">
        <v>640</v>
      </c>
      <c r="B495" s="86" t="s">
        <v>104</v>
      </c>
      <c r="C495" s="60" t="s">
        <v>623</v>
      </c>
      <c r="D495" s="87">
        <v>40977</v>
      </c>
      <c r="E495" s="88">
        <f t="shared" ca="1" si="1"/>
        <v>12</v>
      </c>
      <c r="F495" s="60" t="s">
        <v>118</v>
      </c>
      <c r="G495" s="88" t="s">
        <v>119</v>
      </c>
      <c r="H495" s="88">
        <v>101346</v>
      </c>
      <c r="I495" s="98"/>
      <c r="J495" s="98"/>
      <c r="K495" s="86">
        <v>2</v>
      </c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 x14ac:dyDescent="0.35">
      <c r="A496" s="60" t="s">
        <v>641</v>
      </c>
      <c r="B496" s="86" t="s">
        <v>125</v>
      </c>
      <c r="C496" s="60" t="s">
        <v>623</v>
      </c>
      <c r="D496" s="87">
        <v>41332</v>
      </c>
      <c r="E496" s="88">
        <f t="shared" ca="1" si="1"/>
        <v>12</v>
      </c>
      <c r="F496" s="60" t="s">
        <v>118</v>
      </c>
      <c r="G496" s="88" t="s">
        <v>149</v>
      </c>
      <c r="H496" s="88">
        <v>110700</v>
      </c>
      <c r="I496" s="98"/>
      <c r="J496" s="98"/>
      <c r="K496" s="86">
        <v>2</v>
      </c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 x14ac:dyDescent="0.35">
      <c r="A497" s="60" t="s">
        <v>642</v>
      </c>
      <c r="B497" s="86" t="s">
        <v>134</v>
      </c>
      <c r="C497" s="60" t="s">
        <v>623</v>
      </c>
      <c r="D497" s="87">
        <v>41702</v>
      </c>
      <c r="E497" s="88">
        <f t="shared" ca="1" si="1"/>
        <v>10</v>
      </c>
      <c r="F497" s="60" t="s">
        <v>118</v>
      </c>
      <c r="G497" s="88" t="s">
        <v>139</v>
      </c>
      <c r="H497" s="88">
        <v>118902</v>
      </c>
      <c r="I497" s="98"/>
      <c r="J497" s="98"/>
      <c r="K497" s="86">
        <v>4</v>
      </c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 x14ac:dyDescent="0.35">
      <c r="A498" s="60" t="s">
        <v>643</v>
      </c>
      <c r="B498" s="86" t="s">
        <v>134</v>
      </c>
      <c r="C498" s="60" t="s">
        <v>623</v>
      </c>
      <c r="D498" s="87">
        <v>40252</v>
      </c>
      <c r="E498" s="88">
        <f t="shared" ca="1" si="1"/>
        <v>14</v>
      </c>
      <c r="F498" s="60" t="s">
        <v>118</v>
      </c>
      <c r="G498" s="88" t="s">
        <v>119</v>
      </c>
      <c r="H498" s="88">
        <v>75430</v>
      </c>
      <c r="I498" s="98"/>
      <c r="J498" s="98"/>
      <c r="K498" s="86">
        <v>2</v>
      </c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 x14ac:dyDescent="0.35">
      <c r="A499" s="60" t="s">
        <v>644</v>
      </c>
      <c r="B499" s="86" t="s">
        <v>104</v>
      </c>
      <c r="C499" s="60" t="s">
        <v>623</v>
      </c>
      <c r="D499" s="87">
        <v>40254</v>
      </c>
      <c r="E499" s="88">
        <f t="shared" ca="1" si="1"/>
        <v>14</v>
      </c>
      <c r="F499" s="60" t="s">
        <v>118</v>
      </c>
      <c r="G499" s="88" t="s">
        <v>149</v>
      </c>
      <c r="H499" s="88">
        <v>103697</v>
      </c>
      <c r="I499" s="98"/>
      <c r="J499" s="98"/>
      <c r="K499" s="86">
        <v>1</v>
      </c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 x14ac:dyDescent="0.35">
      <c r="A500" s="60" t="s">
        <v>645</v>
      </c>
      <c r="B500" s="86" t="s">
        <v>101</v>
      </c>
      <c r="C500" s="60" t="s">
        <v>623</v>
      </c>
      <c r="D500" s="87">
        <v>41360</v>
      </c>
      <c r="E500" s="88">
        <f t="shared" ca="1" si="1"/>
        <v>11</v>
      </c>
      <c r="F500" s="60" t="s">
        <v>118</v>
      </c>
      <c r="G500" s="88" t="s">
        <v>139</v>
      </c>
      <c r="H500" s="88">
        <v>66777</v>
      </c>
      <c r="I500" s="98"/>
      <c r="J500" s="98"/>
      <c r="K500" s="86">
        <v>1</v>
      </c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 x14ac:dyDescent="0.35">
      <c r="A501" s="60" t="s">
        <v>646</v>
      </c>
      <c r="B501" s="86" t="s">
        <v>101</v>
      </c>
      <c r="C501" s="60" t="s">
        <v>623</v>
      </c>
      <c r="D501" s="87">
        <v>39893</v>
      </c>
      <c r="E501" s="88">
        <f t="shared" ca="1" si="1"/>
        <v>15</v>
      </c>
      <c r="F501" s="60" t="s">
        <v>118</v>
      </c>
      <c r="G501" s="88" t="s">
        <v>119</v>
      </c>
      <c r="H501" s="88">
        <v>72944</v>
      </c>
      <c r="I501" s="98"/>
      <c r="J501" s="98"/>
      <c r="K501" s="86">
        <v>5</v>
      </c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 x14ac:dyDescent="0.35">
      <c r="A502" s="60" t="s">
        <v>647</v>
      </c>
      <c r="B502" s="86" t="s">
        <v>104</v>
      </c>
      <c r="C502" s="60" t="s">
        <v>623</v>
      </c>
      <c r="D502" s="87">
        <v>39906</v>
      </c>
      <c r="E502" s="88">
        <f t="shared" ca="1" si="1"/>
        <v>15</v>
      </c>
      <c r="F502" s="60" t="s">
        <v>131</v>
      </c>
      <c r="G502" s="88"/>
      <c r="H502" s="88">
        <v>24230</v>
      </c>
      <c r="I502" s="98"/>
      <c r="J502" s="98"/>
      <c r="K502" s="86">
        <v>1</v>
      </c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 x14ac:dyDescent="0.35">
      <c r="A503" s="60" t="s">
        <v>648</v>
      </c>
      <c r="B503" s="86" t="s">
        <v>127</v>
      </c>
      <c r="C503" s="60" t="s">
        <v>623</v>
      </c>
      <c r="D503" s="87">
        <v>41371</v>
      </c>
      <c r="E503" s="88">
        <f t="shared" ca="1" si="1"/>
        <v>11</v>
      </c>
      <c r="F503" s="60" t="s">
        <v>118</v>
      </c>
      <c r="G503" s="88" t="s">
        <v>119</v>
      </c>
      <c r="H503" s="88">
        <v>72942</v>
      </c>
      <c r="I503" s="98"/>
      <c r="J503" s="98"/>
      <c r="K503" s="86">
        <v>3</v>
      </c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 x14ac:dyDescent="0.35">
      <c r="A504" s="60" t="s">
        <v>649</v>
      </c>
      <c r="B504" s="86" t="s">
        <v>134</v>
      </c>
      <c r="C504" s="60" t="s">
        <v>623</v>
      </c>
      <c r="D504" s="87">
        <v>41744</v>
      </c>
      <c r="E504" s="88">
        <f t="shared" ca="1" si="1"/>
        <v>10</v>
      </c>
      <c r="F504" s="60" t="s">
        <v>118</v>
      </c>
      <c r="G504" s="88" t="s">
        <v>119</v>
      </c>
      <c r="H504" s="88">
        <v>83936</v>
      </c>
      <c r="I504" s="98"/>
      <c r="J504" s="98"/>
      <c r="K504" s="86">
        <v>5</v>
      </c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 x14ac:dyDescent="0.35">
      <c r="A505" s="60" t="s">
        <v>650</v>
      </c>
      <c r="B505" s="86" t="s">
        <v>134</v>
      </c>
      <c r="C505" s="60" t="s">
        <v>623</v>
      </c>
      <c r="D505" s="87">
        <v>40670</v>
      </c>
      <c r="E505" s="88">
        <f t="shared" ca="1" si="1"/>
        <v>13</v>
      </c>
      <c r="F505" s="60" t="s">
        <v>131</v>
      </c>
      <c r="G505" s="88"/>
      <c r="H505" s="88">
        <v>37257</v>
      </c>
      <c r="I505" s="98"/>
      <c r="J505" s="98"/>
      <c r="K505" s="86">
        <v>4</v>
      </c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 x14ac:dyDescent="0.35">
      <c r="A506" s="60" t="s">
        <v>651</v>
      </c>
      <c r="B506" s="86" t="s">
        <v>125</v>
      </c>
      <c r="C506" s="60" t="s">
        <v>623</v>
      </c>
      <c r="D506" s="87">
        <v>36996</v>
      </c>
      <c r="E506" s="88">
        <f t="shared" ca="1" si="1"/>
        <v>23</v>
      </c>
      <c r="F506" s="60" t="s">
        <v>141</v>
      </c>
      <c r="G506" s="88" t="s">
        <v>121</v>
      </c>
      <c r="H506" s="88">
        <v>26281</v>
      </c>
      <c r="I506" s="98"/>
      <c r="J506" s="98"/>
      <c r="K506" s="86">
        <v>1</v>
      </c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 x14ac:dyDescent="0.35">
      <c r="A507" s="60" t="s">
        <v>652</v>
      </c>
      <c r="B507" s="86" t="s">
        <v>104</v>
      </c>
      <c r="C507" s="60" t="s">
        <v>623</v>
      </c>
      <c r="D507" s="87">
        <v>37024</v>
      </c>
      <c r="E507" s="88">
        <f t="shared" ca="1" si="1"/>
        <v>23</v>
      </c>
      <c r="F507" s="60" t="s">
        <v>131</v>
      </c>
      <c r="G507" s="88"/>
      <c r="H507" s="88">
        <v>38841</v>
      </c>
      <c r="I507" s="98"/>
      <c r="J507" s="98"/>
      <c r="K507" s="86">
        <v>5</v>
      </c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 x14ac:dyDescent="0.35">
      <c r="A508" s="60" t="s">
        <v>653</v>
      </c>
      <c r="B508" s="86" t="s">
        <v>134</v>
      </c>
      <c r="C508" s="60" t="s">
        <v>623</v>
      </c>
      <c r="D508" s="87">
        <v>37375</v>
      </c>
      <c r="E508" s="88">
        <f t="shared" ca="1" si="1"/>
        <v>22</v>
      </c>
      <c r="F508" s="60" t="s">
        <v>123</v>
      </c>
      <c r="G508" s="88"/>
      <c r="H508" s="88">
        <v>43661</v>
      </c>
      <c r="I508" s="98"/>
      <c r="J508" s="98"/>
      <c r="K508" s="86">
        <v>3</v>
      </c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 x14ac:dyDescent="0.35">
      <c r="A509" s="60" t="s">
        <v>654</v>
      </c>
      <c r="B509" s="86" t="s">
        <v>134</v>
      </c>
      <c r="C509" s="60" t="s">
        <v>623</v>
      </c>
      <c r="D509" s="87">
        <v>37751</v>
      </c>
      <c r="E509" s="88">
        <f t="shared" ca="1" si="1"/>
        <v>21</v>
      </c>
      <c r="F509" s="60" t="s">
        <v>118</v>
      </c>
      <c r="G509" s="88" t="s">
        <v>139</v>
      </c>
      <c r="H509" s="88">
        <v>89725</v>
      </c>
      <c r="I509" s="98"/>
      <c r="J509" s="98"/>
      <c r="K509" s="86">
        <v>3</v>
      </c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 x14ac:dyDescent="0.35">
      <c r="A510" s="60" t="s">
        <v>655</v>
      </c>
      <c r="B510" s="86" t="s">
        <v>134</v>
      </c>
      <c r="C510" s="60" t="s">
        <v>623</v>
      </c>
      <c r="D510" s="87">
        <v>38482</v>
      </c>
      <c r="E510" s="88">
        <f t="shared" ca="1" si="1"/>
        <v>19</v>
      </c>
      <c r="F510" s="60" t="s">
        <v>131</v>
      </c>
      <c r="G510" s="88"/>
      <c r="H510" s="88">
        <v>33070</v>
      </c>
      <c r="I510" s="98"/>
      <c r="J510" s="98"/>
      <c r="K510" s="86">
        <v>2</v>
      </c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 x14ac:dyDescent="0.35">
      <c r="A511" s="60" t="s">
        <v>656</v>
      </c>
      <c r="B511" s="86" t="s">
        <v>127</v>
      </c>
      <c r="C511" s="60" t="s">
        <v>623</v>
      </c>
      <c r="D511" s="87">
        <v>40295</v>
      </c>
      <c r="E511" s="88">
        <f t="shared" ca="1" si="1"/>
        <v>14</v>
      </c>
      <c r="F511" s="60" t="s">
        <v>118</v>
      </c>
      <c r="G511" s="88" t="s">
        <v>119</v>
      </c>
      <c r="H511" s="88">
        <v>66579</v>
      </c>
      <c r="I511" s="98"/>
      <c r="J511" s="98"/>
      <c r="K511" s="86">
        <v>4</v>
      </c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 x14ac:dyDescent="0.35">
      <c r="A512" s="60" t="s">
        <v>657</v>
      </c>
      <c r="B512" s="86" t="s">
        <v>134</v>
      </c>
      <c r="C512" s="60" t="s">
        <v>623</v>
      </c>
      <c r="D512" s="87">
        <v>41785</v>
      </c>
      <c r="E512" s="88">
        <f t="shared" ca="1" si="1"/>
        <v>10</v>
      </c>
      <c r="F512" s="60" t="s">
        <v>131</v>
      </c>
      <c r="G512" s="88"/>
      <c r="H512" s="88">
        <v>39576</v>
      </c>
      <c r="I512" s="98"/>
      <c r="J512" s="98"/>
      <c r="K512" s="86">
        <v>2</v>
      </c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 x14ac:dyDescent="0.35">
      <c r="A513" s="60" t="s">
        <v>658</v>
      </c>
      <c r="B513" s="86" t="s">
        <v>101</v>
      </c>
      <c r="C513" s="60" t="s">
        <v>623</v>
      </c>
      <c r="D513" s="87">
        <v>40340</v>
      </c>
      <c r="E513" s="88">
        <f t="shared" ca="1" si="1"/>
        <v>14</v>
      </c>
      <c r="F513" s="60" t="s">
        <v>141</v>
      </c>
      <c r="G513" s="88" t="s">
        <v>139</v>
      </c>
      <c r="H513" s="88">
        <v>25490</v>
      </c>
      <c r="I513" s="98"/>
      <c r="J513" s="98"/>
      <c r="K513" s="86">
        <v>2</v>
      </c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 x14ac:dyDescent="0.35">
      <c r="A514" s="60" t="s">
        <v>659</v>
      </c>
      <c r="B514" s="86" t="s">
        <v>134</v>
      </c>
      <c r="C514" s="60" t="s">
        <v>623</v>
      </c>
      <c r="D514" s="87">
        <v>41410</v>
      </c>
      <c r="E514" s="88">
        <f t="shared" ref="E514:E742" ca="1" si="2">DATEDIF(D514,TODAY(),"Y")</f>
        <v>11</v>
      </c>
      <c r="F514" s="60" t="s">
        <v>118</v>
      </c>
      <c r="G514" s="88" t="s">
        <v>119</v>
      </c>
      <c r="H514" s="88">
        <v>101055</v>
      </c>
      <c r="I514" s="98"/>
      <c r="J514" s="98"/>
      <c r="K514" s="86">
        <v>2</v>
      </c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 x14ac:dyDescent="0.35">
      <c r="A515" s="60" t="s">
        <v>660</v>
      </c>
      <c r="B515" s="86" t="s">
        <v>101</v>
      </c>
      <c r="C515" s="60" t="s">
        <v>623</v>
      </c>
      <c r="D515" s="87">
        <v>37036</v>
      </c>
      <c r="E515" s="88">
        <f t="shared" ca="1" si="2"/>
        <v>23</v>
      </c>
      <c r="F515" s="60" t="s">
        <v>118</v>
      </c>
      <c r="G515" s="88" t="s">
        <v>149</v>
      </c>
      <c r="H515" s="88">
        <v>68213</v>
      </c>
      <c r="I515" s="98"/>
      <c r="J515" s="98"/>
      <c r="K515" s="86">
        <v>3</v>
      </c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 x14ac:dyDescent="0.35">
      <c r="A516" s="60" t="s">
        <v>661</v>
      </c>
      <c r="B516" s="86" t="s">
        <v>101</v>
      </c>
      <c r="C516" s="60" t="s">
        <v>623</v>
      </c>
      <c r="D516" s="87">
        <v>37418</v>
      </c>
      <c r="E516" s="88">
        <f t="shared" ca="1" si="2"/>
        <v>22</v>
      </c>
      <c r="F516" s="60" t="s">
        <v>123</v>
      </c>
      <c r="G516" s="88"/>
      <c r="H516" s="88">
        <v>49756</v>
      </c>
      <c r="I516" s="98"/>
      <c r="J516" s="98"/>
      <c r="K516" s="86">
        <v>5</v>
      </c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 x14ac:dyDescent="0.35">
      <c r="A517" s="60" t="s">
        <v>662</v>
      </c>
      <c r="B517" s="86" t="s">
        <v>134</v>
      </c>
      <c r="C517" s="60" t="s">
        <v>623</v>
      </c>
      <c r="D517" s="87">
        <v>40360</v>
      </c>
      <c r="E517" s="88">
        <f t="shared" ca="1" si="2"/>
        <v>14</v>
      </c>
      <c r="F517" s="60" t="s">
        <v>118</v>
      </c>
      <c r="G517" s="88" t="s">
        <v>128</v>
      </c>
      <c r="H517" s="88">
        <v>108185</v>
      </c>
      <c r="I517" s="98"/>
      <c r="J517" s="98"/>
      <c r="K517" s="86">
        <v>3</v>
      </c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 x14ac:dyDescent="0.35">
      <c r="A518" s="60" t="s">
        <v>663</v>
      </c>
      <c r="B518" s="86" t="s">
        <v>101</v>
      </c>
      <c r="C518" s="60" t="s">
        <v>623</v>
      </c>
      <c r="D518" s="87">
        <v>39981</v>
      </c>
      <c r="E518" s="88">
        <f t="shared" ca="1" si="2"/>
        <v>15</v>
      </c>
      <c r="F518" s="60" t="s">
        <v>118</v>
      </c>
      <c r="G518" s="88" t="s">
        <v>149</v>
      </c>
      <c r="H518" s="88">
        <v>124966</v>
      </c>
      <c r="I518" s="98"/>
      <c r="J518" s="98"/>
      <c r="K518" s="86">
        <v>2</v>
      </c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 x14ac:dyDescent="0.35">
      <c r="A519" s="60" t="s">
        <v>664</v>
      </c>
      <c r="B519" s="86" t="s">
        <v>134</v>
      </c>
      <c r="C519" s="60" t="s">
        <v>623</v>
      </c>
      <c r="D519" s="87">
        <v>37068</v>
      </c>
      <c r="E519" s="88">
        <f t="shared" ca="1" si="2"/>
        <v>23</v>
      </c>
      <c r="F519" s="60" t="s">
        <v>118</v>
      </c>
      <c r="G519" s="88" t="s">
        <v>139</v>
      </c>
      <c r="H519" s="88">
        <v>108629</v>
      </c>
      <c r="I519" s="98"/>
      <c r="J519" s="98"/>
      <c r="K519" s="86">
        <v>1</v>
      </c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 x14ac:dyDescent="0.35">
      <c r="A520" s="60" t="s">
        <v>665</v>
      </c>
      <c r="B520" s="86" t="s">
        <v>101</v>
      </c>
      <c r="C520" s="60" t="s">
        <v>623</v>
      </c>
      <c r="D520" s="87">
        <v>39251</v>
      </c>
      <c r="E520" s="88">
        <f t="shared" ca="1" si="2"/>
        <v>17</v>
      </c>
      <c r="F520" s="60" t="s">
        <v>141</v>
      </c>
      <c r="G520" s="88" t="s">
        <v>149</v>
      </c>
      <c r="H520" s="88">
        <v>24125</v>
      </c>
      <c r="I520" s="98"/>
      <c r="J520" s="98"/>
      <c r="K520" s="86">
        <v>4</v>
      </c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 x14ac:dyDescent="0.35">
      <c r="A521" s="60" t="s">
        <v>666</v>
      </c>
      <c r="B521" s="86" t="s">
        <v>134</v>
      </c>
      <c r="C521" s="60" t="s">
        <v>623</v>
      </c>
      <c r="D521" s="87">
        <v>40751</v>
      </c>
      <c r="E521" s="88">
        <f t="shared" ca="1" si="2"/>
        <v>13</v>
      </c>
      <c r="F521" s="60" t="s">
        <v>141</v>
      </c>
      <c r="G521" s="88" t="s">
        <v>119</v>
      </c>
      <c r="H521" s="88">
        <v>23185</v>
      </c>
      <c r="I521" s="98"/>
      <c r="J521" s="98"/>
      <c r="K521" s="86">
        <v>2</v>
      </c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 x14ac:dyDescent="0.35">
      <c r="A522" s="60" t="s">
        <v>667</v>
      </c>
      <c r="B522" s="86" t="s">
        <v>134</v>
      </c>
      <c r="C522" s="60" t="s">
        <v>623</v>
      </c>
      <c r="D522" s="87">
        <v>41843</v>
      </c>
      <c r="E522" s="88">
        <f t="shared" ca="1" si="2"/>
        <v>10</v>
      </c>
      <c r="F522" s="60" t="s">
        <v>118</v>
      </c>
      <c r="G522" s="88" t="s">
        <v>128</v>
      </c>
      <c r="H522" s="88">
        <v>117457</v>
      </c>
      <c r="I522" s="98"/>
      <c r="J522" s="98"/>
      <c r="K522" s="86">
        <v>3</v>
      </c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 x14ac:dyDescent="0.35">
      <c r="A523" s="60" t="s">
        <v>668</v>
      </c>
      <c r="B523" s="86" t="s">
        <v>102</v>
      </c>
      <c r="C523" s="60" t="s">
        <v>623</v>
      </c>
      <c r="D523" s="87">
        <v>40376</v>
      </c>
      <c r="E523" s="88">
        <f t="shared" ca="1" si="2"/>
        <v>14</v>
      </c>
      <c r="F523" s="60" t="s">
        <v>123</v>
      </c>
      <c r="G523" s="88"/>
      <c r="H523" s="88">
        <v>58832</v>
      </c>
      <c r="I523" s="98"/>
      <c r="J523" s="98"/>
      <c r="K523" s="86">
        <v>5</v>
      </c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 x14ac:dyDescent="0.35">
      <c r="A524" s="60" t="s">
        <v>669</v>
      </c>
      <c r="B524" s="86" t="s">
        <v>104</v>
      </c>
      <c r="C524" s="60" t="s">
        <v>623</v>
      </c>
      <c r="D524" s="87">
        <v>41477</v>
      </c>
      <c r="E524" s="88">
        <f t="shared" ca="1" si="2"/>
        <v>11</v>
      </c>
      <c r="F524" s="60" t="s">
        <v>118</v>
      </c>
      <c r="G524" s="88" t="s">
        <v>121</v>
      </c>
      <c r="H524" s="88">
        <v>92231</v>
      </c>
      <c r="I524" s="98"/>
      <c r="J524" s="98"/>
      <c r="K524" s="86">
        <v>3</v>
      </c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 x14ac:dyDescent="0.35">
      <c r="A525" s="60" t="s">
        <v>670</v>
      </c>
      <c r="B525" s="86" t="s">
        <v>101</v>
      </c>
      <c r="C525" s="60" t="s">
        <v>623</v>
      </c>
      <c r="D525" s="87">
        <v>41492</v>
      </c>
      <c r="E525" s="88">
        <f t="shared" ca="1" si="2"/>
        <v>11</v>
      </c>
      <c r="F525" s="60" t="s">
        <v>131</v>
      </c>
      <c r="G525" s="88"/>
      <c r="H525" s="88">
        <v>34358</v>
      </c>
      <c r="I525" s="98"/>
      <c r="J525" s="98"/>
      <c r="K525" s="86">
        <v>2</v>
      </c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 x14ac:dyDescent="0.35">
      <c r="A526" s="60" t="s">
        <v>671</v>
      </c>
      <c r="B526" s="86" t="s">
        <v>101</v>
      </c>
      <c r="C526" s="60" t="s">
        <v>623</v>
      </c>
      <c r="D526" s="87">
        <v>37106</v>
      </c>
      <c r="E526" s="88">
        <f t="shared" ca="1" si="2"/>
        <v>23</v>
      </c>
      <c r="F526" s="60" t="s">
        <v>123</v>
      </c>
      <c r="G526" s="88"/>
      <c r="H526" s="88">
        <v>50510</v>
      </c>
      <c r="I526" s="98"/>
      <c r="J526" s="98"/>
      <c r="K526" s="86">
        <v>5</v>
      </c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 x14ac:dyDescent="0.35">
      <c r="A527" s="60" t="s">
        <v>672</v>
      </c>
      <c r="B527" s="86" t="s">
        <v>127</v>
      </c>
      <c r="C527" s="60" t="s">
        <v>623</v>
      </c>
      <c r="D527" s="87">
        <v>37453</v>
      </c>
      <c r="E527" s="88">
        <f t="shared" ca="1" si="2"/>
        <v>22</v>
      </c>
      <c r="F527" s="60" t="s">
        <v>131</v>
      </c>
      <c r="G527" s="88"/>
      <c r="H527" s="88">
        <v>35730</v>
      </c>
      <c r="I527" s="98"/>
      <c r="J527" s="98"/>
      <c r="K527" s="86">
        <v>2</v>
      </c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 x14ac:dyDescent="0.35">
      <c r="A528" s="60" t="s">
        <v>673</v>
      </c>
      <c r="B528" s="86" t="s">
        <v>134</v>
      </c>
      <c r="C528" s="60" t="s">
        <v>623</v>
      </c>
      <c r="D528" s="87">
        <v>37458</v>
      </c>
      <c r="E528" s="88">
        <f t="shared" ca="1" si="2"/>
        <v>22</v>
      </c>
      <c r="F528" s="60" t="s">
        <v>131</v>
      </c>
      <c r="G528" s="88"/>
      <c r="H528" s="88">
        <v>40917</v>
      </c>
      <c r="I528" s="98"/>
      <c r="J528" s="98"/>
      <c r="K528" s="86">
        <v>4</v>
      </c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 x14ac:dyDescent="0.35">
      <c r="A529" s="60" t="s">
        <v>674</v>
      </c>
      <c r="B529" s="86" t="s">
        <v>134</v>
      </c>
      <c r="C529" s="60" t="s">
        <v>623</v>
      </c>
      <c r="D529" s="87">
        <v>37471</v>
      </c>
      <c r="E529" s="88">
        <f t="shared" ca="1" si="2"/>
        <v>22</v>
      </c>
      <c r="F529" s="60" t="s">
        <v>118</v>
      </c>
      <c r="G529" s="88" t="s">
        <v>149</v>
      </c>
      <c r="H529" s="88">
        <v>95313</v>
      </c>
      <c r="I529" s="98"/>
      <c r="J529" s="98"/>
      <c r="K529" s="86">
        <v>2</v>
      </c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 x14ac:dyDescent="0.35">
      <c r="A530" s="60" t="s">
        <v>675</v>
      </c>
      <c r="B530" s="86" t="s">
        <v>102</v>
      </c>
      <c r="C530" s="60" t="s">
        <v>623</v>
      </c>
      <c r="D530" s="87">
        <v>38926</v>
      </c>
      <c r="E530" s="88">
        <f t="shared" ca="1" si="2"/>
        <v>18</v>
      </c>
      <c r="F530" s="60" t="s">
        <v>118</v>
      </c>
      <c r="G530" s="88" t="s">
        <v>121</v>
      </c>
      <c r="H530" s="88">
        <v>100295</v>
      </c>
      <c r="I530" s="98"/>
      <c r="J530" s="98"/>
      <c r="K530" s="86">
        <v>4</v>
      </c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 x14ac:dyDescent="0.35">
      <c r="A531" s="60" t="s">
        <v>676</v>
      </c>
      <c r="B531" s="86" t="s">
        <v>134</v>
      </c>
      <c r="C531" s="60" t="s">
        <v>623</v>
      </c>
      <c r="D531" s="87">
        <v>41482</v>
      </c>
      <c r="E531" s="88">
        <f t="shared" ca="1" si="2"/>
        <v>11</v>
      </c>
      <c r="F531" s="60" t="s">
        <v>123</v>
      </c>
      <c r="G531" s="88"/>
      <c r="H531" s="88">
        <v>54308</v>
      </c>
      <c r="I531" s="98"/>
      <c r="J531" s="98"/>
      <c r="K531" s="86">
        <v>2</v>
      </c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 x14ac:dyDescent="0.35">
      <c r="A532" s="60" t="s">
        <v>677</v>
      </c>
      <c r="B532" s="86" t="s">
        <v>104</v>
      </c>
      <c r="C532" s="60" t="s">
        <v>623</v>
      </c>
      <c r="D532" s="87">
        <v>41488</v>
      </c>
      <c r="E532" s="88">
        <f t="shared" ca="1" si="2"/>
        <v>11</v>
      </c>
      <c r="F532" s="60" t="s">
        <v>123</v>
      </c>
      <c r="G532" s="88"/>
      <c r="H532" s="88">
        <v>41759</v>
      </c>
      <c r="I532" s="98"/>
      <c r="J532" s="98"/>
      <c r="K532" s="86">
        <v>3</v>
      </c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 x14ac:dyDescent="0.35">
      <c r="A533" s="60" t="s">
        <v>678</v>
      </c>
      <c r="B533" s="86" t="s">
        <v>104</v>
      </c>
      <c r="C533" s="60" t="s">
        <v>623</v>
      </c>
      <c r="D533" s="87">
        <v>41499</v>
      </c>
      <c r="E533" s="88">
        <f t="shared" ca="1" si="2"/>
        <v>11</v>
      </c>
      <c r="F533" s="60" t="s">
        <v>141</v>
      </c>
      <c r="G533" s="88" t="s">
        <v>121</v>
      </c>
      <c r="H533" s="88">
        <v>26194</v>
      </c>
      <c r="I533" s="98"/>
      <c r="J533" s="98"/>
      <c r="K533" s="86">
        <v>3</v>
      </c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 x14ac:dyDescent="0.35">
      <c r="A534" s="60" t="s">
        <v>679</v>
      </c>
      <c r="B534" s="86" t="s">
        <v>101</v>
      </c>
      <c r="C534" s="60" t="s">
        <v>623</v>
      </c>
      <c r="D534" s="87">
        <v>40781</v>
      </c>
      <c r="E534" s="88">
        <f t="shared" ca="1" si="2"/>
        <v>13</v>
      </c>
      <c r="F534" s="60" t="s">
        <v>118</v>
      </c>
      <c r="G534" s="88" t="s">
        <v>128</v>
      </c>
      <c r="H534" s="88">
        <v>119001</v>
      </c>
      <c r="I534" s="98"/>
      <c r="J534" s="98"/>
      <c r="K534" s="86">
        <v>2</v>
      </c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 x14ac:dyDescent="0.35">
      <c r="A535" s="60" t="s">
        <v>680</v>
      </c>
      <c r="B535" s="86" t="s">
        <v>134</v>
      </c>
      <c r="C535" s="60" t="s">
        <v>623</v>
      </c>
      <c r="D535" s="87">
        <v>41893</v>
      </c>
      <c r="E535" s="88">
        <f t="shared" ca="1" si="2"/>
        <v>10</v>
      </c>
      <c r="F535" s="60" t="s">
        <v>118</v>
      </c>
      <c r="G535" s="88" t="s">
        <v>121</v>
      </c>
      <c r="H535" s="88">
        <v>124817</v>
      </c>
      <c r="I535" s="98"/>
      <c r="J535" s="98"/>
      <c r="K535" s="86">
        <v>3</v>
      </c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 x14ac:dyDescent="0.35">
      <c r="A536" s="60" t="s">
        <v>681</v>
      </c>
      <c r="B536" s="86" t="s">
        <v>134</v>
      </c>
      <c r="C536" s="60" t="s">
        <v>623</v>
      </c>
      <c r="D536" s="87">
        <v>40413</v>
      </c>
      <c r="E536" s="88">
        <f t="shared" ca="1" si="2"/>
        <v>14</v>
      </c>
      <c r="F536" s="60" t="s">
        <v>118</v>
      </c>
      <c r="G536" s="88" t="s">
        <v>119</v>
      </c>
      <c r="H536" s="88">
        <v>60907</v>
      </c>
      <c r="I536" s="98"/>
      <c r="J536" s="98"/>
      <c r="K536" s="86">
        <v>2</v>
      </c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 x14ac:dyDescent="0.35">
      <c r="A537" s="60" t="s">
        <v>682</v>
      </c>
      <c r="B537" s="86" t="s">
        <v>101</v>
      </c>
      <c r="C537" s="60" t="s">
        <v>623</v>
      </c>
      <c r="D537" s="87">
        <v>40058</v>
      </c>
      <c r="E537" s="88">
        <f t="shared" ca="1" si="2"/>
        <v>15</v>
      </c>
      <c r="F537" s="60" t="s">
        <v>141</v>
      </c>
      <c r="G537" s="88" t="s">
        <v>121</v>
      </c>
      <c r="H537" s="88">
        <v>25380</v>
      </c>
      <c r="I537" s="98"/>
      <c r="J537" s="98"/>
      <c r="K537" s="86">
        <v>2</v>
      </c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 x14ac:dyDescent="0.35">
      <c r="A538" s="60" t="s">
        <v>683</v>
      </c>
      <c r="B538" s="86" t="s">
        <v>125</v>
      </c>
      <c r="C538" s="60" t="s">
        <v>623</v>
      </c>
      <c r="D538" s="87">
        <v>40064</v>
      </c>
      <c r="E538" s="88">
        <f t="shared" ca="1" si="2"/>
        <v>15</v>
      </c>
      <c r="F538" s="60" t="s">
        <v>123</v>
      </c>
      <c r="G538" s="88"/>
      <c r="H538" s="88">
        <v>42299</v>
      </c>
      <c r="I538" s="98"/>
      <c r="J538" s="98"/>
      <c r="K538" s="86">
        <v>4</v>
      </c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 x14ac:dyDescent="0.35">
      <c r="A539" s="60" t="s">
        <v>684</v>
      </c>
      <c r="B539" s="86" t="s">
        <v>101</v>
      </c>
      <c r="C539" s="60" t="s">
        <v>623</v>
      </c>
      <c r="D539" s="87">
        <v>37865</v>
      </c>
      <c r="E539" s="88">
        <f t="shared" ca="1" si="2"/>
        <v>21</v>
      </c>
      <c r="F539" s="60" t="s">
        <v>131</v>
      </c>
      <c r="G539" s="88"/>
      <c r="H539" s="88">
        <v>21137</v>
      </c>
      <c r="I539" s="98"/>
      <c r="J539" s="98"/>
      <c r="K539" s="86">
        <v>5</v>
      </c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 x14ac:dyDescent="0.35">
      <c r="A540" s="60" t="s">
        <v>685</v>
      </c>
      <c r="B540" s="86" t="s">
        <v>134</v>
      </c>
      <c r="C540" s="60" t="s">
        <v>623</v>
      </c>
      <c r="D540" s="87">
        <v>38216</v>
      </c>
      <c r="E540" s="88">
        <f t="shared" ca="1" si="2"/>
        <v>20</v>
      </c>
      <c r="F540" s="60" t="s">
        <v>141</v>
      </c>
      <c r="G540" s="88" t="s">
        <v>119</v>
      </c>
      <c r="H540" s="88">
        <v>22137</v>
      </c>
      <c r="I540" s="98"/>
      <c r="J540" s="98"/>
      <c r="K540" s="86">
        <v>2</v>
      </c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 x14ac:dyDescent="0.35">
      <c r="A541" s="60" t="s">
        <v>686</v>
      </c>
      <c r="B541" s="86" t="s">
        <v>101</v>
      </c>
      <c r="C541" s="60" t="s">
        <v>623</v>
      </c>
      <c r="D541" s="87">
        <v>38604</v>
      </c>
      <c r="E541" s="88">
        <f t="shared" ca="1" si="2"/>
        <v>19</v>
      </c>
      <c r="F541" s="60" t="s">
        <v>123</v>
      </c>
      <c r="G541" s="88"/>
      <c r="H541" s="88">
        <v>48847</v>
      </c>
      <c r="I541" s="98"/>
      <c r="J541" s="98"/>
      <c r="K541" s="86">
        <v>5</v>
      </c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 x14ac:dyDescent="0.35">
      <c r="A542" s="60" t="s">
        <v>687</v>
      </c>
      <c r="B542" s="86" t="s">
        <v>101</v>
      </c>
      <c r="C542" s="60" t="s">
        <v>623</v>
      </c>
      <c r="D542" s="87">
        <v>41516</v>
      </c>
      <c r="E542" s="88">
        <f t="shared" ca="1" si="2"/>
        <v>11</v>
      </c>
      <c r="F542" s="60" t="s">
        <v>118</v>
      </c>
      <c r="G542" s="88" t="s">
        <v>128</v>
      </c>
      <c r="H542" s="88">
        <v>79158</v>
      </c>
      <c r="I542" s="98"/>
      <c r="J542" s="98"/>
      <c r="K542" s="86">
        <v>1</v>
      </c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 x14ac:dyDescent="0.35">
      <c r="A543" s="60" t="s">
        <v>688</v>
      </c>
      <c r="B543" s="86" t="s">
        <v>104</v>
      </c>
      <c r="C543" s="60" t="s">
        <v>623</v>
      </c>
      <c r="D543" s="87">
        <v>40820</v>
      </c>
      <c r="E543" s="88">
        <f t="shared" ca="1" si="2"/>
        <v>13</v>
      </c>
      <c r="F543" s="60" t="s">
        <v>123</v>
      </c>
      <c r="G543" s="88"/>
      <c r="H543" s="88">
        <v>55819</v>
      </c>
      <c r="I543" s="98"/>
      <c r="J543" s="98"/>
      <c r="K543" s="86">
        <v>4</v>
      </c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 x14ac:dyDescent="0.35">
      <c r="A544" s="60" t="s">
        <v>689</v>
      </c>
      <c r="B544" s="86" t="s">
        <v>134</v>
      </c>
      <c r="C544" s="60" t="s">
        <v>623</v>
      </c>
      <c r="D544" s="87">
        <v>41898</v>
      </c>
      <c r="E544" s="88">
        <f t="shared" ca="1" si="2"/>
        <v>10</v>
      </c>
      <c r="F544" s="60" t="s">
        <v>131</v>
      </c>
      <c r="G544" s="88"/>
      <c r="H544" s="88">
        <v>28535</v>
      </c>
      <c r="I544" s="98"/>
      <c r="J544" s="98"/>
      <c r="K544" s="86">
        <v>3</v>
      </c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 x14ac:dyDescent="0.35">
      <c r="A545" s="60" t="s">
        <v>690</v>
      </c>
      <c r="B545" s="86" t="s">
        <v>134</v>
      </c>
      <c r="C545" s="60" t="s">
        <v>623</v>
      </c>
      <c r="D545" s="87">
        <v>41909</v>
      </c>
      <c r="E545" s="88">
        <f t="shared" ca="1" si="2"/>
        <v>10</v>
      </c>
      <c r="F545" s="60" t="s">
        <v>118</v>
      </c>
      <c r="G545" s="88" t="s">
        <v>128</v>
      </c>
      <c r="H545" s="88">
        <v>111762</v>
      </c>
      <c r="I545" s="98"/>
      <c r="J545" s="98"/>
      <c r="K545" s="86">
        <v>4</v>
      </c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 x14ac:dyDescent="0.35">
      <c r="A546" s="60" t="s">
        <v>691</v>
      </c>
      <c r="B546" s="86" t="s">
        <v>104</v>
      </c>
      <c r="C546" s="60" t="s">
        <v>623</v>
      </c>
      <c r="D546" s="87">
        <v>40450</v>
      </c>
      <c r="E546" s="88">
        <f t="shared" ca="1" si="2"/>
        <v>14</v>
      </c>
      <c r="F546" s="60" t="s">
        <v>118</v>
      </c>
      <c r="G546" s="88" t="s">
        <v>119</v>
      </c>
      <c r="H546" s="88">
        <v>74933</v>
      </c>
      <c r="I546" s="98"/>
      <c r="J546" s="98"/>
      <c r="K546" s="86">
        <v>4</v>
      </c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 x14ac:dyDescent="0.35">
      <c r="A547" s="60" t="s">
        <v>692</v>
      </c>
      <c r="B547" s="86" t="s">
        <v>101</v>
      </c>
      <c r="C547" s="60" t="s">
        <v>623</v>
      </c>
      <c r="D547" s="87">
        <v>37162</v>
      </c>
      <c r="E547" s="88">
        <f t="shared" ca="1" si="2"/>
        <v>23</v>
      </c>
      <c r="F547" s="60" t="s">
        <v>118</v>
      </c>
      <c r="G547" s="88" t="s">
        <v>121</v>
      </c>
      <c r="H547" s="88">
        <v>80700</v>
      </c>
      <c r="I547" s="98"/>
      <c r="J547" s="98"/>
      <c r="K547" s="86">
        <v>4</v>
      </c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 x14ac:dyDescent="0.35">
      <c r="A548" s="60" t="s">
        <v>693</v>
      </c>
      <c r="B548" s="86" t="s">
        <v>104</v>
      </c>
      <c r="C548" s="60" t="s">
        <v>623</v>
      </c>
      <c r="D548" s="87">
        <v>37164</v>
      </c>
      <c r="E548" s="88">
        <f t="shared" ca="1" si="2"/>
        <v>23</v>
      </c>
      <c r="F548" s="60" t="s">
        <v>131</v>
      </c>
      <c r="G548" s="88"/>
      <c r="H548" s="88">
        <v>23065</v>
      </c>
      <c r="I548" s="98"/>
      <c r="J548" s="98"/>
      <c r="K548" s="86">
        <v>2</v>
      </c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 x14ac:dyDescent="0.35">
      <c r="A549" s="60" t="s">
        <v>694</v>
      </c>
      <c r="B549" s="86" t="s">
        <v>134</v>
      </c>
      <c r="C549" s="60" t="s">
        <v>623</v>
      </c>
      <c r="D549" s="87">
        <v>37166</v>
      </c>
      <c r="E549" s="88">
        <f t="shared" ca="1" si="2"/>
        <v>23</v>
      </c>
      <c r="F549" s="60" t="s">
        <v>141</v>
      </c>
      <c r="G549" s="88" t="s">
        <v>128</v>
      </c>
      <c r="H549" s="88">
        <v>21737</v>
      </c>
      <c r="I549" s="98"/>
      <c r="J549" s="98"/>
      <c r="K549" s="86">
        <v>4</v>
      </c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 x14ac:dyDescent="0.35">
      <c r="A550" s="60" t="s">
        <v>695</v>
      </c>
      <c r="B550" s="86" t="s">
        <v>101</v>
      </c>
      <c r="C550" s="60" t="s">
        <v>623</v>
      </c>
      <c r="D550" s="87">
        <v>40440</v>
      </c>
      <c r="E550" s="88">
        <f t="shared" ca="1" si="2"/>
        <v>14</v>
      </c>
      <c r="F550" s="60" t="s">
        <v>118</v>
      </c>
      <c r="G550" s="88" t="s">
        <v>121</v>
      </c>
      <c r="H550" s="88">
        <v>97420</v>
      </c>
      <c r="I550" s="98"/>
      <c r="J550" s="98"/>
      <c r="K550" s="86">
        <v>4</v>
      </c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 x14ac:dyDescent="0.35">
      <c r="A551" s="60" t="s">
        <v>696</v>
      </c>
      <c r="B551" s="86" t="s">
        <v>102</v>
      </c>
      <c r="C551" s="60" t="s">
        <v>623</v>
      </c>
      <c r="D551" s="87">
        <v>40806</v>
      </c>
      <c r="E551" s="88">
        <f t="shared" ca="1" si="2"/>
        <v>13</v>
      </c>
      <c r="F551" s="60" t="s">
        <v>118</v>
      </c>
      <c r="G551" s="88" t="s">
        <v>119</v>
      </c>
      <c r="H551" s="88">
        <v>105708</v>
      </c>
      <c r="I551" s="98"/>
      <c r="J551" s="98"/>
      <c r="K551" s="86">
        <v>3</v>
      </c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 x14ac:dyDescent="0.35">
      <c r="A552" s="60" t="s">
        <v>697</v>
      </c>
      <c r="B552" s="86" t="s">
        <v>101</v>
      </c>
      <c r="C552" s="60" t="s">
        <v>623</v>
      </c>
      <c r="D552" s="87">
        <v>41555</v>
      </c>
      <c r="E552" s="88">
        <f t="shared" ca="1" si="2"/>
        <v>11</v>
      </c>
      <c r="F552" s="60" t="s">
        <v>141</v>
      </c>
      <c r="G552" s="88" t="s">
        <v>128</v>
      </c>
      <c r="H552" s="88">
        <v>27896</v>
      </c>
      <c r="I552" s="98"/>
      <c r="J552" s="98"/>
      <c r="K552" s="86">
        <v>5</v>
      </c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 x14ac:dyDescent="0.35">
      <c r="A553" s="60" t="s">
        <v>698</v>
      </c>
      <c r="B553" s="86" t="s">
        <v>101</v>
      </c>
      <c r="C553" s="60" t="s">
        <v>623</v>
      </c>
      <c r="D553" s="87">
        <v>40850</v>
      </c>
      <c r="E553" s="88">
        <f t="shared" ca="1" si="2"/>
        <v>13</v>
      </c>
      <c r="F553" s="60" t="s">
        <v>123</v>
      </c>
      <c r="G553" s="88"/>
      <c r="H553" s="88">
        <v>57538</v>
      </c>
      <c r="I553" s="98"/>
      <c r="J553" s="98"/>
      <c r="K553" s="86">
        <v>3</v>
      </c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 x14ac:dyDescent="0.35">
      <c r="A554" s="60" t="s">
        <v>699</v>
      </c>
      <c r="B554" s="86" t="s">
        <v>101</v>
      </c>
      <c r="C554" s="60" t="s">
        <v>623</v>
      </c>
      <c r="D554" s="87">
        <v>38646</v>
      </c>
      <c r="E554" s="88">
        <f t="shared" ca="1" si="2"/>
        <v>19</v>
      </c>
      <c r="F554" s="60" t="s">
        <v>118</v>
      </c>
      <c r="G554" s="88" t="s">
        <v>121</v>
      </c>
      <c r="H554" s="88">
        <v>83609</v>
      </c>
      <c r="I554" s="98"/>
      <c r="J554" s="98"/>
      <c r="K554" s="86">
        <v>3</v>
      </c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 x14ac:dyDescent="0.35">
      <c r="A555" s="60" t="s">
        <v>700</v>
      </c>
      <c r="B555" s="86" t="s">
        <v>134</v>
      </c>
      <c r="C555" s="60" t="s">
        <v>623</v>
      </c>
      <c r="D555" s="87">
        <v>40125</v>
      </c>
      <c r="E555" s="88">
        <f t="shared" ca="1" si="2"/>
        <v>15</v>
      </c>
      <c r="F555" s="60" t="s">
        <v>141</v>
      </c>
      <c r="G555" s="88" t="s">
        <v>149</v>
      </c>
      <c r="H555" s="88">
        <v>23157</v>
      </c>
      <c r="I555" s="98"/>
      <c r="J555" s="98"/>
      <c r="K555" s="86">
        <v>2</v>
      </c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 x14ac:dyDescent="0.35">
      <c r="A556" s="60" t="s">
        <v>701</v>
      </c>
      <c r="B556" s="86" t="s">
        <v>134</v>
      </c>
      <c r="C556" s="60" t="s">
        <v>623</v>
      </c>
      <c r="D556" s="87">
        <v>41215</v>
      </c>
      <c r="E556" s="88">
        <f t="shared" ca="1" si="2"/>
        <v>12</v>
      </c>
      <c r="F556" s="60" t="s">
        <v>118</v>
      </c>
      <c r="G556" s="88" t="s">
        <v>119</v>
      </c>
      <c r="H556" s="88">
        <v>108854</v>
      </c>
      <c r="I556" s="98"/>
      <c r="J556" s="98"/>
      <c r="K556" s="86">
        <v>5</v>
      </c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 x14ac:dyDescent="0.35">
      <c r="A557" s="60" t="s">
        <v>702</v>
      </c>
      <c r="B557" s="86" t="s">
        <v>134</v>
      </c>
      <c r="C557" s="60" t="s">
        <v>623</v>
      </c>
      <c r="D557" s="87">
        <v>40887</v>
      </c>
      <c r="E557" s="88">
        <f t="shared" ca="1" si="2"/>
        <v>13</v>
      </c>
      <c r="F557" s="60" t="s">
        <v>123</v>
      </c>
      <c r="G557" s="88"/>
      <c r="H557" s="88">
        <v>47159</v>
      </c>
      <c r="I557" s="98"/>
      <c r="J557" s="98"/>
      <c r="K557" s="86">
        <v>3</v>
      </c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 x14ac:dyDescent="0.35">
      <c r="A558" s="60" t="s">
        <v>703</v>
      </c>
      <c r="B558" s="86" t="s">
        <v>101</v>
      </c>
      <c r="C558" s="60" t="s">
        <v>623</v>
      </c>
      <c r="D558" s="87">
        <v>41956</v>
      </c>
      <c r="E558" s="88">
        <f t="shared" ca="1" si="2"/>
        <v>10</v>
      </c>
      <c r="F558" s="60" t="s">
        <v>118</v>
      </c>
      <c r="G558" s="88" t="s">
        <v>139</v>
      </c>
      <c r="H558" s="88">
        <v>78034</v>
      </c>
      <c r="I558" s="98"/>
      <c r="J558" s="98"/>
      <c r="K558" s="86">
        <v>5</v>
      </c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 x14ac:dyDescent="0.35">
      <c r="A559" s="60" t="s">
        <v>704</v>
      </c>
      <c r="B559" s="86" t="s">
        <v>104</v>
      </c>
      <c r="C559" s="60" t="s">
        <v>623</v>
      </c>
      <c r="D559" s="87">
        <v>41961</v>
      </c>
      <c r="E559" s="88">
        <f t="shared" ca="1" si="2"/>
        <v>10</v>
      </c>
      <c r="F559" s="60" t="s">
        <v>123</v>
      </c>
      <c r="G559" s="88"/>
      <c r="H559" s="88">
        <v>60816</v>
      </c>
      <c r="I559" s="98"/>
      <c r="J559" s="98"/>
      <c r="K559" s="86">
        <v>3</v>
      </c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 x14ac:dyDescent="0.35">
      <c r="A560" s="60" t="s">
        <v>705</v>
      </c>
      <c r="B560" s="86" t="s">
        <v>134</v>
      </c>
      <c r="C560" s="60" t="s">
        <v>623</v>
      </c>
      <c r="D560" s="87">
        <v>42332</v>
      </c>
      <c r="E560" s="88">
        <f t="shared" ca="1" si="2"/>
        <v>9</v>
      </c>
      <c r="F560" s="60" t="s">
        <v>131</v>
      </c>
      <c r="G560" s="88"/>
      <c r="H560" s="88">
        <v>26917</v>
      </c>
      <c r="I560" s="98"/>
      <c r="J560" s="98"/>
      <c r="K560" s="86">
        <v>2</v>
      </c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 x14ac:dyDescent="0.35">
      <c r="A561" s="60" t="s">
        <v>706</v>
      </c>
      <c r="B561" s="86" t="s">
        <v>102</v>
      </c>
      <c r="C561" s="60" t="s">
        <v>623</v>
      </c>
      <c r="D561" s="87">
        <v>40885</v>
      </c>
      <c r="E561" s="88">
        <f t="shared" ca="1" si="2"/>
        <v>13</v>
      </c>
      <c r="F561" s="60" t="s">
        <v>118</v>
      </c>
      <c r="G561" s="88" t="s">
        <v>121</v>
      </c>
      <c r="H561" s="88">
        <v>119223</v>
      </c>
      <c r="I561" s="98"/>
      <c r="J561" s="98"/>
      <c r="K561" s="86">
        <v>5</v>
      </c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 x14ac:dyDescent="0.35">
      <c r="A562" s="60" t="s">
        <v>707</v>
      </c>
      <c r="B562" s="86" t="s">
        <v>125</v>
      </c>
      <c r="C562" s="60" t="s">
        <v>623</v>
      </c>
      <c r="D562" s="87">
        <v>37214</v>
      </c>
      <c r="E562" s="88">
        <f t="shared" ca="1" si="2"/>
        <v>23</v>
      </c>
      <c r="F562" s="60" t="s">
        <v>118</v>
      </c>
      <c r="G562" s="88" t="s">
        <v>149</v>
      </c>
      <c r="H562" s="88">
        <v>86756</v>
      </c>
      <c r="I562" s="98"/>
      <c r="J562" s="98"/>
      <c r="K562" s="86">
        <v>5</v>
      </c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 x14ac:dyDescent="0.35">
      <c r="A563" s="60" t="s">
        <v>708</v>
      </c>
      <c r="B563" s="86" t="s">
        <v>134</v>
      </c>
      <c r="C563" s="60" t="s">
        <v>623</v>
      </c>
      <c r="D563" s="87">
        <v>38327</v>
      </c>
      <c r="E563" s="88">
        <f t="shared" ca="1" si="2"/>
        <v>20</v>
      </c>
      <c r="F563" s="60" t="s">
        <v>118</v>
      </c>
      <c r="G563" s="88" t="s">
        <v>139</v>
      </c>
      <c r="H563" s="88">
        <v>74412</v>
      </c>
      <c r="I563" s="98"/>
      <c r="J563" s="98"/>
      <c r="K563" s="86">
        <v>5</v>
      </c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 x14ac:dyDescent="0.35">
      <c r="A564" s="60" t="s">
        <v>709</v>
      </c>
      <c r="B564" s="86" t="s">
        <v>101</v>
      </c>
      <c r="C564" s="60" t="s">
        <v>623</v>
      </c>
      <c r="D564" s="87">
        <v>40524</v>
      </c>
      <c r="E564" s="88">
        <f t="shared" ca="1" si="2"/>
        <v>14</v>
      </c>
      <c r="F564" s="60" t="s">
        <v>118</v>
      </c>
      <c r="G564" s="88" t="s">
        <v>119</v>
      </c>
      <c r="H564" s="88">
        <v>79867</v>
      </c>
      <c r="I564" s="98"/>
      <c r="J564" s="98"/>
      <c r="K564" s="86">
        <v>3</v>
      </c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 x14ac:dyDescent="0.35">
      <c r="A565" s="60" t="s">
        <v>710</v>
      </c>
      <c r="B565" s="86" t="s">
        <v>134</v>
      </c>
      <c r="C565" s="60" t="s">
        <v>623</v>
      </c>
      <c r="D565" s="87">
        <v>41244</v>
      </c>
      <c r="E565" s="88">
        <f t="shared" ca="1" si="2"/>
        <v>12</v>
      </c>
      <c r="F565" s="60" t="s">
        <v>118</v>
      </c>
      <c r="G565" s="88" t="s">
        <v>139</v>
      </c>
      <c r="H565" s="88">
        <v>84524</v>
      </c>
      <c r="I565" s="98"/>
      <c r="J565" s="98"/>
      <c r="K565" s="86">
        <v>1</v>
      </c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 x14ac:dyDescent="0.35">
      <c r="A566" s="60" t="s">
        <v>711</v>
      </c>
      <c r="B566" s="86" t="s">
        <v>104</v>
      </c>
      <c r="C566" s="60" t="s">
        <v>712</v>
      </c>
      <c r="D566" s="87">
        <v>41639</v>
      </c>
      <c r="E566" s="88">
        <f t="shared" ca="1" si="2"/>
        <v>11</v>
      </c>
      <c r="F566" s="60" t="s">
        <v>123</v>
      </c>
      <c r="G566" s="88"/>
      <c r="H566" s="88">
        <v>53545</v>
      </c>
      <c r="I566" s="98"/>
      <c r="J566" s="98"/>
      <c r="K566" s="86">
        <v>4</v>
      </c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 x14ac:dyDescent="0.35">
      <c r="A567" s="60" t="s">
        <v>713</v>
      </c>
      <c r="B567" s="86" t="s">
        <v>101</v>
      </c>
      <c r="C567" s="60" t="s">
        <v>712</v>
      </c>
      <c r="D567" s="87">
        <v>41652</v>
      </c>
      <c r="E567" s="88">
        <f t="shared" ca="1" si="2"/>
        <v>11</v>
      </c>
      <c r="F567" s="60" t="s">
        <v>118</v>
      </c>
      <c r="G567" s="88" t="s">
        <v>149</v>
      </c>
      <c r="H567" s="88">
        <v>61979</v>
      </c>
      <c r="I567" s="98"/>
      <c r="J567" s="98"/>
      <c r="K567" s="86">
        <v>1</v>
      </c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 x14ac:dyDescent="0.35">
      <c r="A568" s="60" t="s">
        <v>714</v>
      </c>
      <c r="B568" s="86" t="s">
        <v>101</v>
      </c>
      <c r="C568" s="60" t="s">
        <v>712</v>
      </c>
      <c r="D568" s="87">
        <v>41987</v>
      </c>
      <c r="E568" s="88">
        <f t="shared" ca="1" si="2"/>
        <v>10</v>
      </c>
      <c r="F568" s="60" t="s">
        <v>118</v>
      </c>
      <c r="G568" s="88" t="s">
        <v>119</v>
      </c>
      <c r="H568" s="88">
        <v>110448</v>
      </c>
      <c r="I568" s="98"/>
      <c r="J568" s="98"/>
      <c r="K568" s="86">
        <v>2</v>
      </c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 x14ac:dyDescent="0.35">
      <c r="A569" s="60" t="s">
        <v>715</v>
      </c>
      <c r="B569" s="86" t="s">
        <v>134</v>
      </c>
      <c r="C569" s="60" t="s">
        <v>712</v>
      </c>
      <c r="D569" s="87">
        <v>40536</v>
      </c>
      <c r="E569" s="88">
        <f t="shared" ca="1" si="2"/>
        <v>14</v>
      </c>
      <c r="F569" s="60" t="s">
        <v>123</v>
      </c>
      <c r="G569" s="88"/>
      <c r="H569" s="88">
        <v>50879</v>
      </c>
      <c r="I569" s="98"/>
      <c r="J569" s="98"/>
      <c r="K569" s="86">
        <v>4</v>
      </c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 x14ac:dyDescent="0.35">
      <c r="A570" s="60" t="s">
        <v>716</v>
      </c>
      <c r="B570" s="86" t="s">
        <v>104</v>
      </c>
      <c r="C570" s="60" t="s">
        <v>712</v>
      </c>
      <c r="D570" s="87">
        <v>39816</v>
      </c>
      <c r="E570" s="88">
        <f t="shared" ca="1" si="2"/>
        <v>16</v>
      </c>
      <c r="F570" s="60" t="s">
        <v>118</v>
      </c>
      <c r="G570" s="88" t="s">
        <v>139</v>
      </c>
      <c r="H570" s="88">
        <v>98770</v>
      </c>
      <c r="I570" s="98"/>
      <c r="J570" s="98"/>
      <c r="K570" s="86">
        <v>5</v>
      </c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 x14ac:dyDescent="0.35">
      <c r="A571" s="60" t="s">
        <v>717</v>
      </c>
      <c r="B571" s="86" t="s">
        <v>134</v>
      </c>
      <c r="C571" s="60" t="s">
        <v>712</v>
      </c>
      <c r="D571" s="87">
        <v>36884</v>
      </c>
      <c r="E571" s="88">
        <f t="shared" ca="1" si="2"/>
        <v>24</v>
      </c>
      <c r="F571" s="60" t="s">
        <v>123</v>
      </c>
      <c r="G571" s="88"/>
      <c r="H571" s="88">
        <v>50124</v>
      </c>
      <c r="I571" s="98"/>
      <c r="J571" s="98"/>
      <c r="K571" s="86">
        <v>5</v>
      </c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 x14ac:dyDescent="0.35">
      <c r="A572" s="60" t="s">
        <v>718</v>
      </c>
      <c r="B572" s="86" t="s">
        <v>101</v>
      </c>
      <c r="C572" s="60" t="s">
        <v>712</v>
      </c>
      <c r="D572" s="87">
        <v>37604</v>
      </c>
      <c r="E572" s="88">
        <f t="shared" ca="1" si="2"/>
        <v>22</v>
      </c>
      <c r="F572" s="60" t="s">
        <v>118</v>
      </c>
      <c r="G572" s="88" t="s">
        <v>119</v>
      </c>
      <c r="H572" s="88">
        <v>68370</v>
      </c>
      <c r="I572" s="98"/>
      <c r="J572" s="98"/>
      <c r="K572" s="86">
        <v>1</v>
      </c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 x14ac:dyDescent="0.35">
      <c r="A573" s="60" t="s">
        <v>719</v>
      </c>
      <c r="B573" s="86" t="s">
        <v>134</v>
      </c>
      <c r="C573" s="60" t="s">
        <v>712</v>
      </c>
      <c r="D573" s="87">
        <v>37609</v>
      </c>
      <c r="E573" s="88">
        <f t="shared" ca="1" si="2"/>
        <v>22</v>
      </c>
      <c r="F573" s="60" t="s">
        <v>141</v>
      </c>
      <c r="G573" s="88" t="s">
        <v>128</v>
      </c>
      <c r="H573" s="88">
        <v>26252</v>
      </c>
      <c r="I573" s="98"/>
      <c r="J573" s="98"/>
      <c r="K573" s="86">
        <v>5</v>
      </c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 x14ac:dyDescent="0.35">
      <c r="A574" s="60" t="s">
        <v>720</v>
      </c>
      <c r="B574" s="86" t="s">
        <v>127</v>
      </c>
      <c r="C574" s="60" t="s">
        <v>712</v>
      </c>
      <c r="D574" s="87">
        <v>38703</v>
      </c>
      <c r="E574" s="88">
        <f t="shared" ca="1" si="2"/>
        <v>19</v>
      </c>
      <c r="F574" s="60" t="s">
        <v>141</v>
      </c>
      <c r="G574" s="88" t="s">
        <v>149</v>
      </c>
      <c r="H574" s="88">
        <v>23570</v>
      </c>
      <c r="I574" s="98"/>
      <c r="J574" s="98"/>
      <c r="K574" s="86">
        <v>1</v>
      </c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 x14ac:dyDescent="0.35">
      <c r="A575" s="60" t="s">
        <v>721</v>
      </c>
      <c r="B575" s="86" t="s">
        <v>102</v>
      </c>
      <c r="C575" s="60" t="s">
        <v>712</v>
      </c>
      <c r="D575" s="87">
        <v>40526</v>
      </c>
      <c r="E575" s="88">
        <f t="shared" ca="1" si="2"/>
        <v>14</v>
      </c>
      <c r="F575" s="60" t="s">
        <v>118</v>
      </c>
      <c r="G575" s="88" t="s">
        <v>149</v>
      </c>
      <c r="H575" s="88">
        <v>100874</v>
      </c>
      <c r="I575" s="98"/>
      <c r="J575" s="98"/>
      <c r="K575" s="86">
        <v>3</v>
      </c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 x14ac:dyDescent="0.35">
      <c r="A576" s="60" t="s">
        <v>722</v>
      </c>
      <c r="B576" s="86" t="s">
        <v>104</v>
      </c>
      <c r="C576" s="60" t="s">
        <v>712</v>
      </c>
      <c r="D576" s="87">
        <v>40893</v>
      </c>
      <c r="E576" s="88">
        <f t="shared" ca="1" si="2"/>
        <v>13</v>
      </c>
      <c r="F576" s="60" t="s">
        <v>141</v>
      </c>
      <c r="G576" s="88" t="s">
        <v>149</v>
      </c>
      <c r="H576" s="88">
        <v>29690</v>
      </c>
      <c r="I576" s="98"/>
      <c r="J576" s="98"/>
      <c r="K576" s="86">
        <v>1</v>
      </c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 x14ac:dyDescent="0.35">
      <c r="A577" s="60" t="s">
        <v>723</v>
      </c>
      <c r="B577" s="86" t="s">
        <v>125</v>
      </c>
      <c r="C577" s="60" t="s">
        <v>712</v>
      </c>
      <c r="D577" s="87">
        <v>41665</v>
      </c>
      <c r="E577" s="88">
        <f t="shared" ca="1" si="2"/>
        <v>11</v>
      </c>
      <c r="F577" s="60" t="s">
        <v>131</v>
      </c>
      <c r="G577" s="88"/>
      <c r="H577" s="88">
        <v>29920</v>
      </c>
      <c r="I577" s="98"/>
      <c r="J577" s="98"/>
      <c r="K577" s="86">
        <v>5</v>
      </c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 x14ac:dyDescent="0.35">
      <c r="A578" s="60" t="s">
        <v>724</v>
      </c>
      <c r="B578" s="86" t="s">
        <v>104</v>
      </c>
      <c r="C578" s="60" t="s">
        <v>712</v>
      </c>
      <c r="D578" s="87">
        <v>40201</v>
      </c>
      <c r="E578" s="88">
        <f t="shared" ca="1" si="2"/>
        <v>15</v>
      </c>
      <c r="F578" s="60" t="s">
        <v>118</v>
      </c>
      <c r="G578" s="88" t="s">
        <v>119</v>
      </c>
      <c r="H578" s="88">
        <v>73326</v>
      </c>
      <c r="I578" s="98"/>
      <c r="J578" s="98"/>
      <c r="K578" s="86">
        <v>5</v>
      </c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 x14ac:dyDescent="0.35">
      <c r="A579" s="60" t="s">
        <v>725</v>
      </c>
      <c r="B579" s="86" t="s">
        <v>125</v>
      </c>
      <c r="C579" s="60" t="s">
        <v>712</v>
      </c>
      <c r="D579" s="87">
        <v>40212</v>
      </c>
      <c r="E579" s="88">
        <f t="shared" ca="1" si="2"/>
        <v>15</v>
      </c>
      <c r="F579" s="60" t="s">
        <v>118</v>
      </c>
      <c r="G579" s="88" t="s">
        <v>149</v>
      </c>
      <c r="H579" s="88">
        <v>111686</v>
      </c>
      <c r="I579" s="98"/>
      <c r="J579" s="98"/>
      <c r="K579" s="86">
        <v>5</v>
      </c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 x14ac:dyDescent="0.35">
      <c r="A580" s="60" t="s">
        <v>726</v>
      </c>
      <c r="B580" s="86" t="s">
        <v>134</v>
      </c>
      <c r="C580" s="60" t="s">
        <v>712</v>
      </c>
      <c r="D580" s="87">
        <v>40219</v>
      </c>
      <c r="E580" s="88">
        <f t="shared" ca="1" si="2"/>
        <v>15</v>
      </c>
      <c r="F580" s="60" t="s">
        <v>118</v>
      </c>
      <c r="G580" s="88" t="s">
        <v>149</v>
      </c>
      <c r="H580" s="88">
        <v>118791</v>
      </c>
      <c r="I580" s="98"/>
      <c r="J580" s="98"/>
      <c r="K580" s="86">
        <v>3</v>
      </c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 x14ac:dyDescent="0.35">
      <c r="A581" s="60" t="s">
        <v>727</v>
      </c>
      <c r="B581" s="86" t="s">
        <v>134</v>
      </c>
      <c r="C581" s="60" t="s">
        <v>712</v>
      </c>
      <c r="D581" s="87">
        <v>40215</v>
      </c>
      <c r="E581" s="88">
        <f t="shared" ca="1" si="2"/>
        <v>15</v>
      </c>
      <c r="F581" s="60" t="s">
        <v>141</v>
      </c>
      <c r="G581" s="88" t="s">
        <v>119</v>
      </c>
      <c r="H581" s="88">
        <v>27582</v>
      </c>
      <c r="I581" s="98"/>
      <c r="J581" s="98"/>
      <c r="K581" s="86">
        <v>5</v>
      </c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 x14ac:dyDescent="0.35">
      <c r="A582" s="60" t="s">
        <v>728</v>
      </c>
      <c r="B582" s="86" t="s">
        <v>102</v>
      </c>
      <c r="C582" s="60" t="s">
        <v>712</v>
      </c>
      <c r="D582" s="87">
        <v>36920</v>
      </c>
      <c r="E582" s="88">
        <f t="shared" ca="1" si="2"/>
        <v>24</v>
      </c>
      <c r="F582" s="60" t="s">
        <v>141</v>
      </c>
      <c r="G582" s="88" t="s">
        <v>128</v>
      </c>
      <c r="H582" s="88">
        <v>25718</v>
      </c>
      <c r="I582" s="98"/>
      <c r="J582" s="98"/>
      <c r="K582" s="86">
        <v>1</v>
      </c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 x14ac:dyDescent="0.35">
      <c r="A583" s="60" t="s">
        <v>729</v>
      </c>
      <c r="B583" s="86" t="s">
        <v>134</v>
      </c>
      <c r="C583" s="60" t="s">
        <v>712</v>
      </c>
      <c r="D583" s="87">
        <v>37274</v>
      </c>
      <c r="E583" s="88">
        <f t="shared" ca="1" si="2"/>
        <v>23</v>
      </c>
      <c r="F583" s="60" t="s">
        <v>118</v>
      </c>
      <c r="G583" s="88" t="s">
        <v>119</v>
      </c>
      <c r="H583" s="88">
        <v>97490</v>
      </c>
      <c r="I583" s="98"/>
      <c r="J583" s="98"/>
      <c r="K583" s="86">
        <v>2</v>
      </c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 x14ac:dyDescent="0.35">
      <c r="A584" s="60" t="s">
        <v>730</v>
      </c>
      <c r="B584" s="86" t="s">
        <v>101</v>
      </c>
      <c r="C584" s="60" t="s">
        <v>712</v>
      </c>
      <c r="D584" s="87">
        <v>37292</v>
      </c>
      <c r="E584" s="88">
        <f t="shared" ca="1" si="2"/>
        <v>23</v>
      </c>
      <c r="F584" s="60" t="s">
        <v>123</v>
      </c>
      <c r="G584" s="88"/>
      <c r="H584" s="88">
        <v>53550</v>
      </c>
      <c r="I584" s="98"/>
      <c r="J584" s="98"/>
      <c r="K584" s="86">
        <v>2</v>
      </c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 x14ac:dyDescent="0.35">
      <c r="A585" s="60" t="s">
        <v>731</v>
      </c>
      <c r="B585" s="86" t="s">
        <v>127</v>
      </c>
      <c r="C585" s="60" t="s">
        <v>712</v>
      </c>
      <c r="D585" s="87">
        <v>37635</v>
      </c>
      <c r="E585" s="88">
        <f t="shared" ca="1" si="2"/>
        <v>22</v>
      </c>
      <c r="F585" s="60" t="s">
        <v>131</v>
      </c>
      <c r="G585" s="88"/>
      <c r="H585" s="88">
        <v>34732</v>
      </c>
      <c r="I585" s="98"/>
      <c r="J585" s="98"/>
      <c r="K585" s="86">
        <v>3</v>
      </c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 x14ac:dyDescent="0.35">
      <c r="A586" s="60" t="s">
        <v>732</v>
      </c>
      <c r="B586" s="86" t="s">
        <v>125</v>
      </c>
      <c r="C586" s="60" t="s">
        <v>712</v>
      </c>
      <c r="D586" s="87">
        <v>39105</v>
      </c>
      <c r="E586" s="88">
        <f t="shared" ca="1" si="2"/>
        <v>18</v>
      </c>
      <c r="F586" s="60" t="s">
        <v>123</v>
      </c>
      <c r="G586" s="88"/>
      <c r="H586" s="88">
        <v>42398</v>
      </c>
      <c r="I586" s="98"/>
      <c r="J586" s="98"/>
      <c r="K586" s="86">
        <v>3</v>
      </c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 x14ac:dyDescent="0.35">
      <c r="A587" s="60" t="s">
        <v>733</v>
      </c>
      <c r="B587" s="86" t="s">
        <v>101</v>
      </c>
      <c r="C587" s="60" t="s">
        <v>712</v>
      </c>
      <c r="D587" s="87">
        <v>41659</v>
      </c>
      <c r="E587" s="88">
        <f t="shared" ca="1" si="2"/>
        <v>11</v>
      </c>
      <c r="F587" s="60" t="s">
        <v>118</v>
      </c>
      <c r="G587" s="88" t="s">
        <v>128</v>
      </c>
      <c r="H587" s="88">
        <v>111472</v>
      </c>
      <c r="I587" s="98"/>
      <c r="J587" s="98"/>
      <c r="K587" s="86">
        <v>5</v>
      </c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 x14ac:dyDescent="0.35">
      <c r="A588" s="60" t="s">
        <v>734</v>
      </c>
      <c r="B588" s="86" t="s">
        <v>101</v>
      </c>
      <c r="C588" s="60" t="s">
        <v>712</v>
      </c>
      <c r="D588" s="87">
        <v>42068</v>
      </c>
      <c r="E588" s="88">
        <f t="shared" ca="1" si="2"/>
        <v>9</v>
      </c>
      <c r="F588" s="60" t="s">
        <v>141</v>
      </c>
      <c r="G588" s="88" t="s">
        <v>119</v>
      </c>
      <c r="H588" s="88">
        <v>21779</v>
      </c>
      <c r="I588" s="98"/>
      <c r="J588" s="98"/>
      <c r="K588" s="86">
        <v>1</v>
      </c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 x14ac:dyDescent="0.35">
      <c r="A589" s="60" t="s">
        <v>735</v>
      </c>
      <c r="B589" s="86" t="s">
        <v>101</v>
      </c>
      <c r="C589" s="60" t="s">
        <v>712</v>
      </c>
      <c r="D589" s="87">
        <v>39862</v>
      </c>
      <c r="E589" s="88">
        <f t="shared" ca="1" si="2"/>
        <v>16</v>
      </c>
      <c r="F589" s="60" t="s">
        <v>118</v>
      </c>
      <c r="G589" s="88" t="s">
        <v>119</v>
      </c>
      <c r="H589" s="88">
        <v>122616</v>
      </c>
      <c r="I589" s="98"/>
      <c r="J589" s="98"/>
      <c r="K589" s="86">
        <v>3</v>
      </c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 x14ac:dyDescent="0.35">
      <c r="A590" s="60" t="s">
        <v>736</v>
      </c>
      <c r="B590" s="86" t="s">
        <v>134</v>
      </c>
      <c r="C590" s="60" t="s">
        <v>712</v>
      </c>
      <c r="D590" s="87">
        <v>36939</v>
      </c>
      <c r="E590" s="88">
        <f t="shared" ca="1" si="2"/>
        <v>24</v>
      </c>
      <c r="F590" s="60" t="s">
        <v>131</v>
      </c>
      <c r="G590" s="88"/>
      <c r="H590" s="88">
        <v>36440</v>
      </c>
      <c r="I590" s="98"/>
      <c r="J590" s="98"/>
      <c r="K590" s="86">
        <v>5</v>
      </c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 x14ac:dyDescent="0.35">
      <c r="A591" s="60" t="s">
        <v>737</v>
      </c>
      <c r="B591" s="86" t="s">
        <v>104</v>
      </c>
      <c r="C591" s="60" t="s">
        <v>712</v>
      </c>
      <c r="D591" s="87">
        <v>36947</v>
      </c>
      <c r="E591" s="88">
        <f t="shared" ca="1" si="2"/>
        <v>24</v>
      </c>
      <c r="F591" s="60" t="s">
        <v>131</v>
      </c>
      <c r="G591" s="88"/>
      <c r="H591" s="88">
        <v>22198</v>
      </c>
      <c r="I591" s="98"/>
      <c r="J591" s="98"/>
      <c r="K591" s="86">
        <v>1</v>
      </c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 x14ac:dyDescent="0.35">
      <c r="A592" s="60" t="s">
        <v>738</v>
      </c>
      <c r="B592" s="86" t="s">
        <v>101</v>
      </c>
      <c r="C592" s="60" t="s">
        <v>712</v>
      </c>
      <c r="D592" s="87">
        <v>37323</v>
      </c>
      <c r="E592" s="88">
        <f t="shared" ca="1" si="2"/>
        <v>22</v>
      </c>
      <c r="F592" s="60" t="s">
        <v>141</v>
      </c>
      <c r="G592" s="88" t="s">
        <v>119</v>
      </c>
      <c r="H592" s="88">
        <v>23402</v>
      </c>
      <c r="I592" s="98"/>
      <c r="J592" s="98"/>
      <c r="K592" s="86">
        <v>4</v>
      </c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 x14ac:dyDescent="0.35">
      <c r="A593" s="60" t="s">
        <v>739</v>
      </c>
      <c r="B593" s="86" t="s">
        <v>101</v>
      </c>
      <c r="C593" s="60" t="s">
        <v>712</v>
      </c>
      <c r="D593" s="87">
        <v>39871</v>
      </c>
      <c r="E593" s="88">
        <f t="shared" ca="1" si="2"/>
        <v>16</v>
      </c>
      <c r="F593" s="60" t="s">
        <v>123</v>
      </c>
      <c r="G593" s="88"/>
      <c r="H593" s="88">
        <v>55349</v>
      </c>
      <c r="I593" s="98"/>
      <c r="J593" s="98"/>
      <c r="K593" s="86">
        <v>5</v>
      </c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 x14ac:dyDescent="0.35">
      <c r="A594" s="60" t="s">
        <v>740</v>
      </c>
      <c r="B594" s="86" t="s">
        <v>104</v>
      </c>
      <c r="C594" s="60" t="s">
        <v>712</v>
      </c>
      <c r="D594" s="87">
        <v>40231</v>
      </c>
      <c r="E594" s="88">
        <f t="shared" ca="1" si="2"/>
        <v>15</v>
      </c>
      <c r="F594" s="60" t="s">
        <v>118</v>
      </c>
      <c r="G594" s="88" t="s">
        <v>149</v>
      </c>
      <c r="H594" s="88">
        <v>71466</v>
      </c>
      <c r="I594" s="98"/>
      <c r="J594" s="98"/>
      <c r="K594" s="86">
        <v>5</v>
      </c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 x14ac:dyDescent="0.35">
      <c r="A595" s="60" t="s">
        <v>741</v>
      </c>
      <c r="B595" s="86" t="s">
        <v>101</v>
      </c>
      <c r="C595" s="60" t="s">
        <v>712</v>
      </c>
      <c r="D595" s="87">
        <v>42094</v>
      </c>
      <c r="E595" s="88">
        <f t="shared" ca="1" si="2"/>
        <v>9</v>
      </c>
      <c r="F595" s="60" t="s">
        <v>141</v>
      </c>
      <c r="G595" s="88" t="s">
        <v>119</v>
      </c>
      <c r="H595" s="88">
        <v>25625</v>
      </c>
      <c r="I595" s="98"/>
      <c r="J595" s="98"/>
      <c r="K595" s="86">
        <v>5</v>
      </c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 x14ac:dyDescent="0.35">
      <c r="A596" s="60" t="s">
        <v>742</v>
      </c>
      <c r="B596" s="86" t="s">
        <v>101</v>
      </c>
      <c r="C596" s="60" t="s">
        <v>712</v>
      </c>
      <c r="D596" s="87">
        <v>40261</v>
      </c>
      <c r="E596" s="88">
        <f t="shared" ca="1" si="2"/>
        <v>14</v>
      </c>
      <c r="F596" s="60" t="s">
        <v>118</v>
      </c>
      <c r="G596" s="88" t="s">
        <v>121</v>
      </c>
      <c r="H596" s="88">
        <v>76713</v>
      </c>
      <c r="I596" s="98"/>
      <c r="J596" s="98"/>
      <c r="K596" s="86">
        <v>1</v>
      </c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 x14ac:dyDescent="0.35">
      <c r="A597" s="60" t="s">
        <v>743</v>
      </c>
      <c r="B597" s="86" t="s">
        <v>101</v>
      </c>
      <c r="C597" s="60" t="s">
        <v>712</v>
      </c>
      <c r="D597" s="87">
        <v>36974</v>
      </c>
      <c r="E597" s="88">
        <f t="shared" ca="1" si="2"/>
        <v>23</v>
      </c>
      <c r="F597" s="60" t="s">
        <v>118</v>
      </c>
      <c r="G597" s="88" t="s">
        <v>149</v>
      </c>
      <c r="H597" s="88">
        <v>70171</v>
      </c>
      <c r="I597" s="98"/>
      <c r="J597" s="98"/>
      <c r="K597" s="86">
        <v>2</v>
      </c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 x14ac:dyDescent="0.35">
      <c r="A598" s="60" t="s">
        <v>744</v>
      </c>
      <c r="B598" s="86" t="s">
        <v>134</v>
      </c>
      <c r="C598" s="60" t="s">
        <v>712</v>
      </c>
      <c r="D598" s="87">
        <v>37720</v>
      </c>
      <c r="E598" s="88">
        <f t="shared" ca="1" si="2"/>
        <v>21</v>
      </c>
      <c r="F598" s="60" t="s">
        <v>123</v>
      </c>
      <c r="G598" s="88"/>
      <c r="H598" s="88">
        <v>48553</v>
      </c>
      <c r="I598" s="98"/>
      <c r="J598" s="98"/>
      <c r="K598" s="86">
        <v>4</v>
      </c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 x14ac:dyDescent="0.35">
      <c r="A599" s="60" t="s">
        <v>745</v>
      </c>
      <c r="B599" s="86" t="s">
        <v>101</v>
      </c>
      <c r="C599" s="60" t="s">
        <v>712</v>
      </c>
      <c r="D599" s="87">
        <v>39934</v>
      </c>
      <c r="E599" s="88">
        <f t="shared" ca="1" si="2"/>
        <v>15</v>
      </c>
      <c r="F599" s="60" t="s">
        <v>118</v>
      </c>
      <c r="G599" s="88" t="s">
        <v>149</v>
      </c>
      <c r="H599" s="88">
        <v>79550</v>
      </c>
      <c r="I599" s="98"/>
      <c r="J599" s="98"/>
      <c r="K599" s="86">
        <v>5</v>
      </c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 x14ac:dyDescent="0.35">
      <c r="A600" s="60" t="s">
        <v>746</v>
      </c>
      <c r="B600" s="86" t="s">
        <v>104</v>
      </c>
      <c r="C600" s="60" t="s">
        <v>712</v>
      </c>
      <c r="D600" s="87">
        <v>37368</v>
      </c>
      <c r="E600" s="88">
        <f t="shared" ca="1" si="2"/>
        <v>22</v>
      </c>
      <c r="F600" s="60" t="s">
        <v>118</v>
      </c>
      <c r="G600" s="88" t="s">
        <v>149</v>
      </c>
      <c r="H600" s="88">
        <v>85241</v>
      </c>
      <c r="I600" s="98"/>
      <c r="J600" s="98"/>
      <c r="K600" s="86">
        <v>5</v>
      </c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 x14ac:dyDescent="0.35">
      <c r="A601" s="60" t="s">
        <v>747</v>
      </c>
      <c r="B601" s="86" t="s">
        <v>101</v>
      </c>
      <c r="C601" s="60" t="s">
        <v>712</v>
      </c>
      <c r="D601" s="87">
        <v>37390</v>
      </c>
      <c r="E601" s="88">
        <f t="shared" ca="1" si="2"/>
        <v>22</v>
      </c>
      <c r="F601" s="60" t="s">
        <v>118</v>
      </c>
      <c r="G601" s="88" t="s">
        <v>119</v>
      </c>
      <c r="H601" s="88">
        <v>102721</v>
      </c>
      <c r="I601" s="98"/>
      <c r="J601" s="98"/>
      <c r="K601" s="86">
        <v>1</v>
      </c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 x14ac:dyDescent="0.35">
      <c r="A602" s="60" t="s">
        <v>748</v>
      </c>
      <c r="B602" s="86" t="s">
        <v>104</v>
      </c>
      <c r="C602" s="60" t="s">
        <v>712</v>
      </c>
      <c r="D602" s="87">
        <v>38853</v>
      </c>
      <c r="E602" s="88">
        <f t="shared" ca="1" si="2"/>
        <v>18</v>
      </c>
      <c r="F602" s="60" t="s">
        <v>118</v>
      </c>
      <c r="G602" s="88" t="s">
        <v>121</v>
      </c>
      <c r="H602" s="88">
        <v>60764</v>
      </c>
      <c r="I602" s="98"/>
      <c r="J602" s="98"/>
      <c r="K602" s="86">
        <v>4</v>
      </c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 x14ac:dyDescent="0.35">
      <c r="A603" s="60" t="s">
        <v>749</v>
      </c>
      <c r="B603" s="86" t="s">
        <v>102</v>
      </c>
      <c r="C603" s="60" t="s">
        <v>712</v>
      </c>
      <c r="D603" s="87">
        <v>38871</v>
      </c>
      <c r="E603" s="88">
        <f t="shared" ca="1" si="2"/>
        <v>18</v>
      </c>
      <c r="F603" s="60" t="s">
        <v>118</v>
      </c>
      <c r="G603" s="88" t="s">
        <v>119</v>
      </c>
      <c r="H603" s="88">
        <v>110815</v>
      </c>
      <c r="I603" s="98"/>
      <c r="J603" s="98"/>
      <c r="K603" s="86">
        <v>2</v>
      </c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 x14ac:dyDescent="0.35">
      <c r="A604" s="60" t="s">
        <v>750</v>
      </c>
      <c r="B604" s="86" t="s">
        <v>134</v>
      </c>
      <c r="C604" s="60" t="s">
        <v>712</v>
      </c>
      <c r="D604" s="87">
        <v>41428</v>
      </c>
      <c r="E604" s="88">
        <f t="shared" ca="1" si="2"/>
        <v>11</v>
      </c>
      <c r="F604" s="60" t="s">
        <v>123</v>
      </c>
      <c r="G604" s="88"/>
      <c r="H604" s="88">
        <v>50036</v>
      </c>
      <c r="I604" s="98"/>
      <c r="J604" s="98"/>
      <c r="K604" s="86">
        <v>2</v>
      </c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 x14ac:dyDescent="0.35">
      <c r="A605" s="60" t="s">
        <v>751</v>
      </c>
      <c r="B605" s="86" t="s">
        <v>134</v>
      </c>
      <c r="C605" s="60" t="s">
        <v>712</v>
      </c>
      <c r="D605" s="87">
        <v>41804</v>
      </c>
      <c r="E605" s="88">
        <f t="shared" ca="1" si="2"/>
        <v>10</v>
      </c>
      <c r="F605" s="60" t="s">
        <v>131</v>
      </c>
      <c r="G605" s="88"/>
      <c r="H605" s="88">
        <v>27310</v>
      </c>
      <c r="I605" s="98"/>
      <c r="J605" s="98"/>
      <c r="K605" s="86">
        <v>4</v>
      </c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 x14ac:dyDescent="0.35">
      <c r="A606" s="60" t="s">
        <v>752</v>
      </c>
      <c r="B606" s="86" t="s">
        <v>101</v>
      </c>
      <c r="C606" s="60" t="s">
        <v>712</v>
      </c>
      <c r="D606" s="87">
        <v>40351</v>
      </c>
      <c r="E606" s="88">
        <f t="shared" ca="1" si="2"/>
        <v>14</v>
      </c>
      <c r="F606" s="60" t="s">
        <v>118</v>
      </c>
      <c r="G606" s="88" t="s">
        <v>119</v>
      </c>
      <c r="H606" s="88">
        <v>65878</v>
      </c>
      <c r="I606" s="98"/>
      <c r="J606" s="98"/>
      <c r="K606" s="86">
        <v>4</v>
      </c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 x14ac:dyDescent="0.35">
      <c r="A607" s="60" t="s">
        <v>753</v>
      </c>
      <c r="B607" s="86" t="s">
        <v>134</v>
      </c>
      <c r="C607" s="60" t="s">
        <v>712</v>
      </c>
      <c r="D607" s="87">
        <v>40371</v>
      </c>
      <c r="E607" s="88">
        <f t="shared" ca="1" si="2"/>
        <v>14</v>
      </c>
      <c r="F607" s="60" t="s">
        <v>131</v>
      </c>
      <c r="G607" s="88"/>
      <c r="H607" s="88">
        <v>39957</v>
      </c>
      <c r="I607" s="98"/>
      <c r="J607" s="98"/>
      <c r="K607" s="86">
        <v>4</v>
      </c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 x14ac:dyDescent="0.35">
      <c r="A608" s="60" t="s">
        <v>754</v>
      </c>
      <c r="B608" s="86" t="s">
        <v>104</v>
      </c>
      <c r="C608" s="60" t="s">
        <v>712</v>
      </c>
      <c r="D608" s="87">
        <v>37438</v>
      </c>
      <c r="E608" s="88">
        <f t="shared" ca="1" si="2"/>
        <v>22</v>
      </c>
      <c r="F608" s="60" t="s">
        <v>141</v>
      </c>
      <c r="G608" s="88" t="s">
        <v>149</v>
      </c>
      <c r="H608" s="88">
        <v>27396</v>
      </c>
      <c r="I608" s="98"/>
      <c r="J608" s="98"/>
      <c r="K608" s="86">
        <v>1</v>
      </c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 x14ac:dyDescent="0.35">
      <c r="A609" s="60" t="s">
        <v>755</v>
      </c>
      <c r="B609" s="86" t="s">
        <v>125</v>
      </c>
      <c r="C609" s="60" t="s">
        <v>712</v>
      </c>
      <c r="D609" s="87">
        <v>38160</v>
      </c>
      <c r="E609" s="88">
        <f t="shared" ca="1" si="2"/>
        <v>20</v>
      </c>
      <c r="F609" s="60" t="s">
        <v>131</v>
      </c>
      <c r="G609" s="88"/>
      <c r="H609" s="88">
        <v>39081</v>
      </c>
      <c r="I609" s="98"/>
      <c r="J609" s="98"/>
      <c r="K609" s="86">
        <v>4</v>
      </c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 x14ac:dyDescent="0.35">
      <c r="A610" s="60" t="s">
        <v>756</v>
      </c>
      <c r="B610" s="86" t="s">
        <v>102</v>
      </c>
      <c r="C610" s="60" t="s">
        <v>712</v>
      </c>
      <c r="D610" s="87">
        <v>38893</v>
      </c>
      <c r="E610" s="88">
        <f t="shared" ca="1" si="2"/>
        <v>18</v>
      </c>
      <c r="F610" s="60" t="s">
        <v>141</v>
      </c>
      <c r="G610" s="88" t="s">
        <v>119</v>
      </c>
      <c r="H610" s="88">
        <v>21731</v>
      </c>
      <c r="I610" s="98"/>
      <c r="J610" s="98"/>
      <c r="K610" s="86">
        <v>4</v>
      </c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 x14ac:dyDescent="0.35">
      <c r="A611" s="60" t="s">
        <v>757</v>
      </c>
      <c r="B611" s="86" t="s">
        <v>101</v>
      </c>
      <c r="C611" s="60" t="s">
        <v>712</v>
      </c>
      <c r="D611" s="87">
        <v>39980</v>
      </c>
      <c r="E611" s="88">
        <f t="shared" ca="1" si="2"/>
        <v>15</v>
      </c>
      <c r="F611" s="60" t="s">
        <v>118</v>
      </c>
      <c r="G611" s="88" t="s">
        <v>119</v>
      </c>
      <c r="H611" s="88">
        <v>65258</v>
      </c>
      <c r="I611" s="98"/>
      <c r="J611" s="98"/>
      <c r="K611" s="86">
        <v>5</v>
      </c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 x14ac:dyDescent="0.35">
      <c r="A612" s="60" t="s">
        <v>758</v>
      </c>
      <c r="B612" s="86" t="s">
        <v>125</v>
      </c>
      <c r="C612" s="60" t="s">
        <v>712</v>
      </c>
      <c r="D612" s="87">
        <v>41837</v>
      </c>
      <c r="E612" s="88">
        <f t="shared" ca="1" si="2"/>
        <v>10</v>
      </c>
      <c r="F612" s="60" t="s">
        <v>118</v>
      </c>
      <c r="G612" s="88" t="s">
        <v>119</v>
      </c>
      <c r="H612" s="88">
        <v>78245</v>
      </c>
      <c r="I612" s="98"/>
      <c r="J612" s="98"/>
      <c r="K612" s="86">
        <v>5</v>
      </c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 x14ac:dyDescent="0.35">
      <c r="A613" s="60" t="s">
        <v>759</v>
      </c>
      <c r="B613" s="86" t="s">
        <v>134</v>
      </c>
      <c r="C613" s="60" t="s">
        <v>712</v>
      </c>
      <c r="D613" s="87">
        <v>37090</v>
      </c>
      <c r="E613" s="88">
        <f t="shared" ca="1" si="2"/>
        <v>23</v>
      </c>
      <c r="F613" s="60" t="s">
        <v>118</v>
      </c>
      <c r="G613" s="88" t="s">
        <v>121</v>
      </c>
      <c r="H613" s="88">
        <v>77028</v>
      </c>
      <c r="I613" s="98"/>
      <c r="J613" s="98"/>
      <c r="K613" s="86">
        <v>3</v>
      </c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 x14ac:dyDescent="0.35">
      <c r="A614" s="60" t="s">
        <v>760</v>
      </c>
      <c r="B614" s="86" t="s">
        <v>134</v>
      </c>
      <c r="C614" s="60" t="s">
        <v>712</v>
      </c>
      <c r="D614" s="87">
        <v>42235</v>
      </c>
      <c r="E614" s="88">
        <f t="shared" ca="1" si="2"/>
        <v>9</v>
      </c>
      <c r="F614" s="60" t="s">
        <v>118</v>
      </c>
      <c r="G614" s="88" t="s">
        <v>139</v>
      </c>
      <c r="H614" s="88">
        <v>66268</v>
      </c>
      <c r="I614" s="98"/>
      <c r="J614" s="98"/>
      <c r="K614" s="86">
        <v>2</v>
      </c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 x14ac:dyDescent="0.35">
      <c r="A615" s="60" t="s">
        <v>761</v>
      </c>
      <c r="B615" s="86" t="s">
        <v>134</v>
      </c>
      <c r="C615" s="60" t="s">
        <v>712</v>
      </c>
      <c r="D615" s="87">
        <v>40053</v>
      </c>
      <c r="E615" s="88">
        <f t="shared" ca="1" si="2"/>
        <v>15</v>
      </c>
      <c r="F615" s="60" t="s">
        <v>118</v>
      </c>
      <c r="G615" s="88" t="s">
        <v>149</v>
      </c>
      <c r="H615" s="88">
        <v>122400</v>
      </c>
      <c r="I615" s="98"/>
      <c r="J615" s="98"/>
      <c r="K615" s="86">
        <v>5</v>
      </c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 x14ac:dyDescent="0.35">
      <c r="A616" s="60" t="s">
        <v>762</v>
      </c>
      <c r="B616" s="86" t="s">
        <v>134</v>
      </c>
      <c r="C616" s="60" t="s">
        <v>712</v>
      </c>
      <c r="D616" s="87">
        <v>37484</v>
      </c>
      <c r="E616" s="88">
        <f t="shared" ca="1" si="2"/>
        <v>22</v>
      </c>
      <c r="F616" s="60" t="s">
        <v>131</v>
      </c>
      <c r="G616" s="88"/>
      <c r="H616" s="88">
        <v>32071</v>
      </c>
      <c r="I616" s="98"/>
      <c r="J616" s="98"/>
      <c r="K616" s="86">
        <v>4</v>
      </c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 x14ac:dyDescent="0.35">
      <c r="A617" s="60" t="s">
        <v>763</v>
      </c>
      <c r="B617" s="86" t="s">
        <v>101</v>
      </c>
      <c r="C617" s="60" t="s">
        <v>712</v>
      </c>
      <c r="D617" s="87">
        <v>37485</v>
      </c>
      <c r="E617" s="88">
        <f t="shared" ca="1" si="2"/>
        <v>22</v>
      </c>
      <c r="F617" s="60" t="s">
        <v>118</v>
      </c>
      <c r="G617" s="88" t="s">
        <v>121</v>
      </c>
      <c r="H617" s="88">
        <v>101365</v>
      </c>
      <c r="I617" s="98"/>
      <c r="J617" s="98"/>
      <c r="K617" s="86">
        <v>3</v>
      </c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 x14ac:dyDescent="0.35">
      <c r="A618" s="60" t="s">
        <v>764</v>
      </c>
      <c r="B618" s="86" t="s">
        <v>101</v>
      </c>
      <c r="C618" s="60" t="s">
        <v>712</v>
      </c>
      <c r="D618" s="87">
        <v>37501</v>
      </c>
      <c r="E618" s="88">
        <f t="shared" ca="1" si="2"/>
        <v>22</v>
      </c>
      <c r="F618" s="60" t="s">
        <v>118</v>
      </c>
      <c r="G618" s="88" t="s">
        <v>139</v>
      </c>
      <c r="H618" s="88">
        <v>81635</v>
      </c>
      <c r="I618" s="98"/>
      <c r="J618" s="98"/>
      <c r="K618" s="86">
        <v>2</v>
      </c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 x14ac:dyDescent="0.35">
      <c r="A619" s="60" t="s">
        <v>765</v>
      </c>
      <c r="B619" s="86" t="s">
        <v>104</v>
      </c>
      <c r="C619" s="60" t="s">
        <v>712</v>
      </c>
      <c r="D619" s="87">
        <v>39315</v>
      </c>
      <c r="E619" s="88">
        <f t="shared" ca="1" si="2"/>
        <v>17</v>
      </c>
      <c r="F619" s="60" t="s">
        <v>118</v>
      </c>
      <c r="G619" s="88" t="s">
        <v>149</v>
      </c>
      <c r="H619" s="88">
        <v>116549</v>
      </c>
      <c r="I619" s="98"/>
      <c r="J619" s="98"/>
      <c r="K619" s="86">
        <v>2</v>
      </c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 x14ac:dyDescent="0.35">
      <c r="A620" s="60" t="s">
        <v>766</v>
      </c>
      <c r="B620" s="86" t="s">
        <v>101</v>
      </c>
      <c r="C620" s="60" t="s">
        <v>712</v>
      </c>
      <c r="D620" s="87">
        <v>40798</v>
      </c>
      <c r="E620" s="88">
        <f t="shared" ca="1" si="2"/>
        <v>13</v>
      </c>
      <c r="F620" s="60" t="s">
        <v>123</v>
      </c>
      <c r="G620" s="88"/>
      <c r="H620" s="88">
        <v>48772</v>
      </c>
      <c r="I620" s="98"/>
      <c r="J620" s="98"/>
      <c r="K620" s="86">
        <v>1</v>
      </c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 x14ac:dyDescent="0.35">
      <c r="A621" s="60" t="s">
        <v>767</v>
      </c>
      <c r="B621" s="86" t="s">
        <v>102</v>
      </c>
      <c r="C621" s="60" t="s">
        <v>712</v>
      </c>
      <c r="D621" s="87">
        <v>41156</v>
      </c>
      <c r="E621" s="88">
        <f t="shared" ca="1" si="2"/>
        <v>12</v>
      </c>
      <c r="F621" s="60" t="s">
        <v>118</v>
      </c>
      <c r="G621" s="88" t="s">
        <v>149</v>
      </c>
      <c r="H621" s="88">
        <v>103256</v>
      </c>
      <c r="I621" s="98"/>
      <c r="J621" s="98"/>
      <c r="K621" s="86">
        <v>1</v>
      </c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 x14ac:dyDescent="0.35">
      <c r="A622" s="60" t="s">
        <v>768</v>
      </c>
      <c r="B622" s="86" t="s">
        <v>127</v>
      </c>
      <c r="C622" s="60" t="s">
        <v>712</v>
      </c>
      <c r="D622" s="87">
        <v>42273</v>
      </c>
      <c r="E622" s="88">
        <f t="shared" ca="1" si="2"/>
        <v>9</v>
      </c>
      <c r="F622" s="60" t="s">
        <v>141</v>
      </c>
      <c r="G622" s="88" t="s">
        <v>149</v>
      </c>
      <c r="H622" s="88">
        <v>28551</v>
      </c>
      <c r="I622" s="98"/>
      <c r="J622" s="98"/>
      <c r="K622" s="86">
        <v>5</v>
      </c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 x14ac:dyDescent="0.35">
      <c r="A623" s="60" t="s">
        <v>769</v>
      </c>
      <c r="B623" s="86" t="s">
        <v>134</v>
      </c>
      <c r="C623" s="60" t="s">
        <v>712</v>
      </c>
      <c r="D623" s="87">
        <v>41547</v>
      </c>
      <c r="E623" s="88">
        <f t="shared" ca="1" si="2"/>
        <v>11</v>
      </c>
      <c r="F623" s="60" t="s">
        <v>118</v>
      </c>
      <c r="G623" s="88" t="s">
        <v>121</v>
      </c>
      <c r="H623" s="88">
        <v>62673</v>
      </c>
      <c r="I623" s="98"/>
      <c r="J623" s="98"/>
      <c r="K623" s="86">
        <v>4</v>
      </c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 x14ac:dyDescent="0.35">
      <c r="A624" s="60" t="s">
        <v>770</v>
      </c>
      <c r="B624" s="86" t="s">
        <v>102</v>
      </c>
      <c r="C624" s="60" t="s">
        <v>712</v>
      </c>
      <c r="D624" s="87">
        <v>40080</v>
      </c>
      <c r="E624" s="88">
        <f t="shared" ca="1" si="2"/>
        <v>15</v>
      </c>
      <c r="F624" s="60" t="s">
        <v>118</v>
      </c>
      <c r="G624" s="88" t="s">
        <v>149</v>
      </c>
      <c r="H624" s="88">
        <v>76284</v>
      </c>
      <c r="I624" s="98"/>
      <c r="J624" s="98"/>
      <c r="K624" s="86">
        <v>5</v>
      </c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 x14ac:dyDescent="0.35">
      <c r="A625" s="60" t="s">
        <v>771</v>
      </c>
      <c r="B625" s="86" t="s">
        <v>104</v>
      </c>
      <c r="C625" s="60" t="s">
        <v>712</v>
      </c>
      <c r="D625" s="87">
        <v>37148</v>
      </c>
      <c r="E625" s="88">
        <f t="shared" ca="1" si="2"/>
        <v>23</v>
      </c>
      <c r="F625" s="60" t="s">
        <v>131</v>
      </c>
      <c r="G625" s="88"/>
      <c r="H625" s="88">
        <v>29950</v>
      </c>
      <c r="I625" s="98"/>
      <c r="J625" s="98"/>
      <c r="K625" s="86">
        <v>3</v>
      </c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 x14ac:dyDescent="0.35">
      <c r="A626" s="60" t="s">
        <v>772</v>
      </c>
      <c r="B626" s="86" t="s">
        <v>134</v>
      </c>
      <c r="C626" s="60" t="s">
        <v>712</v>
      </c>
      <c r="D626" s="87">
        <v>37156</v>
      </c>
      <c r="E626" s="88">
        <f t="shared" ca="1" si="2"/>
        <v>23</v>
      </c>
      <c r="F626" s="60" t="s">
        <v>118</v>
      </c>
      <c r="G626" s="88" t="s">
        <v>139</v>
      </c>
      <c r="H626" s="88">
        <v>83558</v>
      </c>
      <c r="I626" s="98"/>
      <c r="J626" s="98"/>
      <c r="K626" s="86">
        <v>2</v>
      </c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 x14ac:dyDescent="0.35">
      <c r="A627" s="60" t="s">
        <v>773</v>
      </c>
      <c r="B627" s="86" t="s">
        <v>104</v>
      </c>
      <c r="C627" s="60" t="s">
        <v>712</v>
      </c>
      <c r="D627" s="87">
        <v>37159</v>
      </c>
      <c r="E627" s="88">
        <f t="shared" ca="1" si="2"/>
        <v>23</v>
      </c>
      <c r="F627" s="60" t="s">
        <v>118</v>
      </c>
      <c r="G627" s="88" t="s">
        <v>149</v>
      </c>
      <c r="H627" s="88">
        <v>112322</v>
      </c>
      <c r="I627" s="98"/>
      <c r="J627" s="98"/>
      <c r="K627" s="86">
        <v>5</v>
      </c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 x14ac:dyDescent="0.35">
      <c r="A628" s="60" t="s">
        <v>774</v>
      </c>
      <c r="B628" s="86" t="s">
        <v>101</v>
      </c>
      <c r="C628" s="60" t="s">
        <v>712</v>
      </c>
      <c r="D628" s="87">
        <v>40823</v>
      </c>
      <c r="E628" s="88">
        <f t="shared" ca="1" si="2"/>
        <v>13</v>
      </c>
      <c r="F628" s="60" t="s">
        <v>118</v>
      </c>
      <c r="G628" s="88" t="s">
        <v>149</v>
      </c>
      <c r="H628" s="88">
        <v>96603</v>
      </c>
      <c r="I628" s="98"/>
      <c r="J628" s="98"/>
      <c r="K628" s="86">
        <v>2</v>
      </c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 x14ac:dyDescent="0.35">
      <c r="A629" s="60" t="s">
        <v>775</v>
      </c>
      <c r="B629" s="86" t="s">
        <v>127</v>
      </c>
      <c r="C629" s="60" t="s">
        <v>712</v>
      </c>
      <c r="D629" s="87">
        <v>41931</v>
      </c>
      <c r="E629" s="88">
        <f t="shared" ca="1" si="2"/>
        <v>10</v>
      </c>
      <c r="F629" s="60" t="s">
        <v>118</v>
      </c>
      <c r="G629" s="88" t="s">
        <v>149</v>
      </c>
      <c r="H629" s="88">
        <v>92784</v>
      </c>
      <c r="I629" s="98"/>
      <c r="J629" s="98"/>
      <c r="K629" s="86">
        <v>5</v>
      </c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 x14ac:dyDescent="0.35">
      <c r="A630" s="60" t="s">
        <v>776</v>
      </c>
      <c r="B630" s="86" t="s">
        <v>101</v>
      </c>
      <c r="C630" s="60" t="s">
        <v>712</v>
      </c>
      <c r="D630" s="87">
        <v>42297</v>
      </c>
      <c r="E630" s="88">
        <f t="shared" ca="1" si="2"/>
        <v>9</v>
      </c>
      <c r="F630" s="60" t="s">
        <v>131</v>
      </c>
      <c r="G630" s="88"/>
      <c r="H630" s="88">
        <v>36754</v>
      </c>
      <c r="I630" s="98"/>
      <c r="J630" s="98"/>
      <c r="K630" s="86">
        <v>1</v>
      </c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 x14ac:dyDescent="0.35">
      <c r="A631" s="60" t="s">
        <v>777</v>
      </c>
      <c r="B631" s="86" t="s">
        <v>134</v>
      </c>
      <c r="C631" s="60" t="s">
        <v>712</v>
      </c>
      <c r="D631" s="87">
        <v>40476</v>
      </c>
      <c r="E631" s="88">
        <f t="shared" ca="1" si="2"/>
        <v>14</v>
      </c>
      <c r="F631" s="60" t="s">
        <v>118</v>
      </c>
      <c r="G631" s="88" t="s">
        <v>128</v>
      </c>
      <c r="H631" s="88">
        <v>109943</v>
      </c>
      <c r="I631" s="98"/>
      <c r="J631" s="98"/>
      <c r="K631" s="86">
        <v>2</v>
      </c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 x14ac:dyDescent="0.35">
      <c r="A632" s="60" t="s">
        <v>778</v>
      </c>
      <c r="B632" s="86" t="s">
        <v>134</v>
      </c>
      <c r="C632" s="60" t="s">
        <v>712</v>
      </c>
      <c r="D632" s="87">
        <v>41564</v>
      </c>
      <c r="E632" s="88">
        <f t="shared" ca="1" si="2"/>
        <v>11</v>
      </c>
      <c r="F632" s="60" t="s">
        <v>141</v>
      </c>
      <c r="G632" s="88" t="s">
        <v>149</v>
      </c>
      <c r="H632" s="88">
        <v>26153</v>
      </c>
      <c r="I632" s="98"/>
      <c r="J632" s="98"/>
      <c r="K632" s="86">
        <v>5</v>
      </c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 x14ac:dyDescent="0.35">
      <c r="A633" s="60" t="s">
        <v>779</v>
      </c>
      <c r="B633" s="86" t="s">
        <v>101</v>
      </c>
      <c r="C633" s="60" t="s">
        <v>712</v>
      </c>
      <c r="D633" s="87">
        <v>37557</v>
      </c>
      <c r="E633" s="88">
        <f t="shared" ca="1" si="2"/>
        <v>22</v>
      </c>
      <c r="F633" s="60" t="s">
        <v>131</v>
      </c>
      <c r="G633" s="88"/>
      <c r="H633" s="88">
        <v>33886</v>
      </c>
      <c r="I633" s="98"/>
      <c r="J633" s="98"/>
      <c r="K633" s="86">
        <v>2</v>
      </c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 x14ac:dyDescent="0.35">
      <c r="A634" s="60" t="s">
        <v>780</v>
      </c>
      <c r="B634" s="86" t="s">
        <v>101</v>
      </c>
      <c r="C634" s="60" t="s">
        <v>712</v>
      </c>
      <c r="D634" s="87">
        <v>40875</v>
      </c>
      <c r="E634" s="88">
        <f t="shared" ca="1" si="2"/>
        <v>13</v>
      </c>
      <c r="F634" s="60" t="s">
        <v>118</v>
      </c>
      <c r="G634" s="88" t="s">
        <v>119</v>
      </c>
      <c r="H634" s="88">
        <v>111454</v>
      </c>
      <c r="I634" s="98"/>
      <c r="J634" s="98"/>
      <c r="K634" s="86">
        <v>3</v>
      </c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 x14ac:dyDescent="0.35">
      <c r="A635" s="60" t="s">
        <v>781</v>
      </c>
      <c r="B635" s="86" t="s">
        <v>127</v>
      </c>
      <c r="C635" s="60" t="s">
        <v>712</v>
      </c>
      <c r="D635" s="87">
        <v>40495</v>
      </c>
      <c r="E635" s="88">
        <f t="shared" ca="1" si="2"/>
        <v>14</v>
      </c>
      <c r="F635" s="60" t="s">
        <v>123</v>
      </c>
      <c r="G635" s="88"/>
      <c r="H635" s="88">
        <v>51161</v>
      </c>
      <c r="I635" s="98"/>
      <c r="J635" s="98"/>
      <c r="K635" s="86">
        <v>4</v>
      </c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 x14ac:dyDescent="0.35">
      <c r="A636" s="60" t="s">
        <v>782</v>
      </c>
      <c r="B636" s="86" t="s">
        <v>134</v>
      </c>
      <c r="C636" s="60" t="s">
        <v>712</v>
      </c>
      <c r="D636" s="87">
        <v>41593</v>
      </c>
      <c r="E636" s="88">
        <f t="shared" ca="1" si="2"/>
        <v>11</v>
      </c>
      <c r="F636" s="60" t="s">
        <v>131</v>
      </c>
      <c r="G636" s="88"/>
      <c r="H636" s="88">
        <v>27999</v>
      </c>
      <c r="I636" s="98"/>
      <c r="J636" s="98"/>
      <c r="K636" s="86">
        <v>5</v>
      </c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 x14ac:dyDescent="0.35">
      <c r="A637" s="60" t="s">
        <v>783</v>
      </c>
      <c r="B637" s="86" t="s">
        <v>101</v>
      </c>
      <c r="C637" s="60" t="s">
        <v>712</v>
      </c>
      <c r="D637" s="87">
        <v>41599</v>
      </c>
      <c r="E637" s="88">
        <f t="shared" ca="1" si="2"/>
        <v>11</v>
      </c>
      <c r="F637" s="60" t="s">
        <v>118</v>
      </c>
      <c r="G637" s="88" t="s">
        <v>149</v>
      </c>
      <c r="H637" s="88">
        <v>97922</v>
      </c>
      <c r="I637" s="98"/>
      <c r="J637" s="98"/>
      <c r="K637" s="86">
        <v>4</v>
      </c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 x14ac:dyDescent="0.35">
      <c r="A638" s="60" t="s">
        <v>784</v>
      </c>
      <c r="B638" s="86" t="s">
        <v>127</v>
      </c>
      <c r="C638" s="60" t="s">
        <v>712</v>
      </c>
      <c r="D638" s="87">
        <v>37592</v>
      </c>
      <c r="E638" s="88">
        <f t="shared" ca="1" si="2"/>
        <v>22</v>
      </c>
      <c r="F638" s="60" t="s">
        <v>141</v>
      </c>
      <c r="G638" s="88" t="s">
        <v>149</v>
      </c>
      <c r="H638" s="88">
        <v>25604</v>
      </c>
      <c r="I638" s="98"/>
      <c r="J638" s="98"/>
      <c r="K638" s="86">
        <v>4</v>
      </c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 x14ac:dyDescent="0.35">
      <c r="A639" s="60" t="s">
        <v>785</v>
      </c>
      <c r="B639" s="86" t="s">
        <v>101</v>
      </c>
      <c r="C639" s="60" t="s">
        <v>786</v>
      </c>
      <c r="D639" s="87">
        <v>40165</v>
      </c>
      <c r="E639" s="88">
        <f t="shared" ca="1" si="2"/>
        <v>15</v>
      </c>
      <c r="F639" s="60" t="s">
        <v>123</v>
      </c>
      <c r="G639" s="88"/>
      <c r="H639" s="88">
        <v>55917</v>
      </c>
      <c r="I639" s="98"/>
      <c r="J639" s="98"/>
      <c r="K639" s="86">
        <v>5</v>
      </c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 x14ac:dyDescent="0.35">
      <c r="A640" s="60" t="s">
        <v>787</v>
      </c>
      <c r="B640" s="86" t="s">
        <v>134</v>
      </c>
      <c r="C640" s="60" t="s">
        <v>786</v>
      </c>
      <c r="D640" s="87">
        <v>40168</v>
      </c>
      <c r="E640" s="88">
        <f t="shared" ca="1" si="2"/>
        <v>15</v>
      </c>
      <c r="F640" s="60" t="s">
        <v>123</v>
      </c>
      <c r="G640" s="88"/>
      <c r="H640" s="88">
        <v>48901</v>
      </c>
      <c r="I640" s="98"/>
      <c r="J640" s="98"/>
      <c r="K640" s="86">
        <v>5</v>
      </c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 x14ac:dyDescent="0.35">
      <c r="A641" s="60" t="s">
        <v>788</v>
      </c>
      <c r="B641" s="86" t="s">
        <v>102</v>
      </c>
      <c r="C641" s="60" t="s">
        <v>786</v>
      </c>
      <c r="D641" s="87">
        <v>40169</v>
      </c>
      <c r="E641" s="88">
        <f t="shared" ca="1" si="2"/>
        <v>15</v>
      </c>
      <c r="F641" s="60" t="s">
        <v>141</v>
      </c>
      <c r="G641" s="88" t="s">
        <v>149</v>
      </c>
      <c r="H641" s="88">
        <v>28659</v>
      </c>
      <c r="I641" s="98"/>
      <c r="J641" s="98"/>
      <c r="K641" s="86">
        <v>5</v>
      </c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 x14ac:dyDescent="0.35">
      <c r="A642" s="60" t="s">
        <v>789</v>
      </c>
      <c r="B642" s="86" t="s">
        <v>134</v>
      </c>
      <c r="C642" s="60" t="s">
        <v>786</v>
      </c>
      <c r="D642" s="87">
        <v>40184</v>
      </c>
      <c r="E642" s="88">
        <f t="shared" ca="1" si="2"/>
        <v>15</v>
      </c>
      <c r="F642" s="60" t="s">
        <v>131</v>
      </c>
      <c r="G642" s="88"/>
      <c r="H642" s="88">
        <v>37768</v>
      </c>
      <c r="I642" s="98"/>
      <c r="J642" s="98"/>
      <c r="K642" s="86">
        <v>5</v>
      </c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 x14ac:dyDescent="0.35">
      <c r="A643" s="60" t="s">
        <v>790</v>
      </c>
      <c r="B643" s="86" t="s">
        <v>101</v>
      </c>
      <c r="C643" s="60" t="s">
        <v>786</v>
      </c>
      <c r="D643" s="87">
        <v>36904</v>
      </c>
      <c r="E643" s="88">
        <f t="shared" ca="1" si="2"/>
        <v>24</v>
      </c>
      <c r="F643" s="60" t="s">
        <v>123</v>
      </c>
      <c r="G643" s="88"/>
      <c r="H643" s="88">
        <v>47731</v>
      </c>
      <c r="I643" s="98"/>
      <c r="J643" s="98"/>
      <c r="K643" s="86">
        <v>4</v>
      </c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 x14ac:dyDescent="0.35">
      <c r="A644" s="60" t="s">
        <v>791</v>
      </c>
      <c r="B644" s="86" t="s">
        <v>101</v>
      </c>
      <c r="C644" s="60" t="s">
        <v>786</v>
      </c>
      <c r="D644" s="87">
        <v>37627</v>
      </c>
      <c r="E644" s="88">
        <f t="shared" ca="1" si="2"/>
        <v>22</v>
      </c>
      <c r="F644" s="60" t="s">
        <v>141</v>
      </c>
      <c r="G644" s="88" t="s">
        <v>149</v>
      </c>
      <c r="H644" s="88">
        <v>22922</v>
      </c>
      <c r="I644" s="98"/>
      <c r="J644" s="98"/>
      <c r="K644" s="86">
        <v>3</v>
      </c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 x14ac:dyDescent="0.35">
      <c r="A645" s="60" t="s">
        <v>792</v>
      </c>
      <c r="B645" s="86" t="s">
        <v>101</v>
      </c>
      <c r="C645" s="60" t="s">
        <v>786</v>
      </c>
      <c r="D645" s="87">
        <v>37996</v>
      </c>
      <c r="E645" s="88">
        <f t="shared" ca="1" si="2"/>
        <v>21</v>
      </c>
      <c r="F645" s="60" t="s">
        <v>118</v>
      </c>
      <c r="G645" s="88" t="s">
        <v>119</v>
      </c>
      <c r="H645" s="88">
        <v>73248</v>
      </c>
      <c r="I645" s="98"/>
      <c r="J645" s="98"/>
      <c r="K645" s="86">
        <v>3</v>
      </c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 x14ac:dyDescent="0.35">
      <c r="A646" s="60" t="s">
        <v>793</v>
      </c>
      <c r="B646" s="86" t="s">
        <v>101</v>
      </c>
      <c r="C646" s="60" t="s">
        <v>786</v>
      </c>
      <c r="D646" s="87">
        <v>41641</v>
      </c>
      <c r="E646" s="88">
        <f t="shared" ca="1" si="2"/>
        <v>11</v>
      </c>
      <c r="F646" s="60" t="s">
        <v>131</v>
      </c>
      <c r="G646" s="88"/>
      <c r="H646" s="88">
        <v>38082</v>
      </c>
      <c r="I646" s="98"/>
      <c r="J646" s="98"/>
      <c r="K646" s="86">
        <v>4</v>
      </c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 x14ac:dyDescent="0.35">
      <c r="A647" s="60" t="s">
        <v>794</v>
      </c>
      <c r="B647" s="86" t="s">
        <v>101</v>
      </c>
      <c r="C647" s="60" t="s">
        <v>786</v>
      </c>
      <c r="D647" s="87">
        <v>41646</v>
      </c>
      <c r="E647" s="88">
        <f t="shared" ca="1" si="2"/>
        <v>11</v>
      </c>
      <c r="F647" s="60" t="s">
        <v>118</v>
      </c>
      <c r="G647" s="88" t="s">
        <v>119</v>
      </c>
      <c r="H647" s="88">
        <v>62335</v>
      </c>
      <c r="I647" s="98"/>
      <c r="J647" s="98"/>
      <c r="K647" s="86">
        <v>3</v>
      </c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 x14ac:dyDescent="0.35">
      <c r="A648" s="60" t="s">
        <v>795</v>
      </c>
      <c r="B648" s="86" t="s">
        <v>134</v>
      </c>
      <c r="C648" s="60" t="s">
        <v>786</v>
      </c>
      <c r="D648" s="87">
        <v>41662</v>
      </c>
      <c r="E648" s="88">
        <f t="shared" ca="1" si="2"/>
        <v>11</v>
      </c>
      <c r="F648" s="60" t="s">
        <v>118</v>
      </c>
      <c r="G648" s="88" t="s">
        <v>119</v>
      </c>
      <c r="H648" s="88">
        <v>77015</v>
      </c>
      <c r="I648" s="98"/>
      <c r="J648" s="98"/>
      <c r="K648" s="86">
        <v>4</v>
      </c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 x14ac:dyDescent="0.35">
      <c r="A649" s="60" t="s">
        <v>796</v>
      </c>
      <c r="B649" s="86" t="s">
        <v>101</v>
      </c>
      <c r="C649" s="60" t="s">
        <v>786</v>
      </c>
      <c r="D649" s="87">
        <v>40196</v>
      </c>
      <c r="E649" s="88">
        <f t="shared" ca="1" si="2"/>
        <v>15</v>
      </c>
      <c r="F649" s="60" t="s">
        <v>118</v>
      </c>
      <c r="G649" s="88" t="s">
        <v>119</v>
      </c>
      <c r="H649" s="88">
        <v>120355</v>
      </c>
      <c r="I649" s="98"/>
      <c r="J649" s="98"/>
      <c r="K649" s="86">
        <v>2</v>
      </c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 x14ac:dyDescent="0.35">
      <c r="A650" s="60" t="s">
        <v>797</v>
      </c>
      <c r="B650" s="86" t="s">
        <v>101</v>
      </c>
      <c r="C650" s="60" t="s">
        <v>786</v>
      </c>
      <c r="D650" s="87">
        <v>39831</v>
      </c>
      <c r="E650" s="88">
        <f t="shared" ca="1" si="2"/>
        <v>16</v>
      </c>
      <c r="F650" s="60" t="s">
        <v>118</v>
      </c>
      <c r="G650" s="88" t="s">
        <v>121</v>
      </c>
      <c r="H650" s="88">
        <v>102208</v>
      </c>
      <c r="I650" s="98"/>
      <c r="J650" s="98"/>
      <c r="K650" s="86">
        <v>2</v>
      </c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 x14ac:dyDescent="0.35">
      <c r="A651" s="60" t="s">
        <v>798</v>
      </c>
      <c r="B651" s="86" t="s">
        <v>104</v>
      </c>
      <c r="C651" s="60" t="s">
        <v>786</v>
      </c>
      <c r="D651" s="87">
        <v>37271</v>
      </c>
      <c r="E651" s="88">
        <f t="shared" ca="1" si="2"/>
        <v>23</v>
      </c>
      <c r="F651" s="60" t="s">
        <v>131</v>
      </c>
      <c r="G651" s="88"/>
      <c r="H651" s="88">
        <v>33237</v>
      </c>
      <c r="I651" s="98"/>
      <c r="J651" s="98"/>
      <c r="K651" s="86">
        <v>4</v>
      </c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 x14ac:dyDescent="0.35">
      <c r="A652" s="60" t="s">
        <v>799</v>
      </c>
      <c r="B652" s="86" t="s">
        <v>101</v>
      </c>
      <c r="C652" s="60" t="s">
        <v>786</v>
      </c>
      <c r="D652" s="87">
        <v>41313</v>
      </c>
      <c r="E652" s="88">
        <f t="shared" ca="1" si="2"/>
        <v>12</v>
      </c>
      <c r="F652" s="60" t="s">
        <v>131</v>
      </c>
      <c r="G652" s="88"/>
      <c r="H652" s="88">
        <v>29541</v>
      </c>
      <c r="I652" s="98"/>
      <c r="J652" s="98"/>
      <c r="K652" s="86">
        <v>5</v>
      </c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 x14ac:dyDescent="0.35">
      <c r="A653" s="60" t="s">
        <v>800</v>
      </c>
      <c r="B653" s="86" t="s">
        <v>101</v>
      </c>
      <c r="C653" s="60" t="s">
        <v>786</v>
      </c>
      <c r="D653" s="87">
        <v>42064</v>
      </c>
      <c r="E653" s="88">
        <f t="shared" ca="1" si="2"/>
        <v>10</v>
      </c>
      <c r="F653" s="60" t="s">
        <v>118</v>
      </c>
      <c r="G653" s="88" t="s">
        <v>121</v>
      </c>
      <c r="H653" s="88">
        <v>63884</v>
      </c>
      <c r="I653" s="98"/>
      <c r="J653" s="98"/>
      <c r="K653" s="86">
        <v>3</v>
      </c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 x14ac:dyDescent="0.35">
      <c r="A654" s="60" t="s">
        <v>801</v>
      </c>
      <c r="B654" s="86" t="s">
        <v>134</v>
      </c>
      <c r="C654" s="60" t="s">
        <v>786</v>
      </c>
      <c r="D654" s="87">
        <v>40233</v>
      </c>
      <c r="E654" s="88">
        <f t="shared" ca="1" si="2"/>
        <v>15</v>
      </c>
      <c r="F654" s="60" t="s">
        <v>118</v>
      </c>
      <c r="G654" s="88" t="s">
        <v>128</v>
      </c>
      <c r="H654" s="88">
        <v>89510</v>
      </c>
      <c r="I654" s="98"/>
      <c r="J654" s="98"/>
      <c r="K654" s="86">
        <v>4</v>
      </c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 x14ac:dyDescent="0.35">
      <c r="A655" s="60" t="s">
        <v>802</v>
      </c>
      <c r="B655" s="86" t="s">
        <v>101</v>
      </c>
      <c r="C655" s="60" t="s">
        <v>786</v>
      </c>
      <c r="D655" s="87">
        <v>41328</v>
      </c>
      <c r="E655" s="88">
        <f t="shared" ca="1" si="2"/>
        <v>12</v>
      </c>
      <c r="F655" s="60" t="s">
        <v>141</v>
      </c>
      <c r="G655" s="88" t="s">
        <v>149</v>
      </c>
      <c r="H655" s="88">
        <v>23784</v>
      </c>
      <c r="I655" s="98"/>
      <c r="J655" s="98"/>
      <c r="K655" s="86">
        <v>3</v>
      </c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 x14ac:dyDescent="0.35">
      <c r="A656" s="60" t="s">
        <v>803</v>
      </c>
      <c r="B656" s="86" t="s">
        <v>104</v>
      </c>
      <c r="C656" s="60" t="s">
        <v>786</v>
      </c>
      <c r="D656" s="87">
        <v>39883</v>
      </c>
      <c r="E656" s="88">
        <f t="shared" ca="1" si="2"/>
        <v>15</v>
      </c>
      <c r="F656" s="60" t="s">
        <v>118</v>
      </c>
      <c r="G656" s="88" t="s">
        <v>121</v>
      </c>
      <c r="H656" s="88">
        <v>115607</v>
      </c>
      <c r="I656" s="98"/>
      <c r="J656" s="98"/>
      <c r="K656" s="86">
        <v>2</v>
      </c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 x14ac:dyDescent="0.35">
      <c r="A657" s="60" t="s">
        <v>804</v>
      </c>
      <c r="B657" s="86" t="s">
        <v>102</v>
      </c>
      <c r="C657" s="60" t="s">
        <v>786</v>
      </c>
      <c r="D657" s="87">
        <v>37321</v>
      </c>
      <c r="E657" s="88">
        <f t="shared" ca="1" si="2"/>
        <v>22</v>
      </c>
      <c r="F657" s="60" t="s">
        <v>141</v>
      </c>
      <c r="G657" s="88" t="s">
        <v>139</v>
      </c>
      <c r="H657" s="88">
        <v>23526</v>
      </c>
      <c r="I657" s="98"/>
      <c r="J657" s="98"/>
      <c r="K657" s="86">
        <v>2</v>
      </c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 x14ac:dyDescent="0.35">
      <c r="A658" s="60" t="s">
        <v>805</v>
      </c>
      <c r="B658" s="86" t="s">
        <v>101</v>
      </c>
      <c r="C658" s="60" t="s">
        <v>786</v>
      </c>
      <c r="D658" s="87">
        <v>38034</v>
      </c>
      <c r="E658" s="88">
        <f t="shared" ca="1" si="2"/>
        <v>21</v>
      </c>
      <c r="F658" s="60" t="s">
        <v>118</v>
      </c>
      <c r="G658" s="88" t="s">
        <v>139</v>
      </c>
      <c r="H658" s="88">
        <v>69179</v>
      </c>
      <c r="I658" s="98"/>
      <c r="J658" s="98"/>
      <c r="K658" s="86">
        <v>5</v>
      </c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 x14ac:dyDescent="0.35">
      <c r="A659" s="60" t="s">
        <v>806</v>
      </c>
      <c r="B659" s="86" t="s">
        <v>101</v>
      </c>
      <c r="C659" s="60" t="s">
        <v>786</v>
      </c>
      <c r="D659" s="87">
        <v>38045</v>
      </c>
      <c r="E659" s="88">
        <f t="shared" ca="1" si="2"/>
        <v>21</v>
      </c>
      <c r="F659" s="60" t="s">
        <v>118</v>
      </c>
      <c r="G659" s="88" t="s">
        <v>119</v>
      </c>
      <c r="H659" s="88">
        <v>88143</v>
      </c>
      <c r="I659" s="98"/>
      <c r="J659" s="98"/>
      <c r="K659" s="86">
        <v>5</v>
      </c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 x14ac:dyDescent="0.35">
      <c r="A660" s="60" t="s">
        <v>807</v>
      </c>
      <c r="B660" s="86" t="s">
        <v>102</v>
      </c>
      <c r="C660" s="60" t="s">
        <v>786</v>
      </c>
      <c r="D660" s="87">
        <v>40612</v>
      </c>
      <c r="E660" s="88">
        <f t="shared" ca="1" si="2"/>
        <v>13</v>
      </c>
      <c r="F660" s="60" t="s">
        <v>131</v>
      </c>
      <c r="G660" s="88"/>
      <c r="H660" s="88">
        <v>26677</v>
      </c>
      <c r="I660" s="98"/>
      <c r="J660" s="98"/>
      <c r="K660" s="86">
        <v>5</v>
      </c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 x14ac:dyDescent="0.35">
      <c r="A661" s="60" t="s">
        <v>808</v>
      </c>
      <c r="B661" s="86" t="s">
        <v>102</v>
      </c>
      <c r="C661" s="60" t="s">
        <v>786</v>
      </c>
      <c r="D661" s="87">
        <v>40249</v>
      </c>
      <c r="E661" s="88">
        <f t="shared" ca="1" si="2"/>
        <v>14</v>
      </c>
      <c r="F661" s="60" t="s">
        <v>118</v>
      </c>
      <c r="G661" s="88" t="s">
        <v>128</v>
      </c>
      <c r="H661" s="88">
        <v>106727</v>
      </c>
      <c r="I661" s="98"/>
      <c r="J661" s="98"/>
      <c r="K661" s="86">
        <v>4</v>
      </c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 x14ac:dyDescent="0.35">
      <c r="A662" s="60" t="s">
        <v>809</v>
      </c>
      <c r="B662" s="86" t="s">
        <v>102</v>
      </c>
      <c r="C662" s="60" t="s">
        <v>786</v>
      </c>
      <c r="D662" s="87">
        <v>40613</v>
      </c>
      <c r="E662" s="88">
        <f t="shared" ca="1" si="2"/>
        <v>13</v>
      </c>
      <c r="F662" s="60" t="s">
        <v>118</v>
      </c>
      <c r="G662" s="88" t="s">
        <v>139</v>
      </c>
      <c r="H662" s="88">
        <v>112486</v>
      </c>
      <c r="I662" s="98"/>
      <c r="J662" s="98"/>
      <c r="K662" s="86">
        <v>4</v>
      </c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 x14ac:dyDescent="0.35">
      <c r="A663" s="60" t="s">
        <v>810</v>
      </c>
      <c r="B663" s="86" t="s">
        <v>134</v>
      </c>
      <c r="C663" s="60" t="s">
        <v>786</v>
      </c>
      <c r="D663" s="87">
        <v>40617</v>
      </c>
      <c r="E663" s="88">
        <f t="shared" ca="1" si="2"/>
        <v>13</v>
      </c>
      <c r="F663" s="60" t="s">
        <v>141</v>
      </c>
      <c r="G663" s="88" t="s">
        <v>149</v>
      </c>
      <c r="H663" s="88">
        <v>21970</v>
      </c>
      <c r="I663" s="98"/>
      <c r="J663" s="98"/>
      <c r="K663" s="86">
        <v>3</v>
      </c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 x14ac:dyDescent="0.35">
      <c r="A664" s="60" t="s">
        <v>811</v>
      </c>
      <c r="B664" s="86" t="s">
        <v>101</v>
      </c>
      <c r="C664" s="60" t="s">
        <v>786</v>
      </c>
      <c r="D664" s="87">
        <v>37697</v>
      </c>
      <c r="E664" s="88">
        <f t="shared" ca="1" si="2"/>
        <v>21</v>
      </c>
      <c r="F664" s="60" t="s">
        <v>118</v>
      </c>
      <c r="G664" s="88" t="s">
        <v>121</v>
      </c>
      <c r="H664" s="88">
        <v>92962</v>
      </c>
      <c r="I664" s="98"/>
      <c r="J664" s="98"/>
      <c r="K664" s="86">
        <v>4</v>
      </c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 x14ac:dyDescent="0.35">
      <c r="A665" s="60" t="s">
        <v>812</v>
      </c>
      <c r="B665" s="86" t="s">
        <v>125</v>
      </c>
      <c r="C665" s="60" t="s">
        <v>786</v>
      </c>
      <c r="D665" s="87">
        <v>38087</v>
      </c>
      <c r="E665" s="88">
        <f t="shared" ca="1" si="2"/>
        <v>20</v>
      </c>
      <c r="F665" s="60" t="s">
        <v>141</v>
      </c>
      <c r="G665" s="88" t="s">
        <v>149</v>
      </c>
      <c r="H665" s="88">
        <v>22991</v>
      </c>
      <c r="I665" s="98"/>
      <c r="J665" s="98"/>
      <c r="K665" s="86">
        <v>3</v>
      </c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 x14ac:dyDescent="0.35">
      <c r="A666" s="60" t="s">
        <v>813</v>
      </c>
      <c r="B666" s="86" t="s">
        <v>134</v>
      </c>
      <c r="C666" s="60" t="s">
        <v>786</v>
      </c>
      <c r="D666" s="87">
        <v>41715</v>
      </c>
      <c r="E666" s="88">
        <f t="shared" ca="1" si="2"/>
        <v>10</v>
      </c>
      <c r="F666" s="60" t="s">
        <v>141</v>
      </c>
      <c r="G666" s="88" t="s">
        <v>119</v>
      </c>
      <c r="H666" s="88">
        <v>26421</v>
      </c>
      <c r="I666" s="98"/>
      <c r="J666" s="98"/>
      <c r="K666" s="86">
        <v>4</v>
      </c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 x14ac:dyDescent="0.35">
      <c r="A667" s="60" t="s">
        <v>814</v>
      </c>
      <c r="B667" s="86" t="s">
        <v>125</v>
      </c>
      <c r="C667" s="60" t="s">
        <v>786</v>
      </c>
      <c r="D667" s="87">
        <v>41716</v>
      </c>
      <c r="E667" s="88">
        <f t="shared" ca="1" si="2"/>
        <v>10</v>
      </c>
      <c r="F667" s="60" t="s">
        <v>123</v>
      </c>
      <c r="G667" s="88"/>
      <c r="H667" s="88">
        <v>62894</v>
      </c>
      <c r="I667" s="98"/>
      <c r="J667" s="98"/>
      <c r="K667" s="86">
        <v>4</v>
      </c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 x14ac:dyDescent="0.35">
      <c r="A668" s="60" t="s">
        <v>815</v>
      </c>
      <c r="B668" s="86" t="s">
        <v>101</v>
      </c>
      <c r="C668" s="60" t="s">
        <v>786</v>
      </c>
      <c r="D668" s="87">
        <v>40286</v>
      </c>
      <c r="E668" s="88">
        <f t="shared" ca="1" si="2"/>
        <v>14</v>
      </c>
      <c r="F668" s="60" t="s">
        <v>123</v>
      </c>
      <c r="G668" s="88"/>
      <c r="H668" s="88">
        <v>62670</v>
      </c>
      <c r="I668" s="98"/>
      <c r="J668" s="98"/>
      <c r="K668" s="86">
        <v>4</v>
      </c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 x14ac:dyDescent="0.35">
      <c r="A669" s="60" t="s">
        <v>816</v>
      </c>
      <c r="B669" s="86" t="s">
        <v>101</v>
      </c>
      <c r="C669" s="60" t="s">
        <v>786</v>
      </c>
      <c r="D669" s="87">
        <v>39941</v>
      </c>
      <c r="E669" s="88">
        <f t="shared" ca="1" si="2"/>
        <v>15</v>
      </c>
      <c r="F669" s="60" t="s">
        <v>131</v>
      </c>
      <c r="G669" s="88"/>
      <c r="H669" s="88">
        <v>23282</v>
      </c>
      <c r="I669" s="98"/>
      <c r="J669" s="98"/>
      <c r="K669" s="86">
        <v>5</v>
      </c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 x14ac:dyDescent="0.35">
      <c r="A670" s="60" t="s">
        <v>817</v>
      </c>
      <c r="B670" s="86" t="s">
        <v>101</v>
      </c>
      <c r="C670" s="60" t="s">
        <v>786</v>
      </c>
      <c r="D670" s="87">
        <v>37750</v>
      </c>
      <c r="E670" s="88">
        <f t="shared" ca="1" si="2"/>
        <v>21</v>
      </c>
      <c r="F670" s="60" t="s">
        <v>141</v>
      </c>
      <c r="G670" s="88" t="s">
        <v>121</v>
      </c>
      <c r="H670" s="88">
        <v>29875</v>
      </c>
      <c r="I670" s="98"/>
      <c r="J670" s="98"/>
      <c r="K670" s="86">
        <v>5</v>
      </c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 x14ac:dyDescent="0.35">
      <c r="A671" s="60" t="s">
        <v>818</v>
      </c>
      <c r="B671" s="86" t="s">
        <v>134</v>
      </c>
      <c r="C671" s="60" t="s">
        <v>786</v>
      </c>
      <c r="D671" s="87">
        <v>41758</v>
      </c>
      <c r="E671" s="88">
        <f t="shared" ca="1" si="2"/>
        <v>10</v>
      </c>
      <c r="F671" s="60" t="s">
        <v>141</v>
      </c>
      <c r="G671" s="88" t="s">
        <v>119</v>
      </c>
      <c r="H671" s="88">
        <v>24218</v>
      </c>
      <c r="I671" s="98"/>
      <c r="J671" s="98"/>
      <c r="K671" s="86">
        <v>5</v>
      </c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 x14ac:dyDescent="0.35">
      <c r="A672" s="60" t="s">
        <v>819</v>
      </c>
      <c r="B672" s="86" t="s">
        <v>134</v>
      </c>
      <c r="C672" s="60" t="s">
        <v>786</v>
      </c>
      <c r="D672" s="87">
        <v>41758</v>
      </c>
      <c r="E672" s="88">
        <f t="shared" ca="1" si="2"/>
        <v>10</v>
      </c>
      <c r="F672" s="60" t="s">
        <v>118</v>
      </c>
      <c r="G672" s="88" t="s">
        <v>139</v>
      </c>
      <c r="H672" s="88">
        <v>90823</v>
      </c>
      <c r="I672" s="98"/>
      <c r="J672" s="98"/>
      <c r="K672" s="86">
        <v>4</v>
      </c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 x14ac:dyDescent="0.35">
      <c r="A673" s="60" t="s">
        <v>820</v>
      </c>
      <c r="B673" s="86" t="s">
        <v>101</v>
      </c>
      <c r="C673" s="60" t="s">
        <v>786</v>
      </c>
      <c r="D673" s="87">
        <v>41774</v>
      </c>
      <c r="E673" s="88">
        <f t="shared" ca="1" si="2"/>
        <v>10</v>
      </c>
      <c r="F673" s="60" t="s">
        <v>118</v>
      </c>
      <c r="G673" s="88" t="s">
        <v>149</v>
      </c>
      <c r="H673" s="88">
        <v>111002</v>
      </c>
      <c r="I673" s="98"/>
      <c r="J673" s="98"/>
      <c r="K673" s="86">
        <v>1</v>
      </c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 x14ac:dyDescent="0.35">
      <c r="A674" s="60" t="s">
        <v>821</v>
      </c>
      <c r="B674" s="86" t="s">
        <v>104</v>
      </c>
      <c r="C674" s="60" t="s">
        <v>786</v>
      </c>
      <c r="D674" s="87">
        <v>41784</v>
      </c>
      <c r="E674" s="88">
        <f t="shared" ca="1" si="2"/>
        <v>10</v>
      </c>
      <c r="F674" s="60" t="s">
        <v>123</v>
      </c>
      <c r="G674" s="88"/>
      <c r="H674" s="88">
        <v>43085</v>
      </c>
      <c r="I674" s="98"/>
      <c r="J674" s="98"/>
      <c r="K674" s="86">
        <v>4</v>
      </c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 x14ac:dyDescent="0.35">
      <c r="A675" s="60" t="s">
        <v>822</v>
      </c>
      <c r="B675" s="86" t="s">
        <v>102</v>
      </c>
      <c r="C675" s="60" t="s">
        <v>786</v>
      </c>
      <c r="D675" s="87">
        <v>41796</v>
      </c>
      <c r="E675" s="88">
        <f t="shared" ca="1" si="2"/>
        <v>10</v>
      </c>
      <c r="F675" s="60" t="s">
        <v>131</v>
      </c>
      <c r="G675" s="88"/>
      <c r="H675" s="88">
        <v>27529</v>
      </c>
      <c r="I675" s="98"/>
      <c r="J675" s="98"/>
      <c r="K675" s="86">
        <v>5</v>
      </c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 x14ac:dyDescent="0.35">
      <c r="A676" s="60" t="s">
        <v>823</v>
      </c>
      <c r="B676" s="86" t="s">
        <v>101</v>
      </c>
      <c r="C676" s="60" t="s">
        <v>786</v>
      </c>
      <c r="D676" s="87">
        <v>40317</v>
      </c>
      <c r="E676" s="88">
        <f t="shared" ca="1" si="2"/>
        <v>14</v>
      </c>
      <c r="F676" s="60" t="s">
        <v>131</v>
      </c>
      <c r="G676" s="88"/>
      <c r="H676" s="88">
        <v>29961</v>
      </c>
      <c r="I676" s="98"/>
      <c r="J676" s="98"/>
      <c r="K676" s="86">
        <v>5</v>
      </c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 x14ac:dyDescent="0.35">
      <c r="A677" s="60" t="s">
        <v>824</v>
      </c>
      <c r="B677" s="86" t="s">
        <v>102</v>
      </c>
      <c r="C677" s="60" t="s">
        <v>786</v>
      </c>
      <c r="D677" s="87">
        <v>40326</v>
      </c>
      <c r="E677" s="88">
        <f t="shared" ca="1" si="2"/>
        <v>14</v>
      </c>
      <c r="F677" s="60" t="s">
        <v>131</v>
      </c>
      <c r="G677" s="88"/>
      <c r="H677" s="88">
        <v>40482</v>
      </c>
      <c r="I677" s="98"/>
      <c r="J677" s="98"/>
      <c r="K677" s="86">
        <v>5</v>
      </c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 x14ac:dyDescent="0.35">
      <c r="A678" s="60" t="s">
        <v>825</v>
      </c>
      <c r="B678" s="86" t="s">
        <v>101</v>
      </c>
      <c r="C678" s="60" t="s">
        <v>786</v>
      </c>
      <c r="D678" s="87">
        <v>40331</v>
      </c>
      <c r="E678" s="88">
        <f t="shared" ca="1" si="2"/>
        <v>14</v>
      </c>
      <c r="F678" s="60" t="s">
        <v>118</v>
      </c>
      <c r="G678" s="88" t="s">
        <v>139</v>
      </c>
      <c r="H678" s="88">
        <v>68347</v>
      </c>
      <c r="I678" s="98"/>
      <c r="J678" s="98"/>
      <c r="K678" s="86">
        <v>5</v>
      </c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 x14ac:dyDescent="0.35">
      <c r="A679" s="60" t="s">
        <v>826</v>
      </c>
      <c r="B679" s="86" t="s">
        <v>134</v>
      </c>
      <c r="C679" s="60" t="s">
        <v>786</v>
      </c>
      <c r="D679" s="87">
        <v>37408</v>
      </c>
      <c r="E679" s="88">
        <f t="shared" ca="1" si="2"/>
        <v>22</v>
      </c>
      <c r="F679" s="60" t="s">
        <v>118</v>
      </c>
      <c r="G679" s="88" t="s">
        <v>139</v>
      </c>
      <c r="H679" s="88">
        <v>90273</v>
      </c>
      <c r="I679" s="98"/>
      <c r="J679" s="98"/>
      <c r="K679" s="86">
        <v>5</v>
      </c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 x14ac:dyDescent="0.35">
      <c r="A680" s="60" t="s">
        <v>827</v>
      </c>
      <c r="B680" s="86" t="s">
        <v>127</v>
      </c>
      <c r="C680" s="60" t="s">
        <v>786</v>
      </c>
      <c r="D680" s="87">
        <v>38143</v>
      </c>
      <c r="E680" s="88">
        <f t="shared" ca="1" si="2"/>
        <v>20</v>
      </c>
      <c r="F680" s="60" t="s">
        <v>131</v>
      </c>
      <c r="G680" s="88"/>
      <c r="H680" s="88">
        <v>39806</v>
      </c>
      <c r="I680" s="98"/>
      <c r="J680" s="98"/>
      <c r="K680" s="86">
        <v>2</v>
      </c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 x14ac:dyDescent="0.35">
      <c r="A681" s="60" t="s">
        <v>828</v>
      </c>
      <c r="B681" s="86" t="s">
        <v>104</v>
      </c>
      <c r="C681" s="60" t="s">
        <v>786</v>
      </c>
      <c r="D681" s="87">
        <v>40680</v>
      </c>
      <c r="E681" s="88">
        <f t="shared" ca="1" si="2"/>
        <v>13</v>
      </c>
      <c r="F681" s="60" t="s">
        <v>118</v>
      </c>
      <c r="G681" s="88" t="s">
        <v>119</v>
      </c>
      <c r="H681" s="88">
        <v>101128</v>
      </c>
      <c r="I681" s="98"/>
      <c r="J681" s="98"/>
      <c r="K681" s="86">
        <v>2</v>
      </c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 x14ac:dyDescent="0.35">
      <c r="A682" s="60" t="s">
        <v>829</v>
      </c>
      <c r="B682" s="86" t="s">
        <v>127</v>
      </c>
      <c r="C682" s="60" t="s">
        <v>786</v>
      </c>
      <c r="D682" s="87">
        <v>41412</v>
      </c>
      <c r="E682" s="88">
        <f t="shared" ca="1" si="2"/>
        <v>11</v>
      </c>
      <c r="F682" s="60" t="s">
        <v>123</v>
      </c>
      <c r="G682" s="88"/>
      <c r="H682" s="88">
        <v>58631</v>
      </c>
      <c r="I682" s="98"/>
      <c r="J682" s="98"/>
      <c r="K682" s="86">
        <v>4</v>
      </c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 x14ac:dyDescent="0.35">
      <c r="A683" s="60" t="s">
        <v>830</v>
      </c>
      <c r="B683" s="86" t="s">
        <v>104</v>
      </c>
      <c r="C683" s="60" t="s">
        <v>786</v>
      </c>
      <c r="D683" s="87">
        <v>42172</v>
      </c>
      <c r="E683" s="88">
        <f t="shared" ca="1" si="2"/>
        <v>9</v>
      </c>
      <c r="F683" s="60" t="s">
        <v>131</v>
      </c>
      <c r="G683" s="88"/>
      <c r="H683" s="88">
        <v>34873</v>
      </c>
      <c r="I683" s="98"/>
      <c r="J683" s="98"/>
      <c r="K683" s="86">
        <v>5</v>
      </c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 x14ac:dyDescent="0.35">
      <c r="A684" s="60" t="s">
        <v>831</v>
      </c>
      <c r="B684" s="86" t="s">
        <v>134</v>
      </c>
      <c r="C684" s="60" t="s">
        <v>786</v>
      </c>
      <c r="D684" s="87">
        <v>42189</v>
      </c>
      <c r="E684" s="88">
        <f t="shared" ca="1" si="2"/>
        <v>9</v>
      </c>
      <c r="F684" s="60" t="s">
        <v>118</v>
      </c>
      <c r="G684" s="88" t="s">
        <v>121</v>
      </c>
      <c r="H684" s="88">
        <v>84580</v>
      </c>
      <c r="I684" s="98"/>
      <c r="J684" s="98"/>
      <c r="K684" s="86">
        <v>3</v>
      </c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 x14ac:dyDescent="0.35">
      <c r="A685" s="60" t="s">
        <v>832</v>
      </c>
      <c r="B685" s="86" t="s">
        <v>134</v>
      </c>
      <c r="C685" s="60" t="s">
        <v>786</v>
      </c>
      <c r="D685" s="87">
        <v>40345</v>
      </c>
      <c r="E685" s="88">
        <f t="shared" ca="1" si="2"/>
        <v>14</v>
      </c>
      <c r="F685" s="60" t="s">
        <v>118</v>
      </c>
      <c r="G685" s="88" t="s">
        <v>119</v>
      </c>
      <c r="H685" s="88">
        <v>125113</v>
      </c>
      <c r="I685" s="98"/>
      <c r="J685" s="98"/>
      <c r="K685" s="86">
        <v>1</v>
      </c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 x14ac:dyDescent="0.35">
      <c r="A686" s="60" t="s">
        <v>833</v>
      </c>
      <c r="B686" s="86" t="s">
        <v>102</v>
      </c>
      <c r="C686" s="60" t="s">
        <v>786</v>
      </c>
      <c r="D686" s="87">
        <v>40350</v>
      </c>
      <c r="E686" s="88">
        <f t="shared" ca="1" si="2"/>
        <v>14</v>
      </c>
      <c r="F686" s="60" t="s">
        <v>131</v>
      </c>
      <c r="G686" s="88"/>
      <c r="H686" s="88">
        <v>35065</v>
      </c>
      <c r="I686" s="98"/>
      <c r="J686" s="98"/>
      <c r="K686" s="86">
        <v>5</v>
      </c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 x14ac:dyDescent="0.35">
      <c r="A687" s="60" t="s">
        <v>834</v>
      </c>
      <c r="B687" s="86" t="s">
        <v>101</v>
      </c>
      <c r="C687" s="60" t="s">
        <v>786</v>
      </c>
      <c r="D687" s="87">
        <v>40726</v>
      </c>
      <c r="E687" s="88">
        <f t="shared" ca="1" si="2"/>
        <v>13</v>
      </c>
      <c r="F687" s="60" t="s">
        <v>131</v>
      </c>
      <c r="G687" s="88"/>
      <c r="H687" s="88">
        <v>33473</v>
      </c>
      <c r="I687" s="98"/>
      <c r="J687" s="98"/>
      <c r="K687" s="86">
        <v>3</v>
      </c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 x14ac:dyDescent="0.35">
      <c r="A688" s="60" t="s">
        <v>835</v>
      </c>
      <c r="B688" s="86" t="s">
        <v>101</v>
      </c>
      <c r="C688" s="60" t="s">
        <v>786</v>
      </c>
      <c r="D688" s="87">
        <v>41438</v>
      </c>
      <c r="E688" s="88">
        <f t="shared" ca="1" si="2"/>
        <v>11</v>
      </c>
      <c r="F688" s="60" t="s">
        <v>131</v>
      </c>
      <c r="G688" s="88"/>
      <c r="H688" s="88">
        <v>26136</v>
      </c>
      <c r="I688" s="98"/>
      <c r="J688" s="98"/>
      <c r="K688" s="86">
        <v>2</v>
      </c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 x14ac:dyDescent="0.35">
      <c r="A689" s="60" t="s">
        <v>836</v>
      </c>
      <c r="B689" s="86" t="s">
        <v>101</v>
      </c>
      <c r="C689" s="60" t="s">
        <v>786</v>
      </c>
      <c r="D689" s="87">
        <v>41467</v>
      </c>
      <c r="E689" s="88">
        <f t="shared" ca="1" si="2"/>
        <v>11</v>
      </c>
      <c r="F689" s="60" t="s">
        <v>118</v>
      </c>
      <c r="G689" s="88" t="s">
        <v>119</v>
      </c>
      <c r="H689" s="88">
        <v>107695</v>
      </c>
      <c r="I689" s="98"/>
      <c r="J689" s="98"/>
      <c r="K689" s="86">
        <v>3</v>
      </c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 x14ac:dyDescent="0.35">
      <c r="A690" s="60" t="s">
        <v>837</v>
      </c>
      <c r="B690" s="86" t="s">
        <v>101</v>
      </c>
      <c r="C690" s="60" t="s">
        <v>786</v>
      </c>
      <c r="D690" s="87">
        <v>39992</v>
      </c>
      <c r="E690" s="88">
        <f t="shared" ca="1" si="2"/>
        <v>15</v>
      </c>
      <c r="F690" s="60" t="s">
        <v>118</v>
      </c>
      <c r="G690" s="88" t="s">
        <v>149</v>
      </c>
      <c r="H690" s="88">
        <v>60730</v>
      </c>
      <c r="I690" s="98"/>
      <c r="J690" s="98"/>
      <c r="K690" s="86">
        <v>3</v>
      </c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 x14ac:dyDescent="0.35">
      <c r="A691" s="60" t="s">
        <v>838</v>
      </c>
      <c r="B691" s="86" t="s">
        <v>125</v>
      </c>
      <c r="C691" s="60" t="s">
        <v>786</v>
      </c>
      <c r="D691" s="87">
        <v>37443</v>
      </c>
      <c r="E691" s="88">
        <f t="shared" ca="1" si="2"/>
        <v>22</v>
      </c>
      <c r="F691" s="60" t="s">
        <v>118</v>
      </c>
      <c r="G691" s="88" t="s">
        <v>128</v>
      </c>
      <c r="H691" s="88">
        <v>65753</v>
      </c>
      <c r="I691" s="98"/>
      <c r="J691" s="98"/>
      <c r="K691" s="86">
        <v>1</v>
      </c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 x14ac:dyDescent="0.35">
      <c r="A692" s="60" t="s">
        <v>839</v>
      </c>
      <c r="B692" s="86" t="s">
        <v>134</v>
      </c>
      <c r="C692" s="60" t="s">
        <v>786</v>
      </c>
      <c r="D692" s="87">
        <v>38177</v>
      </c>
      <c r="E692" s="88">
        <f t="shared" ca="1" si="2"/>
        <v>20</v>
      </c>
      <c r="F692" s="60" t="s">
        <v>123</v>
      </c>
      <c r="G692" s="88"/>
      <c r="H692" s="88">
        <v>46000</v>
      </c>
      <c r="I692" s="98"/>
      <c r="J692" s="98"/>
      <c r="K692" s="86">
        <v>4</v>
      </c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 x14ac:dyDescent="0.35">
      <c r="A693" s="60" t="s">
        <v>840</v>
      </c>
      <c r="B693" s="86" t="s">
        <v>127</v>
      </c>
      <c r="C693" s="60" t="s">
        <v>786</v>
      </c>
      <c r="D693" s="87">
        <v>38531</v>
      </c>
      <c r="E693" s="88">
        <f t="shared" ca="1" si="2"/>
        <v>19</v>
      </c>
      <c r="F693" s="60" t="s">
        <v>123</v>
      </c>
      <c r="G693" s="88"/>
      <c r="H693" s="88">
        <v>60163</v>
      </c>
      <c r="I693" s="98"/>
      <c r="J693" s="98"/>
      <c r="K693" s="86">
        <v>3</v>
      </c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 x14ac:dyDescent="0.35">
      <c r="A694" s="60" t="s">
        <v>841</v>
      </c>
      <c r="B694" s="86" t="s">
        <v>101</v>
      </c>
      <c r="C694" s="60" t="s">
        <v>786</v>
      </c>
      <c r="D694" s="87">
        <v>38888</v>
      </c>
      <c r="E694" s="88">
        <f t="shared" ca="1" si="2"/>
        <v>18</v>
      </c>
      <c r="F694" s="60" t="s">
        <v>118</v>
      </c>
      <c r="G694" s="88" t="s">
        <v>149</v>
      </c>
      <c r="H694" s="88">
        <v>109251</v>
      </c>
      <c r="I694" s="98"/>
      <c r="J694" s="98"/>
      <c r="K694" s="86">
        <v>3</v>
      </c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 x14ac:dyDescent="0.35">
      <c r="A695" s="60" t="s">
        <v>842</v>
      </c>
      <c r="B695" s="86" t="s">
        <v>101</v>
      </c>
      <c r="C695" s="60" t="s">
        <v>786</v>
      </c>
      <c r="D695" s="87">
        <v>40361</v>
      </c>
      <c r="E695" s="88">
        <f t="shared" ca="1" si="2"/>
        <v>14</v>
      </c>
      <c r="F695" s="60" t="s">
        <v>118</v>
      </c>
      <c r="G695" s="88" t="s">
        <v>119</v>
      </c>
      <c r="H695" s="88">
        <v>98485</v>
      </c>
      <c r="I695" s="98"/>
      <c r="J695" s="98"/>
      <c r="K695" s="86">
        <v>2</v>
      </c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 x14ac:dyDescent="0.35">
      <c r="A696" s="60" t="s">
        <v>843</v>
      </c>
      <c r="B696" s="86" t="s">
        <v>134</v>
      </c>
      <c r="C696" s="60" t="s">
        <v>786</v>
      </c>
      <c r="D696" s="87">
        <v>41096</v>
      </c>
      <c r="E696" s="88">
        <f t="shared" ca="1" si="2"/>
        <v>12</v>
      </c>
      <c r="F696" s="60" t="s">
        <v>118</v>
      </c>
      <c r="G696" s="88" t="s">
        <v>149</v>
      </c>
      <c r="H696" s="88">
        <v>121824</v>
      </c>
      <c r="I696" s="98"/>
      <c r="J696" s="98"/>
      <c r="K696" s="86">
        <v>5</v>
      </c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 x14ac:dyDescent="0.35">
      <c r="A697" s="60" t="s">
        <v>844</v>
      </c>
      <c r="B697" s="86" t="s">
        <v>104</v>
      </c>
      <c r="C697" s="60" t="s">
        <v>786</v>
      </c>
      <c r="D697" s="87">
        <v>42203</v>
      </c>
      <c r="E697" s="88">
        <f t="shared" ca="1" si="2"/>
        <v>9</v>
      </c>
      <c r="F697" s="60" t="s">
        <v>123</v>
      </c>
      <c r="G697" s="88"/>
      <c r="H697" s="88">
        <v>43966</v>
      </c>
      <c r="I697" s="98"/>
      <c r="J697" s="98"/>
      <c r="K697" s="86">
        <v>3</v>
      </c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 x14ac:dyDescent="0.35">
      <c r="A698" s="60" t="s">
        <v>845</v>
      </c>
      <c r="B698" s="86" t="s">
        <v>102</v>
      </c>
      <c r="C698" s="60" t="s">
        <v>786</v>
      </c>
      <c r="D698" s="87">
        <v>41471</v>
      </c>
      <c r="E698" s="88">
        <f t="shared" ca="1" si="2"/>
        <v>11</v>
      </c>
      <c r="F698" s="60" t="s">
        <v>131</v>
      </c>
      <c r="G698" s="88"/>
      <c r="H698" s="88">
        <v>39499</v>
      </c>
      <c r="I698" s="98"/>
      <c r="J698" s="98"/>
      <c r="K698" s="86">
        <v>1</v>
      </c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 x14ac:dyDescent="0.35">
      <c r="A699" s="60" t="s">
        <v>846</v>
      </c>
      <c r="B699" s="86" t="s">
        <v>127</v>
      </c>
      <c r="C699" s="60" t="s">
        <v>786</v>
      </c>
      <c r="D699" s="87">
        <v>41488</v>
      </c>
      <c r="E699" s="88">
        <f t="shared" ca="1" si="2"/>
        <v>11</v>
      </c>
      <c r="F699" s="60" t="s">
        <v>141</v>
      </c>
      <c r="G699" s="88" t="s">
        <v>149</v>
      </c>
      <c r="H699" s="88">
        <v>22696</v>
      </c>
      <c r="I699" s="98"/>
      <c r="J699" s="98"/>
      <c r="K699" s="86">
        <v>2</v>
      </c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 x14ac:dyDescent="0.35">
      <c r="A700" s="60" t="s">
        <v>847</v>
      </c>
      <c r="B700" s="86" t="s">
        <v>125</v>
      </c>
      <c r="C700" s="60" t="s">
        <v>786</v>
      </c>
      <c r="D700" s="87">
        <v>41498</v>
      </c>
      <c r="E700" s="88">
        <f t="shared" ca="1" si="2"/>
        <v>11</v>
      </c>
      <c r="F700" s="60" t="s">
        <v>141</v>
      </c>
      <c r="G700" s="88" t="s">
        <v>119</v>
      </c>
      <c r="H700" s="88">
        <v>21697</v>
      </c>
      <c r="I700" s="98"/>
      <c r="J700" s="98"/>
      <c r="K700" s="86">
        <v>5</v>
      </c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 x14ac:dyDescent="0.35">
      <c r="A701" s="60" t="s">
        <v>848</v>
      </c>
      <c r="B701" s="86" t="s">
        <v>101</v>
      </c>
      <c r="C701" s="60" t="s">
        <v>786</v>
      </c>
      <c r="D701" s="87">
        <v>37103</v>
      </c>
      <c r="E701" s="88">
        <f t="shared" ca="1" si="2"/>
        <v>23</v>
      </c>
      <c r="F701" s="60" t="s">
        <v>118</v>
      </c>
      <c r="G701" s="88" t="s">
        <v>121</v>
      </c>
      <c r="H701" s="88">
        <v>107900</v>
      </c>
      <c r="I701" s="98"/>
      <c r="J701" s="98"/>
      <c r="K701" s="86">
        <v>4</v>
      </c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 x14ac:dyDescent="0.35">
      <c r="A702" s="60" t="s">
        <v>849</v>
      </c>
      <c r="B702" s="86" t="s">
        <v>125</v>
      </c>
      <c r="C702" s="60" t="s">
        <v>786</v>
      </c>
      <c r="D702" s="87">
        <v>38573</v>
      </c>
      <c r="E702" s="88">
        <f t="shared" ca="1" si="2"/>
        <v>19</v>
      </c>
      <c r="F702" s="60" t="s">
        <v>118</v>
      </c>
      <c r="G702" s="88" t="s">
        <v>139</v>
      </c>
      <c r="H702" s="88">
        <v>61685</v>
      </c>
      <c r="I702" s="98"/>
      <c r="J702" s="98"/>
      <c r="K702" s="86">
        <v>1</v>
      </c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 x14ac:dyDescent="0.35">
      <c r="A703" s="60" t="s">
        <v>850</v>
      </c>
      <c r="B703" s="86" t="s">
        <v>102</v>
      </c>
      <c r="C703" s="60" t="s">
        <v>786</v>
      </c>
      <c r="D703" s="87">
        <v>40757</v>
      </c>
      <c r="E703" s="88">
        <f t="shared" ca="1" si="2"/>
        <v>13</v>
      </c>
      <c r="F703" s="60" t="s">
        <v>118</v>
      </c>
      <c r="G703" s="88" t="s">
        <v>119</v>
      </c>
      <c r="H703" s="88">
        <v>89144</v>
      </c>
      <c r="I703" s="98"/>
      <c r="J703" s="98"/>
      <c r="K703" s="86">
        <v>5</v>
      </c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 x14ac:dyDescent="0.35">
      <c r="A704" s="60" t="s">
        <v>851</v>
      </c>
      <c r="B704" s="86" t="s">
        <v>101</v>
      </c>
      <c r="C704" s="60" t="s">
        <v>786</v>
      </c>
      <c r="D704" s="87">
        <v>40797</v>
      </c>
      <c r="E704" s="88">
        <f t="shared" ca="1" si="2"/>
        <v>13</v>
      </c>
      <c r="F704" s="60" t="s">
        <v>123</v>
      </c>
      <c r="G704" s="88"/>
      <c r="H704" s="88">
        <v>56672</v>
      </c>
      <c r="I704" s="98"/>
      <c r="J704" s="98"/>
      <c r="K704" s="86">
        <v>4</v>
      </c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 x14ac:dyDescent="0.35">
      <c r="A705" s="60" t="s">
        <v>852</v>
      </c>
      <c r="B705" s="86" t="s">
        <v>101</v>
      </c>
      <c r="C705" s="60" t="s">
        <v>786</v>
      </c>
      <c r="D705" s="87">
        <v>41878</v>
      </c>
      <c r="E705" s="88">
        <f t="shared" ca="1" si="2"/>
        <v>10</v>
      </c>
      <c r="F705" s="60" t="s">
        <v>131</v>
      </c>
      <c r="G705" s="88"/>
      <c r="H705" s="88">
        <v>40530</v>
      </c>
      <c r="I705" s="98"/>
      <c r="J705" s="98"/>
      <c r="K705" s="86">
        <v>5</v>
      </c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 x14ac:dyDescent="0.35">
      <c r="A706" s="60" t="s">
        <v>853</v>
      </c>
      <c r="B706" s="86" t="s">
        <v>134</v>
      </c>
      <c r="C706" s="60" t="s">
        <v>786</v>
      </c>
      <c r="D706" s="87">
        <v>41889</v>
      </c>
      <c r="E706" s="88">
        <f t="shared" ca="1" si="2"/>
        <v>10</v>
      </c>
      <c r="F706" s="60" t="s">
        <v>123</v>
      </c>
      <c r="G706" s="88"/>
      <c r="H706" s="88">
        <v>42534</v>
      </c>
      <c r="I706" s="98"/>
      <c r="J706" s="98"/>
      <c r="K706" s="86">
        <v>5</v>
      </c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 x14ac:dyDescent="0.35">
      <c r="A707" s="60" t="s">
        <v>854</v>
      </c>
      <c r="B707" s="86" t="s">
        <v>104</v>
      </c>
      <c r="C707" s="60" t="s">
        <v>786</v>
      </c>
      <c r="D707" s="87">
        <v>40421</v>
      </c>
      <c r="E707" s="88">
        <f t="shared" ca="1" si="2"/>
        <v>14</v>
      </c>
      <c r="F707" s="60" t="s">
        <v>118</v>
      </c>
      <c r="G707" s="88" t="s">
        <v>139</v>
      </c>
      <c r="H707" s="88">
        <v>107127</v>
      </c>
      <c r="I707" s="98"/>
      <c r="J707" s="98"/>
      <c r="K707" s="86">
        <v>5</v>
      </c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 x14ac:dyDescent="0.35">
      <c r="A708" s="60" t="s">
        <v>855</v>
      </c>
      <c r="B708" s="86" t="s">
        <v>102</v>
      </c>
      <c r="C708" s="60" t="s">
        <v>786</v>
      </c>
      <c r="D708" s="87">
        <v>41529</v>
      </c>
      <c r="E708" s="88">
        <f t="shared" ca="1" si="2"/>
        <v>11</v>
      </c>
      <c r="F708" s="60" t="s">
        <v>123</v>
      </c>
      <c r="G708" s="88"/>
      <c r="H708" s="88">
        <v>49670</v>
      </c>
      <c r="I708" s="98"/>
      <c r="J708" s="98"/>
      <c r="K708" s="86">
        <v>1</v>
      </c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 x14ac:dyDescent="0.35">
      <c r="A709" s="60" t="s">
        <v>856</v>
      </c>
      <c r="B709" s="86" t="s">
        <v>102</v>
      </c>
      <c r="C709" s="60" t="s">
        <v>786</v>
      </c>
      <c r="D709" s="87">
        <v>37131</v>
      </c>
      <c r="E709" s="88">
        <f t="shared" ca="1" si="2"/>
        <v>23</v>
      </c>
      <c r="F709" s="60" t="s">
        <v>141</v>
      </c>
      <c r="G709" s="88" t="s">
        <v>139</v>
      </c>
      <c r="H709" s="88">
        <v>24842</v>
      </c>
      <c r="I709" s="98"/>
      <c r="J709" s="98"/>
      <c r="K709" s="86">
        <v>2</v>
      </c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 x14ac:dyDescent="0.35">
      <c r="A710" s="60" t="s">
        <v>857</v>
      </c>
      <c r="B710" s="86" t="s">
        <v>127</v>
      </c>
      <c r="C710" s="60" t="s">
        <v>786</v>
      </c>
      <c r="D710" s="87">
        <v>38219</v>
      </c>
      <c r="E710" s="88">
        <f t="shared" ca="1" si="2"/>
        <v>20</v>
      </c>
      <c r="F710" s="60" t="s">
        <v>131</v>
      </c>
      <c r="G710" s="88"/>
      <c r="H710" s="88">
        <v>35879</v>
      </c>
      <c r="I710" s="98"/>
      <c r="J710" s="98"/>
      <c r="K710" s="86">
        <v>4</v>
      </c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 x14ac:dyDescent="0.35">
      <c r="A711" s="60" t="s">
        <v>858</v>
      </c>
      <c r="B711" s="86" t="s">
        <v>134</v>
      </c>
      <c r="C711" s="60" t="s">
        <v>786</v>
      </c>
      <c r="D711" s="87">
        <v>41555</v>
      </c>
      <c r="E711" s="88">
        <f t="shared" ca="1" si="2"/>
        <v>11</v>
      </c>
      <c r="F711" s="60" t="s">
        <v>118</v>
      </c>
      <c r="G711" s="88" t="s">
        <v>119</v>
      </c>
      <c r="H711" s="88">
        <v>94817</v>
      </c>
      <c r="I711" s="98"/>
      <c r="J711" s="98"/>
      <c r="K711" s="86">
        <v>5</v>
      </c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 x14ac:dyDescent="0.35">
      <c r="A712" s="60" t="s">
        <v>859</v>
      </c>
      <c r="B712" s="86" t="s">
        <v>125</v>
      </c>
      <c r="C712" s="60" t="s">
        <v>786</v>
      </c>
      <c r="D712" s="87">
        <v>37158</v>
      </c>
      <c r="E712" s="88">
        <f t="shared" ca="1" si="2"/>
        <v>23</v>
      </c>
      <c r="F712" s="60" t="s">
        <v>118</v>
      </c>
      <c r="G712" s="88" t="s">
        <v>149</v>
      </c>
      <c r="H712" s="88">
        <v>95259</v>
      </c>
      <c r="I712" s="98"/>
      <c r="J712" s="98"/>
      <c r="K712" s="86">
        <v>4</v>
      </c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 x14ac:dyDescent="0.35">
      <c r="A713" s="60" t="s">
        <v>860</v>
      </c>
      <c r="B713" s="86" t="s">
        <v>127</v>
      </c>
      <c r="C713" s="60" t="s">
        <v>786</v>
      </c>
      <c r="D713" s="87">
        <v>37536</v>
      </c>
      <c r="E713" s="88">
        <f t="shared" ca="1" si="2"/>
        <v>22</v>
      </c>
      <c r="F713" s="60" t="s">
        <v>123</v>
      </c>
      <c r="G713" s="88"/>
      <c r="H713" s="88">
        <v>61310</v>
      </c>
      <c r="I713" s="98"/>
      <c r="J713" s="98"/>
      <c r="K713" s="86">
        <v>5</v>
      </c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 x14ac:dyDescent="0.35">
      <c r="A714" s="60" t="s">
        <v>861</v>
      </c>
      <c r="B714" s="86" t="s">
        <v>101</v>
      </c>
      <c r="C714" s="60" t="s">
        <v>786</v>
      </c>
      <c r="D714" s="87">
        <v>37540</v>
      </c>
      <c r="E714" s="88">
        <f t="shared" ca="1" si="2"/>
        <v>22</v>
      </c>
      <c r="F714" s="60" t="s">
        <v>118</v>
      </c>
      <c r="G714" s="88" t="s">
        <v>149</v>
      </c>
      <c r="H714" s="88">
        <v>84005</v>
      </c>
      <c r="I714" s="98"/>
      <c r="J714" s="98"/>
      <c r="K714" s="86">
        <v>4</v>
      </c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 x14ac:dyDescent="0.35">
      <c r="A715" s="60" t="s">
        <v>862</v>
      </c>
      <c r="B715" s="86" t="s">
        <v>125</v>
      </c>
      <c r="C715" s="60" t="s">
        <v>786</v>
      </c>
      <c r="D715" s="87">
        <v>40800</v>
      </c>
      <c r="E715" s="88">
        <f t="shared" ca="1" si="2"/>
        <v>13</v>
      </c>
      <c r="F715" s="60" t="s">
        <v>118</v>
      </c>
      <c r="G715" s="88" t="s">
        <v>119</v>
      </c>
      <c r="H715" s="88">
        <v>88801</v>
      </c>
      <c r="I715" s="98"/>
      <c r="J715" s="98"/>
      <c r="K715" s="86">
        <v>5</v>
      </c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 x14ac:dyDescent="0.35">
      <c r="A716" s="60" t="s">
        <v>863</v>
      </c>
      <c r="B716" s="86" t="s">
        <v>104</v>
      </c>
      <c r="C716" s="60" t="s">
        <v>786</v>
      </c>
      <c r="D716" s="87">
        <v>40820</v>
      </c>
      <c r="E716" s="88">
        <f t="shared" ca="1" si="2"/>
        <v>13</v>
      </c>
      <c r="F716" s="60" t="s">
        <v>131</v>
      </c>
      <c r="G716" s="88"/>
      <c r="H716" s="88">
        <v>37061</v>
      </c>
      <c r="I716" s="98"/>
      <c r="J716" s="98"/>
      <c r="K716" s="86">
        <v>1</v>
      </c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 x14ac:dyDescent="0.35">
      <c r="A717" s="60" t="s">
        <v>864</v>
      </c>
      <c r="B717" s="86" t="s">
        <v>101</v>
      </c>
      <c r="C717" s="60" t="s">
        <v>786</v>
      </c>
      <c r="D717" s="87">
        <v>40806</v>
      </c>
      <c r="E717" s="88">
        <f t="shared" ca="1" si="2"/>
        <v>13</v>
      </c>
      <c r="F717" s="60" t="s">
        <v>118</v>
      </c>
      <c r="G717" s="88" t="s">
        <v>119</v>
      </c>
      <c r="H717" s="88">
        <v>70695</v>
      </c>
      <c r="I717" s="98"/>
      <c r="J717" s="98"/>
      <c r="K717" s="86">
        <v>3</v>
      </c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 x14ac:dyDescent="0.35">
      <c r="A718" s="60" t="s">
        <v>865</v>
      </c>
      <c r="B718" s="86" t="s">
        <v>104</v>
      </c>
      <c r="C718" s="60" t="s">
        <v>786</v>
      </c>
      <c r="D718" s="87">
        <v>40806</v>
      </c>
      <c r="E718" s="88">
        <f t="shared" ca="1" si="2"/>
        <v>13</v>
      </c>
      <c r="F718" s="60" t="s">
        <v>131</v>
      </c>
      <c r="G718" s="88"/>
      <c r="H718" s="88">
        <v>34498</v>
      </c>
      <c r="I718" s="98"/>
      <c r="J718" s="98"/>
      <c r="K718" s="86">
        <v>1</v>
      </c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 x14ac:dyDescent="0.35">
      <c r="A719" s="60" t="s">
        <v>866</v>
      </c>
      <c r="B719" s="86" t="s">
        <v>134</v>
      </c>
      <c r="C719" s="60" t="s">
        <v>786</v>
      </c>
      <c r="D719" s="87">
        <v>40846</v>
      </c>
      <c r="E719" s="88">
        <f t="shared" ca="1" si="2"/>
        <v>13</v>
      </c>
      <c r="F719" s="60" t="s">
        <v>131</v>
      </c>
      <c r="G719" s="88"/>
      <c r="H719" s="88">
        <v>30034</v>
      </c>
      <c r="I719" s="98"/>
      <c r="J719" s="98"/>
      <c r="K719" s="86">
        <v>3</v>
      </c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 x14ac:dyDescent="0.35">
      <c r="A720" s="60" t="s">
        <v>867</v>
      </c>
      <c r="B720" s="86" t="s">
        <v>101</v>
      </c>
      <c r="C720" s="60" t="s">
        <v>786</v>
      </c>
      <c r="D720" s="87">
        <v>41945</v>
      </c>
      <c r="E720" s="88">
        <f t="shared" ca="1" si="2"/>
        <v>10</v>
      </c>
      <c r="F720" s="60" t="s">
        <v>123</v>
      </c>
      <c r="G720" s="88"/>
      <c r="H720" s="88">
        <v>53868</v>
      </c>
      <c r="I720" s="98"/>
      <c r="J720" s="98"/>
      <c r="K720" s="86">
        <v>4</v>
      </c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 x14ac:dyDescent="0.35">
      <c r="A721" s="60" t="s">
        <v>868</v>
      </c>
      <c r="B721" s="86" t="s">
        <v>127</v>
      </c>
      <c r="C721" s="60" t="s">
        <v>786</v>
      </c>
      <c r="D721" s="87">
        <v>42304</v>
      </c>
      <c r="E721" s="88">
        <f t="shared" ca="1" si="2"/>
        <v>9</v>
      </c>
      <c r="F721" s="60" t="s">
        <v>141</v>
      </c>
      <c r="G721" s="88" t="s">
        <v>128</v>
      </c>
      <c r="H721" s="88">
        <v>29187</v>
      </c>
      <c r="I721" s="98"/>
      <c r="J721" s="98"/>
      <c r="K721" s="86">
        <v>4</v>
      </c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 x14ac:dyDescent="0.35">
      <c r="A722" s="60" t="s">
        <v>869</v>
      </c>
      <c r="B722" s="86" t="s">
        <v>101</v>
      </c>
      <c r="C722" s="60" t="s">
        <v>786</v>
      </c>
      <c r="D722" s="87">
        <v>40477</v>
      </c>
      <c r="E722" s="88">
        <f t="shared" ca="1" si="2"/>
        <v>14</v>
      </c>
      <c r="F722" s="60" t="s">
        <v>141</v>
      </c>
      <c r="G722" s="88" t="s">
        <v>149</v>
      </c>
      <c r="H722" s="88">
        <v>23136</v>
      </c>
      <c r="I722" s="98"/>
      <c r="J722" s="98"/>
      <c r="K722" s="86">
        <v>5</v>
      </c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 x14ac:dyDescent="0.35">
      <c r="A723" s="60" t="s">
        <v>870</v>
      </c>
      <c r="B723" s="86" t="s">
        <v>125</v>
      </c>
      <c r="C723" s="60" t="s">
        <v>786</v>
      </c>
      <c r="D723" s="87">
        <v>37921</v>
      </c>
      <c r="E723" s="88">
        <f t="shared" ca="1" si="2"/>
        <v>21</v>
      </c>
      <c r="F723" s="60" t="s">
        <v>118</v>
      </c>
      <c r="G723" s="88" t="s">
        <v>149</v>
      </c>
      <c r="H723" s="88">
        <v>121308</v>
      </c>
      <c r="I723" s="98"/>
      <c r="J723" s="98"/>
      <c r="K723" s="86">
        <v>3</v>
      </c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 x14ac:dyDescent="0.35">
      <c r="A724" s="60" t="s">
        <v>871</v>
      </c>
      <c r="B724" s="86" t="s">
        <v>134</v>
      </c>
      <c r="C724" s="60" t="s">
        <v>786</v>
      </c>
      <c r="D724" s="87">
        <v>42340</v>
      </c>
      <c r="E724" s="88">
        <f t="shared" ca="1" si="2"/>
        <v>9</v>
      </c>
      <c r="F724" s="60" t="s">
        <v>118</v>
      </c>
      <c r="G724" s="88" t="s">
        <v>121</v>
      </c>
      <c r="H724" s="88">
        <v>94823</v>
      </c>
      <c r="I724" s="98"/>
      <c r="J724" s="98"/>
      <c r="K724" s="86">
        <v>4</v>
      </c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 x14ac:dyDescent="0.35">
      <c r="A725" s="60" t="s">
        <v>872</v>
      </c>
      <c r="B725" s="86" t="s">
        <v>134</v>
      </c>
      <c r="C725" s="60" t="s">
        <v>786</v>
      </c>
      <c r="D725" s="87">
        <v>40862</v>
      </c>
      <c r="E725" s="88">
        <f t="shared" ca="1" si="2"/>
        <v>13</v>
      </c>
      <c r="F725" s="60" t="s">
        <v>118</v>
      </c>
      <c r="G725" s="88" t="s">
        <v>119</v>
      </c>
      <c r="H725" s="88">
        <v>66256</v>
      </c>
      <c r="I725" s="98"/>
      <c r="J725" s="98"/>
      <c r="K725" s="86">
        <v>5</v>
      </c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 x14ac:dyDescent="0.35">
      <c r="A726" s="60" t="s">
        <v>873</v>
      </c>
      <c r="B726" s="86" t="s">
        <v>101</v>
      </c>
      <c r="C726" s="60" t="s">
        <v>786</v>
      </c>
      <c r="D726" s="87">
        <v>40513</v>
      </c>
      <c r="E726" s="88">
        <f t="shared" ca="1" si="2"/>
        <v>14</v>
      </c>
      <c r="F726" s="60" t="s">
        <v>118</v>
      </c>
      <c r="G726" s="88" t="s">
        <v>128</v>
      </c>
      <c r="H726" s="88">
        <v>124666</v>
      </c>
      <c r="I726" s="98"/>
      <c r="J726" s="98"/>
      <c r="K726" s="86">
        <v>2</v>
      </c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 x14ac:dyDescent="0.35">
      <c r="A727" s="60" t="s">
        <v>874</v>
      </c>
      <c r="B727" s="86" t="s">
        <v>127</v>
      </c>
      <c r="C727" s="60" t="s">
        <v>786</v>
      </c>
      <c r="D727" s="87">
        <v>40141</v>
      </c>
      <c r="E727" s="88">
        <f t="shared" ca="1" si="2"/>
        <v>15</v>
      </c>
      <c r="F727" s="60" t="s">
        <v>118</v>
      </c>
      <c r="G727" s="88" t="s">
        <v>119</v>
      </c>
      <c r="H727" s="88">
        <v>66573</v>
      </c>
      <c r="I727" s="98"/>
      <c r="J727" s="98"/>
      <c r="K727" s="86">
        <v>4</v>
      </c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 x14ac:dyDescent="0.35">
      <c r="A728" s="60" t="s">
        <v>875</v>
      </c>
      <c r="B728" s="86" t="s">
        <v>101</v>
      </c>
      <c r="C728" s="60" t="s">
        <v>786</v>
      </c>
      <c r="D728" s="87">
        <v>39406</v>
      </c>
      <c r="E728" s="88">
        <f t="shared" ca="1" si="2"/>
        <v>17</v>
      </c>
      <c r="F728" s="60" t="s">
        <v>118</v>
      </c>
      <c r="G728" s="88" t="s">
        <v>121</v>
      </c>
      <c r="H728" s="88">
        <v>100635</v>
      </c>
      <c r="I728" s="98"/>
      <c r="J728" s="98"/>
      <c r="K728" s="86">
        <v>5</v>
      </c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 x14ac:dyDescent="0.35">
      <c r="A729" s="60" t="s">
        <v>876</v>
      </c>
      <c r="B729" s="86" t="s">
        <v>104</v>
      </c>
      <c r="C729" s="60" t="s">
        <v>786</v>
      </c>
      <c r="D729" s="87">
        <v>39425</v>
      </c>
      <c r="E729" s="88">
        <f t="shared" ca="1" si="2"/>
        <v>17</v>
      </c>
      <c r="F729" s="60" t="s">
        <v>118</v>
      </c>
      <c r="G729" s="88" t="s">
        <v>149</v>
      </c>
      <c r="H729" s="88">
        <v>124180</v>
      </c>
      <c r="I729" s="98"/>
      <c r="J729" s="98"/>
      <c r="K729" s="86">
        <v>2</v>
      </c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 x14ac:dyDescent="0.35">
      <c r="A730" s="60" t="s">
        <v>877</v>
      </c>
      <c r="B730" s="86" t="s">
        <v>102</v>
      </c>
      <c r="C730" s="60" t="s">
        <v>786</v>
      </c>
      <c r="D730" s="87">
        <v>40519</v>
      </c>
      <c r="E730" s="88">
        <f t="shared" ca="1" si="2"/>
        <v>14</v>
      </c>
      <c r="F730" s="60" t="s">
        <v>118</v>
      </c>
      <c r="G730" s="88" t="s">
        <v>121</v>
      </c>
      <c r="H730" s="88">
        <v>79440</v>
      </c>
      <c r="I730" s="98"/>
      <c r="J730" s="98"/>
      <c r="K730" s="86">
        <v>4</v>
      </c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 x14ac:dyDescent="0.35">
      <c r="A731" s="60" t="s">
        <v>878</v>
      </c>
      <c r="B731" s="86" t="s">
        <v>101</v>
      </c>
      <c r="C731" s="60" t="s">
        <v>786</v>
      </c>
      <c r="D731" s="87">
        <v>41601</v>
      </c>
      <c r="E731" s="88">
        <f t="shared" ca="1" si="2"/>
        <v>11</v>
      </c>
      <c r="F731" s="60" t="s">
        <v>123</v>
      </c>
      <c r="G731" s="88"/>
      <c r="H731" s="88">
        <v>62961</v>
      </c>
      <c r="I731" s="98"/>
      <c r="J731" s="98"/>
      <c r="K731" s="86">
        <v>4</v>
      </c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 x14ac:dyDescent="0.35">
      <c r="A732" s="60" t="s">
        <v>879</v>
      </c>
      <c r="B732" s="86" t="s">
        <v>127</v>
      </c>
      <c r="C732" s="60" t="s">
        <v>786</v>
      </c>
      <c r="D732" s="87">
        <v>41614</v>
      </c>
      <c r="E732" s="88">
        <f t="shared" ca="1" si="2"/>
        <v>11</v>
      </c>
      <c r="F732" s="60" t="s">
        <v>118</v>
      </c>
      <c r="G732" s="88" t="s">
        <v>149</v>
      </c>
      <c r="H732" s="88">
        <v>86894</v>
      </c>
      <c r="I732" s="98"/>
      <c r="J732" s="98"/>
      <c r="K732" s="86">
        <v>2</v>
      </c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 x14ac:dyDescent="0.35">
      <c r="A733" s="60" t="s">
        <v>880</v>
      </c>
      <c r="B733" s="86" t="s">
        <v>127</v>
      </c>
      <c r="C733" s="60" t="s">
        <v>881</v>
      </c>
      <c r="D733" s="87">
        <v>38762</v>
      </c>
      <c r="E733" s="88">
        <f t="shared" ca="1" si="2"/>
        <v>19</v>
      </c>
      <c r="F733" s="60" t="s">
        <v>118</v>
      </c>
      <c r="G733" s="88" t="s">
        <v>149</v>
      </c>
      <c r="H733" s="88">
        <v>104593</v>
      </c>
      <c r="I733" s="98"/>
      <c r="J733" s="98"/>
      <c r="K733" s="86">
        <v>1</v>
      </c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 x14ac:dyDescent="0.35">
      <c r="A734" s="60" t="s">
        <v>882</v>
      </c>
      <c r="B734" s="86" t="s">
        <v>134</v>
      </c>
      <c r="C734" s="60" t="s">
        <v>881</v>
      </c>
      <c r="D734" s="87">
        <v>38069</v>
      </c>
      <c r="E734" s="88">
        <f t="shared" ca="1" si="2"/>
        <v>20</v>
      </c>
      <c r="F734" s="60" t="s">
        <v>118</v>
      </c>
      <c r="G734" s="88" t="s">
        <v>119</v>
      </c>
      <c r="H734" s="88">
        <v>88072</v>
      </c>
      <c r="I734" s="98"/>
      <c r="J734" s="98"/>
      <c r="K734" s="86">
        <v>4</v>
      </c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 x14ac:dyDescent="0.35">
      <c r="A735" s="60" t="s">
        <v>883</v>
      </c>
      <c r="B735" s="86" t="s">
        <v>104</v>
      </c>
      <c r="C735" s="60" t="s">
        <v>881</v>
      </c>
      <c r="D735" s="87">
        <v>41770</v>
      </c>
      <c r="E735" s="88">
        <f t="shared" ca="1" si="2"/>
        <v>10</v>
      </c>
      <c r="F735" s="60" t="s">
        <v>131</v>
      </c>
      <c r="G735" s="88"/>
      <c r="H735" s="88">
        <v>33461</v>
      </c>
      <c r="I735" s="98"/>
      <c r="J735" s="98"/>
      <c r="K735" s="86">
        <v>3</v>
      </c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 x14ac:dyDescent="0.35">
      <c r="A736" s="60" t="s">
        <v>884</v>
      </c>
      <c r="B736" s="86" t="s">
        <v>134</v>
      </c>
      <c r="C736" s="60" t="s">
        <v>881</v>
      </c>
      <c r="D736" s="87">
        <v>41797</v>
      </c>
      <c r="E736" s="88">
        <f t="shared" ca="1" si="2"/>
        <v>10</v>
      </c>
      <c r="F736" s="60" t="s">
        <v>123</v>
      </c>
      <c r="G736" s="88"/>
      <c r="H736" s="88">
        <v>59600</v>
      </c>
      <c r="I736" s="98"/>
      <c r="J736" s="98"/>
      <c r="K736" s="86">
        <v>1</v>
      </c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 x14ac:dyDescent="0.35">
      <c r="A737" s="60" t="s">
        <v>885</v>
      </c>
      <c r="B737" s="86" t="s">
        <v>104</v>
      </c>
      <c r="C737" s="60" t="s">
        <v>881</v>
      </c>
      <c r="D737" s="87">
        <v>38151</v>
      </c>
      <c r="E737" s="88">
        <f t="shared" ca="1" si="2"/>
        <v>20</v>
      </c>
      <c r="F737" s="60" t="s">
        <v>118</v>
      </c>
      <c r="G737" s="88" t="s">
        <v>139</v>
      </c>
      <c r="H737" s="88">
        <v>61387</v>
      </c>
      <c r="I737" s="98"/>
      <c r="J737" s="98"/>
      <c r="K737" s="86">
        <v>4</v>
      </c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 x14ac:dyDescent="0.35">
      <c r="A738" s="60" t="s">
        <v>886</v>
      </c>
      <c r="B738" s="86" t="s">
        <v>101</v>
      </c>
      <c r="C738" s="60" t="s">
        <v>887</v>
      </c>
      <c r="D738" s="87">
        <v>40194</v>
      </c>
      <c r="E738" s="88">
        <f t="shared" ca="1" si="2"/>
        <v>15</v>
      </c>
      <c r="F738" s="60" t="s">
        <v>123</v>
      </c>
      <c r="G738" s="88"/>
      <c r="H738" s="88">
        <v>63477</v>
      </c>
      <c r="I738" s="98"/>
      <c r="J738" s="98"/>
      <c r="K738" s="86">
        <v>1</v>
      </c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 x14ac:dyDescent="0.35">
      <c r="A739" s="60" t="s">
        <v>888</v>
      </c>
      <c r="B739" s="86" t="s">
        <v>127</v>
      </c>
      <c r="C739" s="60" t="s">
        <v>887</v>
      </c>
      <c r="D739" s="87">
        <v>37635</v>
      </c>
      <c r="E739" s="88">
        <f t="shared" ca="1" si="2"/>
        <v>22</v>
      </c>
      <c r="F739" s="60" t="s">
        <v>141</v>
      </c>
      <c r="G739" s="88" t="s">
        <v>119</v>
      </c>
      <c r="H739" s="88">
        <v>27040</v>
      </c>
      <c r="I739" s="98"/>
      <c r="J739" s="98"/>
      <c r="K739" s="86">
        <v>2</v>
      </c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 x14ac:dyDescent="0.35">
      <c r="A740" s="60" t="s">
        <v>889</v>
      </c>
      <c r="B740" s="86" t="s">
        <v>101</v>
      </c>
      <c r="C740" s="60" t="s">
        <v>887</v>
      </c>
      <c r="D740" s="87">
        <v>40717</v>
      </c>
      <c r="E740" s="88">
        <f t="shared" ca="1" si="2"/>
        <v>13</v>
      </c>
      <c r="F740" s="60" t="s">
        <v>123</v>
      </c>
      <c r="G740" s="88"/>
      <c r="H740" s="88">
        <v>61444</v>
      </c>
      <c r="I740" s="98"/>
      <c r="J740" s="98"/>
      <c r="K740" s="86">
        <v>4</v>
      </c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 x14ac:dyDescent="0.35">
      <c r="A741" s="60" t="s">
        <v>890</v>
      </c>
      <c r="B741" s="86" t="s">
        <v>125</v>
      </c>
      <c r="C741" s="60" t="s">
        <v>887</v>
      </c>
      <c r="D741" s="87">
        <v>41462</v>
      </c>
      <c r="E741" s="88">
        <f t="shared" ca="1" si="2"/>
        <v>11</v>
      </c>
      <c r="F741" s="60" t="s">
        <v>118</v>
      </c>
      <c r="G741" s="88" t="s">
        <v>119</v>
      </c>
      <c r="H741" s="88">
        <v>110404</v>
      </c>
      <c r="I741" s="98"/>
      <c r="J741" s="98"/>
      <c r="K741" s="86">
        <v>5</v>
      </c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 x14ac:dyDescent="0.35">
      <c r="A742" s="60" t="s">
        <v>891</v>
      </c>
      <c r="B742" s="86" t="s">
        <v>127</v>
      </c>
      <c r="C742" s="60" t="s">
        <v>887</v>
      </c>
      <c r="D742" s="87">
        <v>41621</v>
      </c>
      <c r="E742" s="88">
        <f t="shared" ca="1" si="2"/>
        <v>11</v>
      </c>
      <c r="F742" s="60" t="s">
        <v>123</v>
      </c>
      <c r="G742" s="88"/>
      <c r="H742" s="88">
        <v>45127</v>
      </c>
      <c r="I742" s="98"/>
      <c r="J742" s="98"/>
      <c r="K742" s="86">
        <v>4</v>
      </c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 x14ac:dyDescent="0.35">
      <c r="A743" s="60"/>
      <c r="B743" s="86"/>
      <c r="C743" s="60"/>
      <c r="D743" s="87"/>
      <c r="E743" s="60"/>
      <c r="F743" s="60"/>
      <c r="G743" s="60"/>
      <c r="H743" s="88"/>
      <c r="I743" s="98"/>
      <c r="J743" s="98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 x14ac:dyDescent="0.35">
      <c r="A744" s="60"/>
      <c r="B744" s="86"/>
      <c r="C744" s="60"/>
      <c r="D744" s="87"/>
      <c r="E744" s="60"/>
      <c r="F744" s="60"/>
      <c r="G744" s="60"/>
      <c r="H744" s="88"/>
      <c r="I744" s="98"/>
      <c r="J744" s="98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 x14ac:dyDescent="0.35">
      <c r="A745" s="60"/>
      <c r="B745" s="86"/>
      <c r="C745" s="60"/>
      <c r="D745" s="87"/>
      <c r="E745" s="60"/>
      <c r="F745" s="60"/>
      <c r="G745" s="60"/>
      <c r="H745" s="88"/>
      <c r="I745" s="98"/>
      <c r="J745" s="98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 x14ac:dyDescent="0.35">
      <c r="A746" s="60"/>
      <c r="B746" s="86"/>
      <c r="C746" s="60"/>
      <c r="D746" s="87"/>
      <c r="E746" s="60"/>
      <c r="F746" s="60"/>
      <c r="G746" s="60"/>
      <c r="H746" s="88"/>
      <c r="I746" s="98"/>
      <c r="J746" s="98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 x14ac:dyDescent="0.35">
      <c r="A747" s="60"/>
      <c r="B747" s="86"/>
      <c r="C747" s="60"/>
      <c r="D747" s="87"/>
      <c r="E747" s="60"/>
      <c r="F747" s="60"/>
      <c r="G747" s="60"/>
      <c r="H747" s="88"/>
      <c r="I747" s="98"/>
      <c r="J747" s="98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 x14ac:dyDescent="0.35">
      <c r="A748" s="60"/>
      <c r="B748" s="86"/>
      <c r="C748" s="60"/>
      <c r="D748" s="87"/>
      <c r="E748" s="60"/>
      <c r="F748" s="60"/>
      <c r="G748" s="60"/>
      <c r="H748" s="88"/>
      <c r="I748" s="98"/>
      <c r="J748" s="98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 x14ac:dyDescent="0.35">
      <c r="A749" s="60"/>
      <c r="B749" s="86"/>
      <c r="C749" s="60"/>
      <c r="D749" s="87"/>
      <c r="E749" s="60"/>
      <c r="F749" s="60"/>
      <c r="G749" s="60"/>
      <c r="H749" s="88"/>
      <c r="I749" s="98"/>
      <c r="J749" s="98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 x14ac:dyDescent="0.35">
      <c r="A750" s="60"/>
      <c r="B750" s="86"/>
      <c r="C750" s="60"/>
      <c r="D750" s="87"/>
      <c r="E750" s="60"/>
      <c r="F750" s="60"/>
      <c r="G750" s="60"/>
      <c r="H750" s="88"/>
      <c r="I750" s="98"/>
      <c r="J750" s="98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 x14ac:dyDescent="0.35">
      <c r="A751" s="60"/>
      <c r="B751" s="86"/>
      <c r="C751" s="60"/>
      <c r="D751" s="87"/>
      <c r="E751" s="60"/>
      <c r="F751" s="60"/>
      <c r="G751" s="60"/>
      <c r="H751" s="88"/>
      <c r="I751" s="98"/>
      <c r="J751" s="98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 x14ac:dyDescent="0.35">
      <c r="A752" s="60"/>
      <c r="B752" s="86"/>
      <c r="C752" s="60"/>
      <c r="D752" s="87"/>
      <c r="E752" s="60"/>
      <c r="F752" s="60"/>
      <c r="G752" s="60"/>
      <c r="H752" s="88"/>
      <c r="I752" s="98"/>
      <c r="J752" s="98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 x14ac:dyDescent="0.35">
      <c r="A753" s="60"/>
      <c r="B753" s="86"/>
      <c r="C753" s="60"/>
      <c r="D753" s="87"/>
      <c r="E753" s="60"/>
      <c r="F753" s="60"/>
      <c r="G753" s="60"/>
      <c r="H753" s="88"/>
      <c r="I753" s="98"/>
      <c r="J753" s="98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 x14ac:dyDescent="0.35">
      <c r="A754" s="60"/>
      <c r="B754" s="86"/>
      <c r="C754" s="60"/>
      <c r="D754" s="87"/>
      <c r="E754" s="60"/>
      <c r="F754" s="60"/>
      <c r="G754" s="60"/>
      <c r="H754" s="88"/>
      <c r="I754" s="98"/>
      <c r="J754" s="98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 x14ac:dyDescent="0.35">
      <c r="A755" s="60"/>
      <c r="B755" s="86"/>
      <c r="C755" s="60"/>
      <c r="D755" s="87"/>
      <c r="E755" s="60"/>
      <c r="F755" s="60"/>
      <c r="G755" s="60"/>
      <c r="H755" s="88"/>
      <c r="I755" s="98"/>
      <c r="J755" s="98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 x14ac:dyDescent="0.35">
      <c r="A756" s="60"/>
      <c r="B756" s="86"/>
      <c r="C756" s="60"/>
      <c r="D756" s="87"/>
      <c r="E756" s="60"/>
      <c r="F756" s="60"/>
      <c r="G756" s="60"/>
      <c r="H756" s="88"/>
      <c r="I756" s="98"/>
      <c r="J756" s="98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 x14ac:dyDescent="0.35">
      <c r="A757" s="60"/>
      <c r="B757" s="86"/>
      <c r="C757" s="60"/>
      <c r="D757" s="87"/>
      <c r="E757" s="60"/>
      <c r="F757" s="60"/>
      <c r="G757" s="60"/>
      <c r="H757" s="88"/>
      <c r="I757" s="98"/>
      <c r="J757" s="98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 x14ac:dyDescent="0.35">
      <c r="A758" s="60"/>
      <c r="B758" s="86"/>
      <c r="C758" s="60"/>
      <c r="D758" s="87"/>
      <c r="E758" s="60"/>
      <c r="F758" s="60"/>
      <c r="G758" s="60"/>
      <c r="H758" s="88"/>
      <c r="I758" s="98"/>
      <c r="J758" s="98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 x14ac:dyDescent="0.35">
      <c r="A759" s="60"/>
      <c r="B759" s="86"/>
      <c r="C759" s="60"/>
      <c r="D759" s="87"/>
      <c r="E759" s="60"/>
      <c r="F759" s="60"/>
      <c r="G759" s="60"/>
      <c r="H759" s="88"/>
      <c r="I759" s="98"/>
      <c r="J759" s="98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 x14ac:dyDescent="0.35">
      <c r="A760" s="60"/>
      <c r="B760" s="86"/>
      <c r="C760" s="60"/>
      <c r="D760" s="87"/>
      <c r="E760" s="60"/>
      <c r="F760" s="60"/>
      <c r="G760" s="60"/>
      <c r="H760" s="88"/>
      <c r="I760" s="98"/>
      <c r="J760" s="98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 x14ac:dyDescent="0.35">
      <c r="A761" s="60"/>
      <c r="B761" s="86"/>
      <c r="C761" s="60"/>
      <c r="D761" s="87"/>
      <c r="E761" s="60"/>
      <c r="F761" s="60"/>
      <c r="G761" s="60"/>
      <c r="H761" s="88"/>
      <c r="I761" s="98"/>
      <c r="J761" s="98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 x14ac:dyDescent="0.35">
      <c r="A762" s="60"/>
      <c r="B762" s="86"/>
      <c r="C762" s="60"/>
      <c r="D762" s="87"/>
      <c r="E762" s="60"/>
      <c r="F762" s="60"/>
      <c r="G762" s="60"/>
      <c r="H762" s="88"/>
      <c r="I762" s="98"/>
      <c r="J762" s="98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 x14ac:dyDescent="0.35">
      <c r="A763" s="60"/>
      <c r="B763" s="86"/>
      <c r="C763" s="60"/>
      <c r="D763" s="87"/>
      <c r="E763" s="60"/>
      <c r="F763" s="60"/>
      <c r="G763" s="60"/>
      <c r="H763" s="88"/>
      <c r="I763" s="98"/>
      <c r="J763" s="98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 x14ac:dyDescent="0.35">
      <c r="A764" s="60"/>
      <c r="B764" s="86"/>
      <c r="C764" s="60"/>
      <c r="D764" s="87"/>
      <c r="E764" s="60"/>
      <c r="F764" s="60"/>
      <c r="G764" s="60"/>
      <c r="H764" s="88"/>
      <c r="I764" s="98"/>
      <c r="J764" s="98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 x14ac:dyDescent="0.35">
      <c r="A765" s="60"/>
      <c r="B765" s="86"/>
      <c r="C765" s="60"/>
      <c r="D765" s="87"/>
      <c r="E765" s="60"/>
      <c r="F765" s="60"/>
      <c r="G765" s="60"/>
      <c r="H765" s="88"/>
      <c r="I765" s="98"/>
      <c r="J765" s="98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 x14ac:dyDescent="0.35">
      <c r="A766" s="60"/>
      <c r="B766" s="86"/>
      <c r="C766" s="60"/>
      <c r="D766" s="87"/>
      <c r="E766" s="60"/>
      <c r="F766" s="60"/>
      <c r="G766" s="60"/>
      <c r="H766" s="88"/>
      <c r="I766" s="98"/>
      <c r="J766" s="98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 x14ac:dyDescent="0.35">
      <c r="A767" s="60"/>
      <c r="B767" s="86"/>
      <c r="C767" s="60"/>
      <c r="D767" s="87"/>
      <c r="E767" s="60"/>
      <c r="F767" s="60"/>
      <c r="G767" s="60"/>
      <c r="H767" s="88"/>
      <c r="I767" s="98"/>
      <c r="J767" s="98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 x14ac:dyDescent="0.35">
      <c r="A768" s="60"/>
      <c r="B768" s="86"/>
      <c r="C768" s="60"/>
      <c r="D768" s="87"/>
      <c r="E768" s="60"/>
      <c r="F768" s="60"/>
      <c r="G768" s="60"/>
      <c r="H768" s="88"/>
      <c r="I768" s="98"/>
      <c r="J768" s="98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 x14ac:dyDescent="0.35">
      <c r="A769" s="60"/>
      <c r="B769" s="86"/>
      <c r="C769" s="60"/>
      <c r="D769" s="87"/>
      <c r="E769" s="60"/>
      <c r="F769" s="60"/>
      <c r="G769" s="60"/>
      <c r="H769" s="88"/>
      <c r="I769" s="98"/>
      <c r="J769" s="98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 x14ac:dyDescent="0.35">
      <c r="A770" s="60"/>
      <c r="B770" s="86"/>
      <c r="C770" s="60"/>
      <c r="D770" s="87"/>
      <c r="E770" s="60"/>
      <c r="F770" s="60"/>
      <c r="G770" s="60"/>
      <c r="H770" s="88"/>
      <c r="I770" s="98"/>
      <c r="J770" s="98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 x14ac:dyDescent="0.35">
      <c r="A771" s="60"/>
      <c r="B771" s="86"/>
      <c r="C771" s="60"/>
      <c r="D771" s="87"/>
      <c r="E771" s="60"/>
      <c r="F771" s="60"/>
      <c r="G771" s="60"/>
      <c r="H771" s="88"/>
      <c r="I771" s="98"/>
      <c r="J771" s="98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 x14ac:dyDescent="0.35">
      <c r="A772" s="60"/>
      <c r="B772" s="86"/>
      <c r="C772" s="60"/>
      <c r="D772" s="87"/>
      <c r="E772" s="60"/>
      <c r="F772" s="60"/>
      <c r="G772" s="60"/>
      <c r="H772" s="88"/>
      <c r="I772" s="98"/>
      <c r="J772" s="98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 x14ac:dyDescent="0.35">
      <c r="A773" s="60"/>
      <c r="B773" s="86"/>
      <c r="C773" s="60"/>
      <c r="D773" s="87"/>
      <c r="E773" s="60"/>
      <c r="F773" s="60"/>
      <c r="G773" s="60"/>
      <c r="H773" s="88"/>
      <c r="I773" s="98"/>
      <c r="J773" s="98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 x14ac:dyDescent="0.35">
      <c r="A774" s="60"/>
      <c r="B774" s="86"/>
      <c r="C774" s="60"/>
      <c r="D774" s="87"/>
      <c r="E774" s="60"/>
      <c r="F774" s="60"/>
      <c r="G774" s="60"/>
      <c r="H774" s="88"/>
      <c r="I774" s="98"/>
      <c r="J774" s="98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 x14ac:dyDescent="0.35">
      <c r="A775" s="60"/>
      <c r="B775" s="86"/>
      <c r="C775" s="60"/>
      <c r="D775" s="87"/>
      <c r="E775" s="60"/>
      <c r="F775" s="60"/>
      <c r="G775" s="60"/>
      <c r="H775" s="88"/>
      <c r="I775" s="98"/>
      <c r="J775" s="98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 x14ac:dyDescent="0.35">
      <c r="A776" s="60"/>
      <c r="B776" s="86"/>
      <c r="C776" s="60"/>
      <c r="D776" s="87"/>
      <c r="E776" s="60"/>
      <c r="F776" s="60"/>
      <c r="G776" s="60"/>
      <c r="H776" s="88"/>
      <c r="I776" s="98"/>
      <c r="J776" s="98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 x14ac:dyDescent="0.35">
      <c r="A777" s="60"/>
      <c r="B777" s="86"/>
      <c r="C777" s="60"/>
      <c r="D777" s="87"/>
      <c r="E777" s="60"/>
      <c r="F777" s="60"/>
      <c r="G777" s="60"/>
      <c r="H777" s="88"/>
      <c r="I777" s="98"/>
      <c r="J777" s="98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 x14ac:dyDescent="0.35">
      <c r="A778" s="60"/>
      <c r="B778" s="86"/>
      <c r="C778" s="60"/>
      <c r="D778" s="87"/>
      <c r="E778" s="60"/>
      <c r="F778" s="60"/>
      <c r="G778" s="60"/>
      <c r="H778" s="88"/>
      <c r="I778" s="98"/>
      <c r="J778" s="98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 x14ac:dyDescent="0.35">
      <c r="A779" s="60"/>
      <c r="B779" s="86"/>
      <c r="C779" s="60"/>
      <c r="D779" s="87"/>
      <c r="E779" s="60"/>
      <c r="F779" s="60"/>
      <c r="G779" s="60"/>
      <c r="H779" s="88"/>
      <c r="I779" s="98"/>
      <c r="J779" s="98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 x14ac:dyDescent="0.35">
      <c r="A780" s="60"/>
      <c r="B780" s="86"/>
      <c r="C780" s="60"/>
      <c r="D780" s="87"/>
      <c r="E780" s="60"/>
      <c r="F780" s="60"/>
      <c r="G780" s="60"/>
      <c r="H780" s="88"/>
      <c r="I780" s="98"/>
      <c r="J780" s="98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 x14ac:dyDescent="0.35">
      <c r="A781" s="60"/>
      <c r="B781" s="86"/>
      <c r="C781" s="60"/>
      <c r="D781" s="87"/>
      <c r="E781" s="60"/>
      <c r="F781" s="60"/>
      <c r="G781" s="60"/>
      <c r="H781" s="88"/>
      <c r="I781" s="98"/>
      <c r="J781" s="98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 x14ac:dyDescent="0.35">
      <c r="A782" s="60"/>
      <c r="B782" s="86"/>
      <c r="C782" s="60"/>
      <c r="D782" s="87"/>
      <c r="E782" s="60"/>
      <c r="F782" s="60"/>
      <c r="G782" s="60"/>
      <c r="H782" s="88"/>
      <c r="I782" s="98"/>
      <c r="J782" s="98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 x14ac:dyDescent="0.35">
      <c r="A783" s="60"/>
      <c r="B783" s="86"/>
      <c r="C783" s="60"/>
      <c r="D783" s="87"/>
      <c r="E783" s="60"/>
      <c r="F783" s="60"/>
      <c r="G783" s="60"/>
      <c r="H783" s="88"/>
      <c r="I783" s="98"/>
      <c r="J783" s="98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 x14ac:dyDescent="0.35">
      <c r="A784" s="60"/>
      <c r="B784" s="86"/>
      <c r="C784" s="60"/>
      <c r="D784" s="87"/>
      <c r="E784" s="60"/>
      <c r="F784" s="60"/>
      <c r="G784" s="60"/>
      <c r="H784" s="88"/>
      <c r="I784" s="98"/>
      <c r="J784" s="98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 x14ac:dyDescent="0.35">
      <c r="A785" s="60"/>
      <c r="B785" s="86"/>
      <c r="C785" s="60"/>
      <c r="D785" s="87"/>
      <c r="E785" s="60"/>
      <c r="F785" s="60"/>
      <c r="G785" s="60"/>
      <c r="H785" s="88"/>
      <c r="I785" s="98"/>
      <c r="J785" s="98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 x14ac:dyDescent="0.35">
      <c r="A786" s="60"/>
      <c r="B786" s="86"/>
      <c r="C786" s="60"/>
      <c r="D786" s="87"/>
      <c r="E786" s="60"/>
      <c r="F786" s="60"/>
      <c r="G786" s="60"/>
      <c r="H786" s="88"/>
      <c r="I786" s="98"/>
      <c r="J786" s="98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 x14ac:dyDescent="0.35">
      <c r="A787" s="60"/>
      <c r="B787" s="86"/>
      <c r="C787" s="60"/>
      <c r="D787" s="87"/>
      <c r="E787" s="60"/>
      <c r="F787" s="60"/>
      <c r="G787" s="60"/>
      <c r="H787" s="88"/>
      <c r="I787" s="98"/>
      <c r="J787" s="98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 x14ac:dyDescent="0.35">
      <c r="A788" s="60"/>
      <c r="B788" s="86"/>
      <c r="C788" s="60"/>
      <c r="D788" s="87"/>
      <c r="E788" s="60"/>
      <c r="F788" s="60"/>
      <c r="G788" s="60"/>
      <c r="H788" s="88"/>
      <c r="I788" s="98"/>
      <c r="J788" s="98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 x14ac:dyDescent="0.35">
      <c r="A789" s="60"/>
      <c r="B789" s="86"/>
      <c r="C789" s="60"/>
      <c r="D789" s="87"/>
      <c r="E789" s="60"/>
      <c r="F789" s="60"/>
      <c r="G789" s="60"/>
      <c r="H789" s="88"/>
      <c r="I789" s="98"/>
      <c r="J789" s="98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 x14ac:dyDescent="0.35">
      <c r="A790" s="60"/>
      <c r="B790" s="86"/>
      <c r="C790" s="60"/>
      <c r="D790" s="87"/>
      <c r="E790" s="60"/>
      <c r="F790" s="60"/>
      <c r="G790" s="60"/>
      <c r="H790" s="88"/>
      <c r="I790" s="98"/>
      <c r="J790" s="98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 x14ac:dyDescent="0.35">
      <c r="A791" s="60"/>
      <c r="B791" s="86"/>
      <c r="C791" s="60"/>
      <c r="D791" s="87"/>
      <c r="E791" s="60"/>
      <c r="F791" s="60"/>
      <c r="G791" s="60"/>
      <c r="H791" s="88"/>
      <c r="I791" s="98"/>
      <c r="J791" s="98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 x14ac:dyDescent="0.35">
      <c r="A792" s="60"/>
      <c r="B792" s="86"/>
      <c r="C792" s="60"/>
      <c r="D792" s="87"/>
      <c r="E792" s="60"/>
      <c r="F792" s="60"/>
      <c r="G792" s="60"/>
      <c r="H792" s="88"/>
      <c r="I792" s="98"/>
      <c r="J792" s="98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 x14ac:dyDescent="0.35">
      <c r="A793" s="60"/>
      <c r="B793" s="86"/>
      <c r="C793" s="60"/>
      <c r="D793" s="87"/>
      <c r="E793" s="60"/>
      <c r="F793" s="60"/>
      <c r="G793" s="60"/>
      <c r="H793" s="88"/>
      <c r="I793" s="98"/>
      <c r="J793" s="98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 x14ac:dyDescent="0.35">
      <c r="A794" s="60"/>
      <c r="B794" s="86"/>
      <c r="C794" s="60"/>
      <c r="D794" s="87"/>
      <c r="E794" s="60"/>
      <c r="F794" s="60"/>
      <c r="G794" s="60"/>
      <c r="H794" s="88"/>
      <c r="I794" s="98"/>
      <c r="J794" s="98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 x14ac:dyDescent="0.35">
      <c r="A795" s="60"/>
      <c r="B795" s="86"/>
      <c r="C795" s="60"/>
      <c r="D795" s="87"/>
      <c r="E795" s="60"/>
      <c r="F795" s="60"/>
      <c r="G795" s="60"/>
      <c r="H795" s="88"/>
      <c r="I795" s="98"/>
      <c r="J795" s="98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 x14ac:dyDescent="0.35">
      <c r="A796" s="60"/>
      <c r="B796" s="86"/>
      <c r="C796" s="60"/>
      <c r="D796" s="87"/>
      <c r="E796" s="60"/>
      <c r="F796" s="60"/>
      <c r="G796" s="60"/>
      <c r="H796" s="88"/>
      <c r="I796" s="98"/>
      <c r="J796" s="98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 x14ac:dyDescent="0.35">
      <c r="A797" s="60"/>
      <c r="B797" s="86"/>
      <c r="C797" s="60"/>
      <c r="D797" s="87"/>
      <c r="E797" s="60"/>
      <c r="F797" s="60"/>
      <c r="G797" s="60"/>
      <c r="H797" s="88"/>
      <c r="I797" s="98"/>
      <c r="J797" s="98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 x14ac:dyDescent="0.35">
      <c r="A798" s="60"/>
      <c r="B798" s="86"/>
      <c r="C798" s="60"/>
      <c r="D798" s="87"/>
      <c r="E798" s="60"/>
      <c r="F798" s="60"/>
      <c r="G798" s="60"/>
      <c r="H798" s="88"/>
      <c r="I798" s="98"/>
      <c r="J798" s="98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 x14ac:dyDescent="0.35">
      <c r="A799" s="60"/>
      <c r="B799" s="86"/>
      <c r="C799" s="60"/>
      <c r="D799" s="87"/>
      <c r="E799" s="60"/>
      <c r="F799" s="60"/>
      <c r="G799" s="60"/>
      <c r="H799" s="88"/>
      <c r="I799" s="98"/>
      <c r="J799" s="98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 x14ac:dyDescent="0.35">
      <c r="A800" s="60"/>
      <c r="B800" s="86"/>
      <c r="C800" s="60"/>
      <c r="D800" s="87"/>
      <c r="E800" s="60"/>
      <c r="F800" s="60"/>
      <c r="G800" s="60"/>
      <c r="H800" s="88"/>
      <c r="I800" s="98"/>
      <c r="J800" s="98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 x14ac:dyDescent="0.35">
      <c r="A801" s="60"/>
      <c r="B801" s="86"/>
      <c r="C801" s="60"/>
      <c r="D801" s="87"/>
      <c r="E801" s="60"/>
      <c r="F801" s="60"/>
      <c r="G801" s="60"/>
      <c r="H801" s="88"/>
      <c r="I801" s="98"/>
      <c r="J801" s="98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 x14ac:dyDescent="0.35">
      <c r="A802" s="60"/>
      <c r="B802" s="86"/>
      <c r="C802" s="60"/>
      <c r="D802" s="87"/>
      <c r="E802" s="60"/>
      <c r="F802" s="60"/>
      <c r="G802" s="60"/>
      <c r="H802" s="88"/>
      <c r="I802" s="98"/>
      <c r="J802" s="98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 x14ac:dyDescent="0.35">
      <c r="A803" s="60"/>
      <c r="B803" s="86"/>
      <c r="C803" s="60"/>
      <c r="D803" s="87"/>
      <c r="E803" s="60"/>
      <c r="F803" s="60"/>
      <c r="G803" s="60"/>
      <c r="H803" s="88"/>
      <c r="I803" s="98"/>
      <c r="J803" s="98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 x14ac:dyDescent="0.35">
      <c r="A804" s="60"/>
      <c r="B804" s="86"/>
      <c r="C804" s="60"/>
      <c r="D804" s="87"/>
      <c r="E804" s="60"/>
      <c r="F804" s="60"/>
      <c r="G804" s="60"/>
      <c r="H804" s="88"/>
      <c r="I804" s="98"/>
      <c r="J804" s="98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 x14ac:dyDescent="0.35">
      <c r="A805" s="60"/>
      <c r="B805" s="86"/>
      <c r="C805" s="60"/>
      <c r="D805" s="87"/>
      <c r="E805" s="60"/>
      <c r="F805" s="60"/>
      <c r="G805" s="60"/>
      <c r="H805" s="88"/>
      <c r="I805" s="98"/>
      <c r="J805" s="98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 x14ac:dyDescent="0.35">
      <c r="A806" s="60"/>
      <c r="B806" s="86"/>
      <c r="C806" s="60"/>
      <c r="D806" s="87"/>
      <c r="E806" s="60"/>
      <c r="F806" s="60"/>
      <c r="G806" s="60"/>
      <c r="H806" s="88"/>
      <c r="I806" s="98"/>
      <c r="J806" s="98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 x14ac:dyDescent="0.35">
      <c r="A807" s="60"/>
      <c r="B807" s="86"/>
      <c r="C807" s="60"/>
      <c r="D807" s="87"/>
      <c r="E807" s="60"/>
      <c r="F807" s="60"/>
      <c r="G807" s="60"/>
      <c r="H807" s="88"/>
      <c r="I807" s="98"/>
      <c r="J807" s="98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 x14ac:dyDescent="0.35">
      <c r="A808" s="60"/>
      <c r="B808" s="86"/>
      <c r="C808" s="60"/>
      <c r="D808" s="87"/>
      <c r="E808" s="60"/>
      <c r="F808" s="60"/>
      <c r="G808" s="60"/>
      <c r="H808" s="88"/>
      <c r="I808" s="98"/>
      <c r="J808" s="98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 x14ac:dyDescent="0.35">
      <c r="A809" s="60"/>
      <c r="B809" s="86"/>
      <c r="C809" s="60"/>
      <c r="D809" s="87"/>
      <c r="E809" s="60"/>
      <c r="F809" s="60"/>
      <c r="G809" s="60"/>
      <c r="H809" s="88"/>
      <c r="I809" s="98"/>
      <c r="J809" s="98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 x14ac:dyDescent="0.35">
      <c r="A810" s="60"/>
      <c r="B810" s="86"/>
      <c r="C810" s="60"/>
      <c r="D810" s="87"/>
      <c r="E810" s="60"/>
      <c r="F810" s="60"/>
      <c r="G810" s="60"/>
      <c r="H810" s="88"/>
      <c r="I810" s="98"/>
      <c r="J810" s="98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 x14ac:dyDescent="0.35">
      <c r="A811" s="60"/>
      <c r="B811" s="86"/>
      <c r="C811" s="60"/>
      <c r="D811" s="87"/>
      <c r="E811" s="60"/>
      <c r="F811" s="60"/>
      <c r="G811" s="60"/>
      <c r="H811" s="88"/>
      <c r="I811" s="98"/>
      <c r="J811" s="98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 x14ac:dyDescent="0.35">
      <c r="A812" s="60"/>
      <c r="B812" s="86"/>
      <c r="C812" s="60"/>
      <c r="D812" s="87"/>
      <c r="E812" s="60"/>
      <c r="F812" s="60"/>
      <c r="G812" s="60"/>
      <c r="H812" s="88"/>
      <c r="I812" s="98"/>
      <c r="J812" s="98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 x14ac:dyDescent="0.35">
      <c r="A813" s="60"/>
      <c r="B813" s="86"/>
      <c r="C813" s="60"/>
      <c r="D813" s="87"/>
      <c r="E813" s="60"/>
      <c r="F813" s="60"/>
      <c r="G813" s="60"/>
      <c r="H813" s="88"/>
      <c r="I813" s="98"/>
      <c r="J813" s="98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 x14ac:dyDescent="0.35">
      <c r="A814" s="60"/>
      <c r="B814" s="86"/>
      <c r="C814" s="60"/>
      <c r="D814" s="87"/>
      <c r="E814" s="60"/>
      <c r="F814" s="60"/>
      <c r="G814" s="60"/>
      <c r="H814" s="88"/>
      <c r="I814" s="98"/>
      <c r="J814" s="98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 x14ac:dyDescent="0.35">
      <c r="A815" s="60"/>
      <c r="B815" s="86"/>
      <c r="C815" s="60"/>
      <c r="D815" s="87"/>
      <c r="E815" s="60"/>
      <c r="F815" s="60"/>
      <c r="G815" s="60"/>
      <c r="H815" s="88"/>
      <c r="I815" s="98"/>
      <c r="J815" s="98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 x14ac:dyDescent="0.35">
      <c r="A816" s="60"/>
      <c r="B816" s="86"/>
      <c r="C816" s="60"/>
      <c r="D816" s="87"/>
      <c r="E816" s="60"/>
      <c r="F816" s="60"/>
      <c r="G816" s="60"/>
      <c r="H816" s="88"/>
      <c r="I816" s="98"/>
      <c r="J816" s="98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 x14ac:dyDescent="0.35">
      <c r="A817" s="60"/>
      <c r="B817" s="86"/>
      <c r="C817" s="60"/>
      <c r="D817" s="87"/>
      <c r="E817" s="60"/>
      <c r="F817" s="60"/>
      <c r="G817" s="60"/>
      <c r="H817" s="88"/>
      <c r="I817" s="98"/>
      <c r="J817" s="98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 x14ac:dyDescent="0.35">
      <c r="A818" s="60"/>
      <c r="B818" s="86"/>
      <c r="C818" s="60"/>
      <c r="D818" s="87"/>
      <c r="E818" s="60"/>
      <c r="F818" s="60"/>
      <c r="G818" s="60"/>
      <c r="H818" s="88"/>
      <c r="I818" s="98"/>
      <c r="J818" s="98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 x14ac:dyDescent="0.35">
      <c r="A819" s="60"/>
      <c r="B819" s="86"/>
      <c r="C819" s="60"/>
      <c r="D819" s="87"/>
      <c r="E819" s="60"/>
      <c r="F819" s="60"/>
      <c r="G819" s="60"/>
      <c r="H819" s="88"/>
      <c r="I819" s="98"/>
      <c r="J819" s="98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 x14ac:dyDescent="0.35">
      <c r="A820" s="60"/>
      <c r="B820" s="86"/>
      <c r="C820" s="60"/>
      <c r="D820" s="87"/>
      <c r="E820" s="60"/>
      <c r="F820" s="60"/>
      <c r="G820" s="60"/>
      <c r="H820" s="88"/>
      <c r="I820" s="98"/>
      <c r="J820" s="98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 x14ac:dyDescent="0.35">
      <c r="A821" s="60"/>
      <c r="B821" s="86"/>
      <c r="C821" s="60"/>
      <c r="D821" s="87"/>
      <c r="E821" s="60"/>
      <c r="F821" s="60"/>
      <c r="G821" s="60"/>
      <c r="H821" s="88"/>
      <c r="I821" s="98"/>
      <c r="J821" s="98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 x14ac:dyDescent="0.35">
      <c r="A822" s="60"/>
      <c r="B822" s="86"/>
      <c r="C822" s="60"/>
      <c r="D822" s="87"/>
      <c r="E822" s="60"/>
      <c r="F822" s="60"/>
      <c r="G822" s="60"/>
      <c r="H822" s="88"/>
      <c r="I822" s="98"/>
      <c r="J822" s="98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 x14ac:dyDescent="0.35">
      <c r="A823" s="60"/>
      <c r="B823" s="86"/>
      <c r="C823" s="60"/>
      <c r="D823" s="87"/>
      <c r="E823" s="60"/>
      <c r="F823" s="60"/>
      <c r="G823" s="60"/>
      <c r="H823" s="88"/>
      <c r="I823" s="98"/>
      <c r="J823" s="98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 x14ac:dyDescent="0.35">
      <c r="A824" s="60"/>
      <c r="B824" s="86"/>
      <c r="C824" s="60"/>
      <c r="D824" s="87"/>
      <c r="E824" s="60"/>
      <c r="F824" s="60"/>
      <c r="G824" s="60"/>
      <c r="H824" s="88"/>
      <c r="I824" s="98"/>
      <c r="J824" s="98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 x14ac:dyDescent="0.35">
      <c r="A825" s="60"/>
      <c r="B825" s="86"/>
      <c r="C825" s="60"/>
      <c r="D825" s="87"/>
      <c r="E825" s="60"/>
      <c r="F825" s="60"/>
      <c r="G825" s="60"/>
      <c r="H825" s="88"/>
      <c r="I825" s="98"/>
      <c r="J825" s="98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 x14ac:dyDescent="0.35">
      <c r="A826" s="60"/>
      <c r="B826" s="86"/>
      <c r="C826" s="60"/>
      <c r="D826" s="87"/>
      <c r="E826" s="60"/>
      <c r="F826" s="60"/>
      <c r="G826" s="60"/>
      <c r="H826" s="88"/>
      <c r="I826" s="98"/>
      <c r="J826" s="98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 x14ac:dyDescent="0.35">
      <c r="A827" s="60"/>
      <c r="B827" s="86"/>
      <c r="C827" s="60"/>
      <c r="D827" s="87"/>
      <c r="E827" s="60"/>
      <c r="F827" s="60"/>
      <c r="G827" s="60"/>
      <c r="H827" s="88"/>
      <c r="I827" s="98"/>
      <c r="J827" s="98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 x14ac:dyDescent="0.35">
      <c r="A828" s="60"/>
      <c r="B828" s="86"/>
      <c r="C828" s="60"/>
      <c r="D828" s="87"/>
      <c r="E828" s="60"/>
      <c r="F828" s="60"/>
      <c r="G828" s="60"/>
      <c r="H828" s="88"/>
      <c r="I828" s="98"/>
      <c r="J828" s="98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 x14ac:dyDescent="0.35">
      <c r="A829" s="60"/>
      <c r="B829" s="86"/>
      <c r="C829" s="60"/>
      <c r="D829" s="87"/>
      <c r="E829" s="60"/>
      <c r="F829" s="60"/>
      <c r="G829" s="60"/>
      <c r="H829" s="88"/>
      <c r="I829" s="98"/>
      <c r="J829" s="98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 x14ac:dyDescent="0.35">
      <c r="A830" s="60"/>
      <c r="B830" s="86"/>
      <c r="C830" s="60"/>
      <c r="D830" s="87"/>
      <c r="E830" s="60"/>
      <c r="F830" s="60"/>
      <c r="G830" s="60"/>
      <c r="H830" s="88"/>
      <c r="I830" s="98"/>
      <c r="J830" s="98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 x14ac:dyDescent="0.35">
      <c r="A831" s="60"/>
      <c r="B831" s="86"/>
      <c r="C831" s="60"/>
      <c r="D831" s="87"/>
      <c r="E831" s="60"/>
      <c r="F831" s="60"/>
      <c r="G831" s="60"/>
      <c r="H831" s="88"/>
      <c r="I831" s="98"/>
      <c r="J831" s="98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 x14ac:dyDescent="0.35">
      <c r="A832" s="60"/>
      <c r="B832" s="86"/>
      <c r="C832" s="60"/>
      <c r="D832" s="87"/>
      <c r="E832" s="60"/>
      <c r="F832" s="60"/>
      <c r="G832" s="60"/>
      <c r="H832" s="88"/>
      <c r="I832" s="98"/>
      <c r="J832" s="98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 x14ac:dyDescent="0.35">
      <c r="A833" s="60"/>
      <c r="B833" s="86"/>
      <c r="C833" s="60"/>
      <c r="D833" s="87"/>
      <c r="E833" s="60"/>
      <c r="F833" s="60"/>
      <c r="G833" s="60"/>
      <c r="H833" s="88"/>
      <c r="I833" s="98"/>
      <c r="J833" s="98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 x14ac:dyDescent="0.35">
      <c r="A834" s="60"/>
      <c r="B834" s="86"/>
      <c r="C834" s="60"/>
      <c r="D834" s="87"/>
      <c r="E834" s="60"/>
      <c r="F834" s="60"/>
      <c r="G834" s="60"/>
      <c r="H834" s="88"/>
      <c r="I834" s="98"/>
      <c r="J834" s="98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 x14ac:dyDescent="0.35">
      <c r="A835" s="60"/>
      <c r="B835" s="86"/>
      <c r="C835" s="60"/>
      <c r="D835" s="87"/>
      <c r="E835" s="60"/>
      <c r="F835" s="60"/>
      <c r="G835" s="60"/>
      <c r="H835" s="88"/>
      <c r="I835" s="98"/>
      <c r="J835" s="98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 x14ac:dyDescent="0.35">
      <c r="A836" s="60"/>
      <c r="B836" s="86"/>
      <c r="C836" s="60"/>
      <c r="D836" s="87"/>
      <c r="E836" s="60"/>
      <c r="F836" s="60"/>
      <c r="G836" s="60"/>
      <c r="H836" s="88"/>
      <c r="I836" s="98"/>
      <c r="J836" s="98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 x14ac:dyDescent="0.35">
      <c r="A837" s="60"/>
      <c r="B837" s="86"/>
      <c r="C837" s="60"/>
      <c r="D837" s="87"/>
      <c r="E837" s="60"/>
      <c r="F837" s="60"/>
      <c r="G837" s="60"/>
      <c r="H837" s="88"/>
      <c r="I837" s="98"/>
      <c r="J837" s="98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 x14ac:dyDescent="0.35">
      <c r="A838" s="60"/>
      <c r="B838" s="86"/>
      <c r="C838" s="60"/>
      <c r="D838" s="87"/>
      <c r="E838" s="60"/>
      <c r="F838" s="60"/>
      <c r="G838" s="60"/>
      <c r="H838" s="88"/>
      <c r="I838" s="98"/>
      <c r="J838" s="98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 x14ac:dyDescent="0.35">
      <c r="A839" s="60"/>
      <c r="B839" s="86"/>
      <c r="C839" s="60"/>
      <c r="D839" s="87"/>
      <c r="E839" s="60"/>
      <c r="F839" s="60"/>
      <c r="G839" s="60"/>
      <c r="H839" s="88"/>
      <c r="I839" s="98"/>
      <c r="J839" s="98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 x14ac:dyDescent="0.35">
      <c r="A840" s="60"/>
      <c r="B840" s="86"/>
      <c r="C840" s="60"/>
      <c r="D840" s="87"/>
      <c r="E840" s="60"/>
      <c r="F840" s="60"/>
      <c r="G840" s="60"/>
      <c r="H840" s="88"/>
      <c r="I840" s="98"/>
      <c r="J840" s="98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 x14ac:dyDescent="0.35">
      <c r="A841" s="60"/>
      <c r="B841" s="86"/>
      <c r="C841" s="60"/>
      <c r="D841" s="87"/>
      <c r="E841" s="60"/>
      <c r="F841" s="60"/>
      <c r="G841" s="60"/>
      <c r="H841" s="88"/>
      <c r="I841" s="98"/>
      <c r="J841" s="98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 x14ac:dyDescent="0.35">
      <c r="A842" s="60"/>
      <c r="B842" s="86"/>
      <c r="C842" s="60"/>
      <c r="D842" s="87"/>
      <c r="E842" s="60"/>
      <c r="F842" s="60"/>
      <c r="G842" s="60"/>
      <c r="H842" s="88"/>
      <c r="I842" s="98"/>
      <c r="J842" s="98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 x14ac:dyDescent="0.35">
      <c r="A843" s="60"/>
      <c r="B843" s="86"/>
      <c r="C843" s="60"/>
      <c r="D843" s="87"/>
      <c r="E843" s="60"/>
      <c r="F843" s="60"/>
      <c r="G843" s="60"/>
      <c r="H843" s="88"/>
      <c r="I843" s="98"/>
      <c r="J843" s="98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 x14ac:dyDescent="0.35">
      <c r="A844" s="60"/>
      <c r="B844" s="86"/>
      <c r="C844" s="60"/>
      <c r="D844" s="87"/>
      <c r="E844" s="60"/>
      <c r="F844" s="60"/>
      <c r="G844" s="60"/>
      <c r="H844" s="88"/>
      <c r="I844" s="98"/>
      <c r="J844" s="98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 x14ac:dyDescent="0.35">
      <c r="A845" s="60"/>
      <c r="B845" s="86"/>
      <c r="C845" s="60"/>
      <c r="D845" s="87"/>
      <c r="E845" s="60"/>
      <c r="F845" s="60"/>
      <c r="G845" s="60"/>
      <c r="H845" s="88"/>
      <c r="I845" s="98"/>
      <c r="J845" s="98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 x14ac:dyDescent="0.35">
      <c r="A846" s="60"/>
      <c r="B846" s="86"/>
      <c r="C846" s="60"/>
      <c r="D846" s="87"/>
      <c r="E846" s="60"/>
      <c r="F846" s="60"/>
      <c r="G846" s="60"/>
      <c r="H846" s="88"/>
      <c r="I846" s="98"/>
      <c r="J846" s="98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 x14ac:dyDescent="0.35">
      <c r="A847" s="60"/>
      <c r="B847" s="86"/>
      <c r="C847" s="60"/>
      <c r="D847" s="87"/>
      <c r="E847" s="60"/>
      <c r="F847" s="60"/>
      <c r="G847" s="60"/>
      <c r="H847" s="88"/>
      <c r="I847" s="98"/>
      <c r="J847" s="98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 x14ac:dyDescent="0.35">
      <c r="A848" s="60"/>
      <c r="B848" s="86"/>
      <c r="C848" s="60"/>
      <c r="D848" s="87"/>
      <c r="E848" s="60"/>
      <c r="F848" s="60"/>
      <c r="G848" s="60"/>
      <c r="H848" s="88"/>
      <c r="I848" s="98"/>
      <c r="J848" s="98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 x14ac:dyDescent="0.35">
      <c r="A849" s="60"/>
      <c r="B849" s="86"/>
      <c r="C849" s="60"/>
      <c r="D849" s="87"/>
      <c r="E849" s="60"/>
      <c r="F849" s="60"/>
      <c r="G849" s="60"/>
      <c r="H849" s="88"/>
      <c r="I849" s="98"/>
      <c r="J849" s="98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 x14ac:dyDescent="0.35">
      <c r="A850" s="60"/>
      <c r="B850" s="86"/>
      <c r="C850" s="60"/>
      <c r="D850" s="87"/>
      <c r="E850" s="60"/>
      <c r="F850" s="60"/>
      <c r="G850" s="60"/>
      <c r="H850" s="88"/>
      <c r="I850" s="98"/>
      <c r="J850" s="98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 x14ac:dyDescent="0.35">
      <c r="A851" s="60"/>
      <c r="B851" s="86"/>
      <c r="C851" s="60"/>
      <c r="D851" s="87"/>
      <c r="E851" s="60"/>
      <c r="F851" s="60"/>
      <c r="G851" s="60"/>
      <c r="H851" s="88"/>
      <c r="I851" s="98"/>
      <c r="J851" s="98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 x14ac:dyDescent="0.35">
      <c r="A852" s="60"/>
      <c r="B852" s="86"/>
      <c r="C852" s="60"/>
      <c r="D852" s="87"/>
      <c r="E852" s="60"/>
      <c r="F852" s="60"/>
      <c r="G852" s="60"/>
      <c r="H852" s="88"/>
      <c r="I852" s="98"/>
      <c r="J852" s="98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 x14ac:dyDescent="0.35">
      <c r="A853" s="60"/>
      <c r="B853" s="86"/>
      <c r="C853" s="60"/>
      <c r="D853" s="87"/>
      <c r="E853" s="60"/>
      <c r="F853" s="60"/>
      <c r="G853" s="60"/>
      <c r="H853" s="88"/>
      <c r="I853" s="98"/>
      <c r="J853" s="98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 x14ac:dyDescent="0.35">
      <c r="A854" s="60"/>
      <c r="B854" s="86"/>
      <c r="C854" s="60"/>
      <c r="D854" s="87"/>
      <c r="E854" s="60"/>
      <c r="F854" s="60"/>
      <c r="G854" s="60"/>
      <c r="H854" s="88"/>
      <c r="I854" s="98"/>
      <c r="J854" s="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 x14ac:dyDescent="0.35">
      <c r="A855" s="60"/>
      <c r="B855" s="86"/>
      <c r="C855" s="60"/>
      <c r="D855" s="87"/>
      <c r="E855" s="60"/>
      <c r="F855" s="60"/>
      <c r="G855" s="60"/>
      <c r="H855" s="88"/>
      <c r="I855" s="98"/>
      <c r="J855" s="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 x14ac:dyDescent="0.35">
      <c r="A856" s="60"/>
      <c r="B856" s="86"/>
      <c r="C856" s="60"/>
      <c r="D856" s="87"/>
      <c r="E856" s="60"/>
      <c r="F856" s="60"/>
      <c r="G856" s="60"/>
      <c r="H856" s="88"/>
      <c r="I856" s="98"/>
      <c r="J856" s="98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 x14ac:dyDescent="0.35">
      <c r="A857" s="60"/>
      <c r="B857" s="86"/>
      <c r="C857" s="60"/>
      <c r="D857" s="87"/>
      <c r="E857" s="60"/>
      <c r="F857" s="60"/>
      <c r="G857" s="60"/>
      <c r="H857" s="88"/>
      <c r="I857" s="98"/>
      <c r="J857" s="98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 x14ac:dyDescent="0.35">
      <c r="A858" s="60"/>
      <c r="B858" s="86"/>
      <c r="C858" s="60"/>
      <c r="D858" s="87"/>
      <c r="E858" s="60"/>
      <c r="F858" s="60"/>
      <c r="G858" s="60"/>
      <c r="H858" s="88"/>
      <c r="I858" s="98"/>
      <c r="J858" s="98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 x14ac:dyDescent="0.35">
      <c r="A859" s="60"/>
      <c r="B859" s="86"/>
      <c r="C859" s="60"/>
      <c r="D859" s="87"/>
      <c r="E859" s="60"/>
      <c r="F859" s="60"/>
      <c r="G859" s="60"/>
      <c r="H859" s="88"/>
      <c r="I859" s="98"/>
      <c r="J859" s="98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 x14ac:dyDescent="0.35">
      <c r="A860" s="60"/>
      <c r="B860" s="86"/>
      <c r="C860" s="60"/>
      <c r="D860" s="87"/>
      <c r="E860" s="60"/>
      <c r="F860" s="60"/>
      <c r="G860" s="60"/>
      <c r="H860" s="88"/>
      <c r="I860" s="98"/>
      <c r="J860" s="98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 x14ac:dyDescent="0.35">
      <c r="A861" s="60"/>
      <c r="B861" s="86"/>
      <c r="C861" s="60"/>
      <c r="D861" s="87"/>
      <c r="E861" s="60"/>
      <c r="F861" s="60"/>
      <c r="G861" s="60"/>
      <c r="H861" s="88"/>
      <c r="I861" s="98"/>
      <c r="J861" s="98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 x14ac:dyDescent="0.35">
      <c r="A862" s="60"/>
      <c r="B862" s="86"/>
      <c r="C862" s="60"/>
      <c r="D862" s="87"/>
      <c r="E862" s="60"/>
      <c r="F862" s="60"/>
      <c r="G862" s="60"/>
      <c r="H862" s="88"/>
      <c r="I862" s="98"/>
      <c r="J862" s="98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 x14ac:dyDescent="0.35">
      <c r="A863" s="60"/>
      <c r="B863" s="86"/>
      <c r="C863" s="60"/>
      <c r="D863" s="87"/>
      <c r="E863" s="60"/>
      <c r="F863" s="60"/>
      <c r="G863" s="60"/>
      <c r="H863" s="88"/>
      <c r="I863" s="98"/>
      <c r="J863" s="98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 x14ac:dyDescent="0.35">
      <c r="A864" s="60"/>
      <c r="B864" s="86"/>
      <c r="C864" s="60"/>
      <c r="D864" s="87"/>
      <c r="E864" s="60"/>
      <c r="F864" s="60"/>
      <c r="G864" s="60"/>
      <c r="H864" s="88"/>
      <c r="I864" s="98"/>
      <c r="J864" s="98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 x14ac:dyDescent="0.35">
      <c r="A865" s="60"/>
      <c r="B865" s="86"/>
      <c r="C865" s="60"/>
      <c r="D865" s="87"/>
      <c r="E865" s="60"/>
      <c r="F865" s="60"/>
      <c r="G865" s="60"/>
      <c r="H865" s="88"/>
      <c r="I865" s="98"/>
      <c r="J865" s="9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 x14ac:dyDescent="0.35">
      <c r="A866" s="60"/>
      <c r="B866" s="86"/>
      <c r="C866" s="60"/>
      <c r="D866" s="87"/>
      <c r="E866" s="60"/>
      <c r="F866" s="60"/>
      <c r="G866" s="60"/>
      <c r="H866" s="88"/>
      <c r="I866" s="98"/>
      <c r="J866" s="9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 x14ac:dyDescent="0.35">
      <c r="A867" s="60"/>
      <c r="B867" s="86"/>
      <c r="C867" s="60"/>
      <c r="D867" s="87"/>
      <c r="E867" s="60"/>
      <c r="F867" s="60"/>
      <c r="G867" s="60"/>
      <c r="H867" s="88"/>
      <c r="I867" s="98"/>
      <c r="J867" s="98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 x14ac:dyDescent="0.35">
      <c r="A868" s="60"/>
      <c r="B868" s="86"/>
      <c r="C868" s="60"/>
      <c r="D868" s="87"/>
      <c r="E868" s="60"/>
      <c r="F868" s="60"/>
      <c r="G868" s="60"/>
      <c r="H868" s="88"/>
      <c r="I868" s="98"/>
      <c r="J868" s="9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 x14ac:dyDescent="0.35">
      <c r="A869" s="60"/>
      <c r="B869" s="86"/>
      <c r="C869" s="60"/>
      <c r="D869" s="87"/>
      <c r="E869" s="60"/>
      <c r="F869" s="60"/>
      <c r="G869" s="60"/>
      <c r="H869" s="88"/>
      <c r="I869" s="98"/>
      <c r="J869" s="9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 x14ac:dyDescent="0.35">
      <c r="A870" s="60"/>
      <c r="B870" s="86"/>
      <c r="C870" s="60"/>
      <c r="D870" s="87"/>
      <c r="E870" s="60"/>
      <c r="F870" s="60"/>
      <c r="G870" s="60"/>
      <c r="H870" s="88"/>
      <c r="I870" s="98"/>
      <c r="J870" s="9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 x14ac:dyDescent="0.35">
      <c r="A871" s="60"/>
      <c r="B871" s="86"/>
      <c r="C871" s="60"/>
      <c r="D871" s="87"/>
      <c r="E871" s="60"/>
      <c r="F871" s="60"/>
      <c r="G871" s="60"/>
      <c r="H871" s="88"/>
      <c r="I871" s="98"/>
      <c r="J871" s="9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 x14ac:dyDescent="0.35">
      <c r="A872" s="60"/>
      <c r="B872" s="86"/>
      <c r="C872" s="60"/>
      <c r="D872" s="87"/>
      <c r="E872" s="60"/>
      <c r="F872" s="60"/>
      <c r="G872" s="60"/>
      <c r="H872" s="88"/>
      <c r="I872" s="98"/>
      <c r="J872" s="9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 x14ac:dyDescent="0.35">
      <c r="A873" s="60"/>
      <c r="B873" s="86"/>
      <c r="C873" s="60"/>
      <c r="D873" s="87"/>
      <c r="E873" s="60"/>
      <c r="F873" s="60"/>
      <c r="G873" s="60"/>
      <c r="H873" s="88"/>
      <c r="I873" s="98"/>
      <c r="J873" s="9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 x14ac:dyDescent="0.35">
      <c r="A874" s="60"/>
      <c r="B874" s="86"/>
      <c r="C874" s="60"/>
      <c r="D874" s="87"/>
      <c r="E874" s="60"/>
      <c r="F874" s="60"/>
      <c r="G874" s="60"/>
      <c r="H874" s="88"/>
      <c r="I874" s="98"/>
      <c r="J874" s="98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 x14ac:dyDescent="0.35">
      <c r="A875" s="60"/>
      <c r="B875" s="86"/>
      <c r="C875" s="60"/>
      <c r="D875" s="87"/>
      <c r="E875" s="60"/>
      <c r="F875" s="60"/>
      <c r="G875" s="60"/>
      <c r="H875" s="88"/>
      <c r="I875" s="98"/>
      <c r="J875" s="98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 x14ac:dyDescent="0.35">
      <c r="A876" s="60"/>
      <c r="B876" s="86"/>
      <c r="C876" s="60"/>
      <c r="D876" s="87"/>
      <c r="E876" s="60"/>
      <c r="F876" s="60"/>
      <c r="G876" s="60"/>
      <c r="H876" s="88"/>
      <c r="I876" s="98"/>
      <c r="J876" s="98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 x14ac:dyDescent="0.35">
      <c r="A877" s="60"/>
      <c r="B877" s="86"/>
      <c r="C877" s="60"/>
      <c r="D877" s="87"/>
      <c r="E877" s="60"/>
      <c r="F877" s="60"/>
      <c r="G877" s="60"/>
      <c r="H877" s="88"/>
      <c r="I877" s="98"/>
      <c r="J877" s="98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 x14ac:dyDescent="0.35">
      <c r="A878" s="60"/>
      <c r="B878" s="86"/>
      <c r="C878" s="60"/>
      <c r="D878" s="87"/>
      <c r="E878" s="60"/>
      <c r="F878" s="60"/>
      <c r="G878" s="60"/>
      <c r="H878" s="88"/>
      <c r="I878" s="98"/>
      <c r="J878" s="98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 x14ac:dyDescent="0.35">
      <c r="A879" s="60"/>
      <c r="B879" s="86"/>
      <c r="C879" s="60"/>
      <c r="D879" s="87"/>
      <c r="E879" s="60"/>
      <c r="F879" s="60"/>
      <c r="G879" s="60"/>
      <c r="H879" s="88"/>
      <c r="I879" s="98"/>
      <c r="J879" s="98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 x14ac:dyDescent="0.35">
      <c r="A880" s="60"/>
      <c r="B880" s="86"/>
      <c r="C880" s="60"/>
      <c r="D880" s="87"/>
      <c r="E880" s="60"/>
      <c r="F880" s="60"/>
      <c r="G880" s="60"/>
      <c r="H880" s="88"/>
      <c r="I880" s="98"/>
      <c r="J880" s="98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 x14ac:dyDescent="0.35">
      <c r="A881" s="60"/>
      <c r="B881" s="86"/>
      <c r="C881" s="60"/>
      <c r="D881" s="87"/>
      <c r="E881" s="60"/>
      <c r="F881" s="60"/>
      <c r="G881" s="60"/>
      <c r="H881" s="88"/>
      <c r="I881" s="98"/>
      <c r="J881" s="98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 x14ac:dyDescent="0.35">
      <c r="A882" s="60"/>
      <c r="B882" s="86"/>
      <c r="C882" s="60"/>
      <c r="D882" s="87"/>
      <c r="E882" s="60"/>
      <c r="F882" s="60"/>
      <c r="G882" s="60"/>
      <c r="H882" s="88"/>
      <c r="I882" s="98"/>
      <c r="J882" s="98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 x14ac:dyDescent="0.35">
      <c r="A883" s="60"/>
      <c r="B883" s="86"/>
      <c r="C883" s="60"/>
      <c r="D883" s="87"/>
      <c r="E883" s="60"/>
      <c r="F883" s="60"/>
      <c r="G883" s="60"/>
      <c r="H883" s="88"/>
      <c r="I883" s="98"/>
      <c r="J883" s="98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 x14ac:dyDescent="0.35">
      <c r="A884" s="60"/>
      <c r="B884" s="86"/>
      <c r="C884" s="60"/>
      <c r="D884" s="87"/>
      <c r="E884" s="60"/>
      <c r="F884" s="60"/>
      <c r="G884" s="60"/>
      <c r="H884" s="88"/>
      <c r="I884" s="98"/>
      <c r="J884" s="98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 x14ac:dyDescent="0.35">
      <c r="A885" s="60"/>
      <c r="B885" s="86"/>
      <c r="C885" s="60"/>
      <c r="D885" s="87"/>
      <c r="E885" s="60"/>
      <c r="F885" s="60"/>
      <c r="G885" s="60"/>
      <c r="H885" s="88"/>
      <c r="I885" s="98"/>
      <c r="J885" s="98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 x14ac:dyDescent="0.35">
      <c r="A886" s="60"/>
      <c r="B886" s="86"/>
      <c r="C886" s="60"/>
      <c r="D886" s="87"/>
      <c r="E886" s="60"/>
      <c r="F886" s="60"/>
      <c r="G886" s="60"/>
      <c r="H886" s="88"/>
      <c r="I886" s="98"/>
      <c r="J886" s="98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 x14ac:dyDescent="0.35">
      <c r="A887" s="60"/>
      <c r="B887" s="86"/>
      <c r="C887" s="60"/>
      <c r="D887" s="87"/>
      <c r="E887" s="60"/>
      <c r="F887" s="60"/>
      <c r="G887" s="60"/>
      <c r="H887" s="88"/>
      <c r="I887" s="98"/>
      <c r="J887" s="98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 x14ac:dyDescent="0.35">
      <c r="A888" s="60"/>
      <c r="B888" s="86"/>
      <c r="C888" s="60"/>
      <c r="D888" s="87"/>
      <c r="E888" s="60"/>
      <c r="F888" s="60"/>
      <c r="G888" s="60"/>
      <c r="H888" s="88"/>
      <c r="I888" s="98"/>
      <c r="J888" s="98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 x14ac:dyDescent="0.35">
      <c r="A889" s="60"/>
      <c r="B889" s="86"/>
      <c r="C889" s="60"/>
      <c r="D889" s="87"/>
      <c r="E889" s="60"/>
      <c r="F889" s="60"/>
      <c r="G889" s="60"/>
      <c r="H889" s="88"/>
      <c r="I889" s="98"/>
      <c r="J889" s="98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 x14ac:dyDescent="0.35">
      <c r="A890" s="60"/>
      <c r="B890" s="86"/>
      <c r="C890" s="60"/>
      <c r="D890" s="87"/>
      <c r="E890" s="60"/>
      <c r="F890" s="60"/>
      <c r="G890" s="60"/>
      <c r="H890" s="88"/>
      <c r="I890" s="98"/>
      <c r="J890" s="98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 x14ac:dyDescent="0.35">
      <c r="A891" s="60"/>
      <c r="B891" s="86"/>
      <c r="C891" s="60"/>
      <c r="D891" s="87"/>
      <c r="E891" s="60"/>
      <c r="F891" s="60"/>
      <c r="G891" s="60"/>
      <c r="H891" s="88"/>
      <c r="I891" s="98"/>
      <c r="J891" s="98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 x14ac:dyDescent="0.35">
      <c r="A892" s="60"/>
      <c r="B892" s="86"/>
      <c r="C892" s="60"/>
      <c r="D892" s="87"/>
      <c r="E892" s="60"/>
      <c r="F892" s="60"/>
      <c r="G892" s="60"/>
      <c r="H892" s="88"/>
      <c r="I892" s="98"/>
      <c r="J892" s="98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 x14ac:dyDescent="0.35">
      <c r="A893" s="60"/>
      <c r="B893" s="86"/>
      <c r="C893" s="60"/>
      <c r="D893" s="87"/>
      <c r="E893" s="60"/>
      <c r="F893" s="60"/>
      <c r="G893" s="60"/>
      <c r="H893" s="88"/>
      <c r="I893" s="98"/>
      <c r="J893" s="98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 x14ac:dyDescent="0.35">
      <c r="A894" s="60"/>
      <c r="B894" s="86"/>
      <c r="C894" s="60"/>
      <c r="D894" s="87"/>
      <c r="E894" s="60"/>
      <c r="F894" s="60"/>
      <c r="G894" s="60"/>
      <c r="H894" s="88"/>
      <c r="I894" s="98"/>
      <c r="J894" s="98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 x14ac:dyDescent="0.35">
      <c r="A895" s="60"/>
      <c r="B895" s="86"/>
      <c r="C895" s="60"/>
      <c r="D895" s="87"/>
      <c r="E895" s="60"/>
      <c r="F895" s="60"/>
      <c r="G895" s="60"/>
      <c r="H895" s="88"/>
      <c r="I895" s="98"/>
      <c r="J895" s="98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 x14ac:dyDescent="0.35">
      <c r="A896" s="60"/>
      <c r="B896" s="86"/>
      <c r="C896" s="60"/>
      <c r="D896" s="87"/>
      <c r="E896" s="60"/>
      <c r="F896" s="60"/>
      <c r="G896" s="60"/>
      <c r="H896" s="88"/>
      <c r="I896" s="98"/>
      <c r="J896" s="98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 x14ac:dyDescent="0.35">
      <c r="A897" s="60"/>
      <c r="B897" s="86"/>
      <c r="C897" s="60"/>
      <c r="D897" s="87"/>
      <c r="E897" s="60"/>
      <c r="F897" s="60"/>
      <c r="G897" s="60"/>
      <c r="H897" s="88"/>
      <c r="I897" s="98"/>
      <c r="J897" s="98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 x14ac:dyDescent="0.35">
      <c r="A898" s="60"/>
      <c r="B898" s="86"/>
      <c r="C898" s="60"/>
      <c r="D898" s="87"/>
      <c r="E898" s="60"/>
      <c r="F898" s="60"/>
      <c r="G898" s="60"/>
      <c r="H898" s="88"/>
      <c r="I898" s="98"/>
      <c r="J898" s="98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 x14ac:dyDescent="0.35">
      <c r="A899" s="60"/>
      <c r="B899" s="86"/>
      <c r="C899" s="60"/>
      <c r="D899" s="87"/>
      <c r="E899" s="60"/>
      <c r="F899" s="60"/>
      <c r="G899" s="60"/>
      <c r="H899" s="88"/>
      <c r="I899" s="98"/>
      <c r="J899" s="98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 x14ac:dyDescent="0.35">
      <c r="A900" s="60"/>
      <c r="B900" s="86"/>
      <c r="C900" s="60"/>
      <c r="D900" s="87"/>
      <c r="E900" s="60"/>
      <c r="F900" s="60"/>
      <c r="G900" s="60"/>
      <c r="H900" s="88"/>
      <c r="I900" s="98"/>
      <c r="J900" s="98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 x14ac:dyDescent="0.35">
      <c r="A901" s="60"/>
      <c r="B901" s="86"/>
      <c r="C901" s="60"/>
      <c r="D901" s="87"/>
      <c r="E901" s="60"/>
      <c r="F901" s="60"/>
      <c r="G901" s="60"/>
      <c r="H901" s="88"/>
      <c r="I901" s="98"/>
      <c r="J901" s="98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 x14ac:dyDescent="0.35">
      <c r="A902" s="60"/>
      <c r="B902" s="86"/>
      <c r="C902" s="60"/>
      <c r="D902" s="87"/>
      <c r="E902" s="60"/>
      <c r="F902" s="60"/>
      <c r="G902" s="60"/>
      <c r="H902" s="88"/>
      <c r="I902" s="98"/>
      <c r="J902" s="98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 x14ac:dyDescent="0.35">
      <c r="A903" s="60"/>
      <c r="B903" s="86"/>
      <c r="C903" s="60"/>
      <c r="D903" s="87"/>
      <c r="E903" s="60"/>
      <c r="F903" s="60"/>
      <c r="G903" s="60"/>
      <c r="H903" s="88"/>
      <c r="I903" s="98"/>
      <c r="J903" s="98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 x14ac:dyDescent="0.35">
      <c r="A904" s="60"/>
      <c r="B904" s="86"/>
      <c r="C904" s="60"/>
      <c r="D904" s="87"/>
      <c r="E904" s="60"/>
      <c r="F904" s="60"/>
      <c r="G904" s="60"/>
      <c r="H904" s="88"/>
      <c r="I904" s="98"/>
      <c r="J904" s="98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 x14ac:dyDescent="0.35">
      <c r="A905" s="60"/>
      <c r="B905" s="86"/>
      <c r="C905" s="60"/>
      <c r="D905" s="87"/>
      <c r="E905" s="60"/>
      <c r="F905" s="60"/>
      <c r="G905" s="60"/>
      <c r="H905" s="88"/>
      <c r="I905" s="98"/>
      <c r="J905" s="98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 x14ac:dyDescent="0.35">
      <c r="A906" s="60"/>
      <c r="B906" s="86"/>
      <c r="C906" s="60"/>
      <c r="D906" s="87"/>
      <c r="E906" s="60"/>
      <c r="F906" s="60"/>
      <c r="G906" s="60"/>
      <c r="H906" s="88"/>
      <c r="I906" s="98"/>
      <c r="J906" s="98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 x14ac:dyDescent="0.35">
      <c r="A907" s="60"/>
      <c r="B907" s="86"/>
      <c r="C907" s="60"/>
      <c r="D907" s="87"/>
      <c r="E907" s="60"/>
      <c r="F907" s="60"/>
      <c r="G907" s="60"/>
      <c r="H907" s="88"/>
      <c r="I907" s="98"/>
      <c r="J907" s="98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 x14ac:dyDescent="0.35">
      <c r="A908" s="60"/>
      <c r="B908" s="86"/>
      <c r="C908" s="60"/>
      <c r="D908" s="87"/>
      <c r="E908" s="60"/>
      <c r="F908" s="60"/>
      <c r="G908" s="60"/>
      <c r="H908" s="88"/>
      <c r="I908" s="98"/>
      <c r="J908" s="98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 x14ac:dyDescent="0.35">
      <c r="A909" s="60"/>
      <c r="B909" s="86"/>
      <c r="C909" s="60"/>
      <c r="D909" s="87"/>
      <c r="E909" s="60"/>
      <c r="F909" s="60"/>
      <c r="G909" s="60"/>
      <c r="H909" s="88"/>
      <c r="I909" s="98"/>
      <c r="J909" s="98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 x14ac:dyDescent="0.35">
      <c r="A910" s="60"/>
      <c r="B910" s="86"/>
      <c r="C910" s="60"/>
      <c r="D910" s="87"/>
      <c r="E910" s="60"/>
      <c r="F910" s="60"/>
      <c r="G910" s="60"/>
      <c r="H910" s="88"/>
      <c r="I910" s="98"/>
      <c r="J910" s="98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 x14ac:dyDescent="0.35">
      <c r="A911" s="60"/>
      <c r="B911" s="86"/>
      <c r="C911" s="60"/>
      <c r="D911" s="87"/>
      <c r="E911" s="60"/>
      <c r="F911" s="60"/>
      <c r="G911" s="60"/>
      <c r="H911" s="88"/>
      <c r="I911" s="98"/>
      <c r="J911" s="98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 x14ac:dyDescent="0.35">
      <c r="A912" s="60"/>
      <c r="B912" s="86"/>
      <c r="C912" s="60"/>
      <c r="D912" s="87"/>
      <c r="E912" s="60"/>
      <c r="F912" s="60"/>
      <c r="G912" s="60"/>
      <c r="H912" s="88"/>
      <c r="I912" s="98"/>
      <c r="J912" s="98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 x14ac:dyDescent="0.35">
      <c r="A913" s="60"/>
      <c r="B913" s="86"/>
      <c r="C913" s="60"/>
      <c r="D913" s="87"/>
      <c r="E913" s="60"/>
      <c r="F913" s="60"/>
      <c r="G913" s="60"/>
      <c r="H913" s="88"/>
      <c r="I913" s="98"/>
      <c r="J913" s="98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 x14ac:dyDescent="0.35">
      <c r="A914" s="60"/>
      <c r="B914" s="86"/>
      <c r="C914" s="60"/>
      <c r="D914" s="87"/>
      <c r="E914" s="60"/>
      <c r="F914" s="60"/>
      <c r="G914" s="60"/>
      <c r="H914" s="88"/>
      <c r="I914" s="98"/>
      <c r="J914" s="98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 x14ac:dyDescent="0.35">
      <c r="A915" s="60"/>
      <c r="B915" s="86"/>
      <c r="C915" s="60"/>
      <c r="D915" s="87"/>
      <c r="E915" s="60"/>
      <c r="F915" s="60"/>
      <c r="G915" s="60"/>
      <c r="H915" s="88"/>
      <c r="I915" s="98"/>
      <c r="J915" s="98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 x14ac:dyDescent="0.35">
      <c r="A916" s="60"/>
      <c r="B916" s="86"/>
      <c r="C916" s="60"/>
      <c r="D916" s="87"/>
      <c r="E916" s="60"/>
      <c r="F916" s="60"/>
      <c r="G916" s="60"/>
      <c r="H916" s="88"/>
      <c r="I916" s="98"/>
      <c r="J916" s="98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 x14ac:dyDescent="0.35">
      <c r="A917" s="60"/>
      <c r="B917" s="86"/>
      <c r="C917" s="60"/>
      <c r="D917" s="87"/>
      <c r="E917" s="60"/>
      <c r="F917" s="60"/>
      <c r="G917" s="60"/>
      <c r="H917" s="88"/>
      <c r="I917" s="98"/>
      <c r="J917" s="98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 x14ac:dyDescent="0.35">
      <c r="A918" s="60"/>
      <c r="B918" s="86"/>
      <c r="C918" s="60"/>
      <c r="D918" s="87"/>
      <c r="E918" s="60"/>
      <c r="F918" s="60"/>
      <c r="G918" s="60"/>
      <c r="H918" s="88"/>
      <c r="I918" s="98"/>
      <c r="J918" s="98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 x14ac:dyDescent="0.35">
      <c r="A919" s="60"/>
      <c r="B919" s="86"/>
      <c r="C919" s="60"/>
      <c r="D919" s="87"/>
      <c r="E919" s="60"/>
      <c r="F919" s="60"/>
      <c r="G919" s="60"/>
      <c r="H919" s="88"/>
      <c r="I919" s="98"/>
      <c r="J919" s="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 x14ac:dyDescent="0.35">
      <c r="A920" s="60"/>
      <c r="B920" s="86"/>
      <c r="C920" s="60"/>
      <c r="D920" s="87"/>
      <c r="E920" s="60"/>
      <c r="F920" s="60"/>
      <c r="G920" s="60"/>
      <c r="H920" s="88"/>
      <c r="I920" s="98"/>
      <c r="J920" s="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 x14ac:dyDescent="0.35">
      <c r="A921" s="60"/>
      <c r="B921" s="86"/>
      <c r="C921" s="60"/>
      <c r="D921" s="87"/>
      <c r="E921" s="60"/>
      <c r="F921" s="60"/>
      <c r="G921" s="60"/>
      <c r="H921" s="88"/>
      <c r="I921" s="98"/>
      <c r="J921" s="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 x14ac:dyDescent="0.35">
      <c r="A922" s="60"/>
      <c r="B922" s="86"/>
      <c r="C922" s="60"/>
      <c r="D922" s="87"/>
      <c r="E922" s="60"/>
      <c r="F922" s="60"/>
      <c r="G922" s="60"/>
      <c r="H922" s="88"/>
      <c r="I922" s="98"/>
      <c r="J922" s="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 x14ac:dyDescent="0.35">
      <c r="A923" s="60"/>
      <c r="B923" s="86"/>
      <c r="C923" s="60"/>
      <c r="D923" s="87"/>
      <c r="E923" s="60"/>
      <c r="F923" s="60"/>
      <c r="G923" s="60"/>
      <c r="H923" s="88"/>
      <c r="I923" s="98"/>
      <c r="J923" s="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 x14ac:dyDescent="0.35">
      <c r="A924" s="60"/>
      <c r="B924" s="86"/>
      <c r="C924" s="60"/>
      <c r="D924" s="87"/>
      <c r="E924" s="60"/>
      <c r="F924" s="60"/>
      <c r="G924" s="60"/>
      <c r="H924" s="88"/>
      <c r="I924" s="98"/>
      <c r="J924" s="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 x14ac:dyDescent="0.35">
      <c r="A925" s="60"/>
      <c r="B925" s="86"/>
      <c r="C925" s="60"/>
      <c r="D925" s="87"/>
      <c r="E925" s="60"/>
      <c r="F925" s="60"/>
      <c r="G925" s="60"/>
      <c r="H925" s="88"/>
      <c r="I925" s="98"/>
      <c r="J925" s="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 x14ac:dyDescent="0.35">
      <c r="A926" s="60"/>
      <c r="B926" s="86"/>
      <c r="C926" s="60"/>
      <c r="D926" s="87"/>
      <c r="E926" s="60"/>
      <c r="F926" s="60"/>
      <c r="G926" s="60"/>
      <c r="H926" s="88"/>
      <c r="I926" s="98"/>
      <c r="J926" s="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 x14ac:dyDescent="0.35">
      <c r="A927" s="60"/>
      <c r="B927" s="86"/>
      <c r="C927" s="60"/>
      <c r="D927" s="87"/>
      <c r="E927" s="60"/>
      <c r="F927" s="60"/>
      <c r="G927" s="60"/>
      <c r="H927" s="88"/>
      <c r="I927" s="98"/>
      <c r="J927" s="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 x14ac:dyDescent="0.35">
      <c r="A928" s="60"/>
      <c r="B928" s="86"/>
      <c r="C928" s="60"/>
      <c r="D928" s="87"/>
      <c r="E928" s="60"/>
      <c r="F928" s="60"/>
      <c r="G928" s="60"/>
      <c r="H928" s="88"/>
      <c r="I928" s="98"/>
      <c r="J928" s="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 x14ac:dyDescent="0.35">
      <c r="A929" s="60"/>
      <c r="B929" s="86"/>
      <c r="C929" s="60"/>
      <c r="D929" s="87"/>
      <c r="E929" s="60"/>
      <c r="F929" s="60"/>
      <c r="G929" s="60"/>
      <c r="H929" s="88"/>
      <c r="I929" s="98"/>
      <c r="J929" s="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 x14ac:dyDescent="0.35">
      <c r="A930" s="60"/>
      <c r="B930" s="86"/>
      <c r="C930" s="60"/>
      <c r="D930" s="87"/>
      <c r="E930" s="60"/>
      <c r="F930" s="60"/>
      <c r="G930" s="60"/>
      <c r="H930" s="88"/>
      <c r="I930" s="98"/>
      <c r="J930" s="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 x14ac:dyDescent="0.35">
      <c r="A931" s="60"/>
      <c r="B931" s="86"/>
      <c r="C931" s="60"/>
      <c r="D931" s="87"/>
      <c r="E931" s="60"/>
      <c r="F931" s="60"/>
      <c r="G931" s="60"/>
      <c r="H931" s="88"/>
      <c r="I931" s="98"/>
      <c r="J931" s="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 x14ac:dyDescent="0.35">
      <c r="A932" s="60"/>
      <c r="B932" s="86"/>
      <c r="C932" s="60"/>
      <c r="D932" s="87"/>
      <c r="E932" s="60"/>
      <c r="F932" s="60"/>
      <c r="G932" s="60"/>
      <c r="H932" s="88"/>
      <c r="I932" s="98"/>
      <c r="J932" s="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 x14ac:dyDescent="0.35">
      <c r="A933" s="60"/>
      <c r="B933" s="86"/>
      <c r="C933" s="60"/>
      <c r="D933" s="87"/>
      <c r="E933" s="60"/>
      <c r="F933" s="60"/>
      <c r="G933" s="60"/>
      <c r="H933" s="88"/>
      <c r="I933" s="98"/>
      <c r="J933" s="9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 x14ac:dyDescent="0.35">
      <c r="A934" s="60"/>
      <c r="B934" s="86"/>
      <c r="C934" s="60"/>
      <c r="D934" s="87"/>
      <c r="E934" s="60"/>
      <c r="F934" s="60"/>
      <c r="G934" s="60"/>
      <c r="H934" s="88"/>
      <c r="I934" s="98"/>
      <c r="J934" s="98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 x14ac:dyDescent="0.35">
      <c r="A935" s="60"/>
      <c r="B935" s="86"/>
      <c r="C935" s="60"/>
      <c r="D935" s="87"/>
      <c r="E935" s="60"/>
      <c r="F935" s="60"/>
      <c r="G935" s="60"/>
      <c r="H935" s="88"/>
      <c r="I935" s="98"/>
      <c r="J935" s="98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 x14ac:dyDescent="0.35">
      <c r="A936" s="60"/>
      <c r="B936" s="86"/>
      <c r="C936" s="60"/>
      <c r="D936" s="87"/>
      <c r="E936" s="60"/>
      <c r="F936" s="60"/>
      <c r="G936" s="60"/>
      <c r="H936" s="88"/>
      <c r="I936" s="98"/>
      <c r="J936" s="98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 x14ac:dyDescent="0.35">
      <c r="A937" s="60"/>
      <c r="B937" s="86"/>
      <c r="C937" s="60"/>
      <c r="D937" s="87"/>
      <c r="E937" s="60"/>
      <c r="F937" s="60"/>
      <c r="G937" s="60"/>
      <c r="H937" s="88"/>
      <c r="I937" s="98"/>
      <c r="J937" s="98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 x14ac:dyDescent="0.35">
      <c r="A938" s="60"/>
      <c r="B938" s="86"/>
      <c r="C938" s="60"/>
      <c r="D938" s="87"/>
      <c r="E938" s="60"/>
      <c r="F938" s="60"/>
      <c r="G938" s="60"/>
      <c r="H938" s="88"/>
      <c r="I938" s="98"/>
      <c r="J938" s="98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 x14ac:dyDescent="0.35">
      <c r="A939" s="60"/>
      <c r="B939" s="86"/>
      <c r="C939" s="60"/>
      <c r="D939" s="87"/>
      <c r="E939" s="60"/>
      <c r="F939" s="60"/>
      <c r="G939" s="60"/>
      <c r="H939" s="88"/>
      <c r="I939" s="98"/>
      <c r="J939" s="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 x14ac:dyDescent="0.35">
      <c r="A940" s="60"/>
      <c r="B940" s="86"/>
      <c r="C940" s="60"/>
      <c r="D940" s="87"/>
      <c r="E940" s="60"/>
      <c r="F940" s="60"/>
      <c r="G940" s="60"/>
      <c r="H940" s="88"/>
      <c r="I940" s="98"/>
      <c r="J940" s="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 x14ac:dyDescent="0.35">
      <c r="A941" s="60"/>
      <c r="B941" s="86"/>
      <c r="C941" s="60"/>
      <c r="D941" s="87"/>
      <c r="E941" s="60"/>
      <c r="F941" s="60"/>
      <c r="G941" s="60"/>
      <c r="H941" s="88"/>
      <c r="I941" s="98"/>
      <c r="J941" s="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 x14ac:dyDescent="0.35">
      <c r="A942" s="60"/>
      <c r="B942" s="86"/>
      <c r="C942" s="60"/>
      <c r="D942" s="87"/>
      <c r="E942" s="60"/>
      <c r="F942" s="60"/>
      <c r="G942" s="60"/>
      <c r="H942" s="88"/>
      <c r="I942" s="98"/>
      <c r="J942" s="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 x14ac:dyDescent="0.35">
      <c r="A943" s="60"/>
      <c r="B943" s="86"/>
      <c r="C943" s="60"/>
      <c r="D943" s="87"/>
      <c r="E943" s="60"/>
      <c r="F943" s="60"/>
      <c r="G943" s="60"/>
      <c r="H943" s="88"/>
      <c r="I943" s="98"/>
      <c r="J943" s="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 x14ac:dyDescent="0.35">
      <c r="A944" s="60"/>
      <c r="B944" s="86"/>
      <c r="C944" s="60"/>
      <c r="D944" s="87"/>
      <c r="E944" s="60"/>
      <c r="F944" s="60"/>
      <c r="G944" s="60"/>
      <c r="H944" s="88"/>
      <c r="I944" s="98"/>
      <c r="J944" s="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 x14ac:dyDescent="0.35">
      <c r="A945" s="60"/>
      <c r="B945" s="86"/>
      <c r="C945" s="60"/>
      <c r="D945" s="87"/>
      <c r="E945" s="60"/>
      <c r="F945" s="60"/>
      <c r="G945" s="60"/>
      <c r="H945" s="88"/>
      <c r="I945" s="98"/>
      <c r="J945" s="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 x14ac:dyDescent="0.35">
      <c r="A946" s="60"/>
      <c r="B946" s="86"/>
      <c r="C946" s="60"/>
      <c r="D946" s="87"/>
      <c r="E946" s="60"/>
      <c r="F946" s="60"/>
      <c r="G946" s="60"/>
      <c r="H946" s="88"/>
      <c r="I946" s="98"/>
      <c r="J946" s="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 x14ac:dyDescent="0.35">
      <c r="A947" s="60"/>
      <c r="B947" s="86"/>
      <c r="C947" s="60"/>
      <c r="D947" s="87"/>
      <c r="E947" s="60"/>
      <c r="F947" s="60"/>
      <c r="G947" s="60"/>
      <c r="H947" s="88"/>
      <c r="I947" s="98"/>
      <c r="J947" s="9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 x14ac:dyDescent="0.35">
      <c r="A948" s="60"/>
      <c r="B948" s="86"/>
      <c r="C948" s="60"/>
      <c r="D948" s="87"/>
      <c r="E948" s="60"/>
      <c r="F948" s="60"/>
      <c r="G948" s="60"/>
      <c r="H948" s="88"/>
      <c r="I948" s="98"/>
      <c r="J948" s="98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 x14ac:dyDescent="0.35">
      <c r="A949" s="60"/>
      <c r="B949" s="86"/>
      <c r="C949" s="60"/>
      <c r="D949" s="87"/>
      <c r="E949" s="60"/>
      <c r="F949" s="60"/>
      <c r="G949" s="60"/>
      <c r="H949" s="88"/>
      <c r="I949" s="98"/>
      <c r="J949" s="98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 x14ac:dyDescent="0.35">
      <c r="A950" s="60"/>
      <c r="B950" s="86"/>
      <c r="C950" s="60"/>
      <c r="D950" s="87"/>
      <c r="E950" s="60"/>
      <c r="F950" s="60"/>
      <c r="G950" s="60"/>
      <c r="H950" s="88"/>
      <c r="I950" s="98"/>
      <c r="J950" s="98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 x14ac:dyDescent="0.35">
      <c r="A951" s="60"/>
      <c r="B951" s="86"/>
      <c r="C951" s="60"/>
      <c r="D951" s="87"/>
      <c r="E951" s="60"/>
      <c r="F951" s="60"/>
      <c r="G951" s="60"/>
      <c r="H951" s="88"/>
      <c r="I951" s="98"/>
      <c r="J951" s="98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 x14ac:dyDescent="0.35">
      <c r="A952" s="60"/>
      <c r="B952" s="86"/>
      <c r="C952" s="60"/>
      <c r="D952" s="87"/>
      <c r="E952" s="60"/>
      <c r="F952" s="60"/>
      <c r="G952" s="60"/>
      <c r="H952" s="88"/>
      <c r="I952" s="98"/>
      <c r="J952" s="98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 x14ac:dyDescent="0.35">
      <c r="A953" s="60"/>
      <c r="B953" s="86"/>
      <c r="C953" s="60"/>
      <c r="D953" s="87"/>
      <c r="E953" s="60"/>
      <c r="F953" s="60"/>
      <c r="G953" s="60"/>
      <c r="H953" s="88"/>
      <c r="I953" s="98"/>
      <c r="J953" s="98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 x14ac:dyDescent="0.35">
      <c r="A954" s="60"/>
      <c r="B954" s="86"/>
      <c r="C954" s="60"/>
      <c r="D954" s="87"/>
      <c r="E954" s="60"/>
      <c r="F954" s="60"/>
      <c r="G954" s="60"/>
      <c r="H954" s="88"/>
      <c r="I954" s="98"/>
      <c r="J954" s="98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 x14ac:dyDescent="0.35">
      <c r="A955" s="60"/>
      <c r="B955" s="86"/>
      <c r="C955" s="60"/>
      <c r="D955" s="87"/>
      <c r="E955" s="60"/>
      <c r="F955" s="60"/>
      <c r="G955" s="60"/>
      <c r="H955" s="88"/>
      <c r="I955" s="98"/>
      <c r="J955" s="98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 x14ac:dyDescent="0.35">
      <c r="A956" s="60"/>
      <c r="B956" s="86"/>
      <c r="C956" s="60"/>
      <c r="D956" s="87"/>
      <c r="E956" s="60"/>
      <c r="F956" s="60"/>
      <c r="G956" s="60"/>
      <c r="H956" s="88"/>
      <c r="I956" s="98"/>
      <c r="J956" s="98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 x14ac:dyDescent="0.35">
      <c r="A957" s="60"/>
      <c r="B957" s="86"/>
      <c r="C957" s="60"/>
      <c r="D957" s="87"/>
      <c r="E957" s="60"/>
      <c r="F957" s="60"/>
      <c r="G957" s="60"/>
      <c r="H957" s="88"/>
      <c r="I957" s="98"/>
      <c r="J957" s="98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 x14ac:dyDescent="0.35">
      <c r="A958" s="60"/>
      <c r="B958" s="86"/>
      <c r="C958" s="60"/>
      <c r="D958" s="87"/>
      <c r="E958" s="60"/>
      <c r="F958" s="60"/>
      <c r="G958" s="60"/>
      <c r="H958" s="88"/>
      <c r="I958" s="98"/>
      <c r="J958" s="98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 x14ac:dyDescent="0.35">
      <c r="A959" s="60"/>
      <c r="B959" s="86"/>
      <c r="C959" s="60"/>
      <c r="D959" s="87"/>
      <c r="E959" s="60"/>
      <c r="F959" s="60"/>
      <c r="G959" s="60"/>
      <c r="H959" s="88"/>
      <c r="I959" s="98"/>
      <c r="J959" s="98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 x14ac:dyDescent="0.35">
      <c r="A960" s="60"/>
      <c r="B960" s="86"/>
      <c r="C960" s="60"/>
      <c r="D960" s="87"/>
      <c r="E960" s="60"/>
      <c r="F960" s="60"/>
      <c r="G960" s="60"/>
      <c r="H960" s="88"/>
      <c r="I960" s="98"/>
      <c r="J960" s="98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 x14ac:dyDescent="0.35">
      <c r="A961" s="60"/>
      <c r="B961" s="86"/>
      <c r="C961" s="60"/>
      <c r="D961" s="87"/>
      <c r="E961" s="60"/>
      <c r="F961" s="60"/>
      <c r="G961" s="60"/>
      <c r="H961" s="88"/>
      <c r="I961" s="98"/>
      <c r="J961" s="98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 x14ac:dyDescent="0.35">
      <c r="A962" s="60"/>
      <c r="B962" s="86"/>
      <c r="C962" s="60"/>
      <c r="D962" s="87"/>
      <c r="E962" s="60"/>
      <c r="F962" s="60"/>
      <c r="G962" s="60"/>
      <c r="H962" s="88"/>
      <c r="I962" s="98"/>
      <c r="J962" s="98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 x14ac:dyDescent="0.35">
      <c r="A963" s="60"/>
      <c r="B963" s="86"/>
      <c r="C963" s="60"/>
      <c r="D963" s="87"/>
      <c r="E963" s="60"/>
      <c r="F963" s="60"/>
      <c r="G963" s="60"/>
      <c r="H963" s="88"/>
      <c r="I963" s="98"/>
      <c r="J963" s="98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 x14ac:dyDescent="0.35">
      <c r="A964" s="60"/>
      <c r="B964" s="86"/>
      <c r="C964" s="60"/>
      <c r="D964" s="87"/>
      <c r="E964" s="60"/>
      <c r="F964" s="60"/>
      <c r="G964" s="60"/>
      <c r="H964" s="88"/>
      <c r="I964" s="98"/>
      <c r="J964" s="98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 x14ac:dyDescent="0.35">
      <c r="A965" s="60"/>
      <c r="B965" s="86"/>
      <c r="C965" s="60"/>
      <c r="D965" s="87"/>
      <c r="E965" s="60"/>
      <c r="F965" s="60"/>
      <c r="G965" s="60"/>
      <c r="H965" s="88"/>
      <c r="I965" s="98"/>
      <c r="J965" s="98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 x14ac:dyDescent="0.35">
      <c r="A966" s="60"/>
      <c r="B966" s="86"/>
      <c r="C966" s="60"/>
      <c r="D966" s="87"/>
      <c r="E966" s="60"/>
      <c r="F966" s="60"/>
      <c r="G966" s="60"/>
      <c r="H966" s="88"/>
      <c r="I966" s="98"/>
      <c r="J966" s="98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 x14ac:dyDescent="0.35">
      <c r="A967" s="60"/>
      <c r="B967" s="86"/>
      <c r="C967" s="60"/>
      <c r="D967" s="87"/>
      <c r="E967" s="60"/>
      <c r="F967" s="60"/>
      <c r="G967" s="60"/>
      <c r="H967" s="88"/>
      <c r="I967" s="98"/>
      <c r="J967" s="98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 x14ac:dyDescent="0.35">
      <c r="A968" s="60"/>
      <c r="B968" s="86"/>
      <c r="C968" s="60"/>
      <c r="D968" s="87"/>
      <c r="E968" s="60"/>
      <c r="F968" s="60"/>
      <c r="G968" s="60"/>
      <c r="H968" s="88"/>
      <c r="I968" s="98"/>
      <c r="J968" s="98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 x14ac:dyDescent="0.35">
      <c r="A969" s="60"/>
      <c r="B969" s="86"/>
      <c r="C969" s="60"/>
      <c r="D969" s="87"/>
      <c r="E969" s="60"/>
      <c r="F969" s="60"/>
      <c r="G969" s="60"/>
      <c r="H969" s="88"/>
      <c r="I969" s="98"/>
      <c r="J969" s="98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 x14ac:dyDescent="0.35">
      <c r="A970" s="60"/>
      <c r="B970" s="86"/>
      <c r="C970" s="60"/>
      <c r="D970" s="87"/>
      <c r="E970" s="60"/>
      <c r="F970" s="60"/>
      <c r="G970" s="60"/>
      <c r="H970" s="88"/>
      <c r="I970" s="98"/>
      <c r="J970" s="98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 x14ac:dyDescent="0.35">
      <c r="A971" s="60"/>
      <c r="B971" s="86"/>
      <c r="C971" s="60"/>
      <c r="D971" s="87"/>
      <c r="E971" s="60"/>
      <c r="F971" s="60"/>
      <c r="G971" s="60"/>
      <c r="H971" s="88"/>
      <c r="I971" s="98"/>
      <c r="J971" s="98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 x14ac:dyDescent="0.35">
      <c r="A972" s="60"/>
      <c r="B972" s="86"/>
      <c r="C972" s="60"/>
      <c r="D972" s="87"/>
      <c r="E972" s="60"/>
      <c r="F972" s="60"/>
      <c r="G972" s="60"/>
      <c r="H972" s="88"/>
      <c r="I972" s="98"/>
      <c r="J972" s="98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 x14ac:dyDescent="0.35">
      <c r="A973" s="60"/>
      <c r="B973" s="86"/>
      <c r="C973" s="60"/>
      <c r="D973" s="87"/>
      <c r="E973" s="60"/>
      <c r="F973" s="60"/>
      <c r="G973" s="60"/>
      <c r="H973" s="88"/>
      <c r="I973" s="98"/>
      <c r="J973" s="98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 x14ac:dyDescent="0.35">
      <c r="A974" s="60"/>
      <c r="B974" s="86"/>
      <c r="C974" s="60"/>
      <c r="D974" s="87"/>
      <c r="E974" s="60"/>
      <c r="F974" s="60"/>
      <c r="G974" s="60"/>
      <c r="H974" s="88"/>
      <c r="I974" s="98"/>
      <c r="J974" s="98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 x14ac:dyDescent="0.35">
      <c r="A975" s="60"/>
      <c r="B975" s="86"/>
      <c r="C975" s="60"/>
      <c r="D975" s="87"/>
      <c r="E975" s="60"/>
      <c r="F975" s="60"/>
      <c r="G975" s="60"/>
      <c r="H975" s="88"/>
      <c r="I975" s="98"/>
      <c r="J975" s="98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 x14ac:dyDescent="0.35">
      <c r="A976" s="60"/>
      <c r="B976" s="86"/>
      <c r="C976" s="60"/>
      <c r="D976" s="87"/>
      <c r="E976" s="60"/>
      <c r="F976" s="60"/>
      <c r="G976" s="60"/>
      <c r="H976" s="88"/>
      <c r="I976" s="98"/>
      <c r="J976" s="98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 x14ac:dyDescent="0.35">
      <c r="A977" s="60"/>
      <c r="B977" s="86"/>
      <c r="C977" s="60"/>
      <c r="D977" s="87"/>
      <c r="E977" s="60"/>
      <c r="F977" s="60"/>
      <c r="G977" s="60"/>
      <c r="H977" s="88"/>
      <c r="I977" s="98"/>
      <c r="J977" s="98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 x14ac:dyDescent="0.35">
      <c r="A978" s="60"/>
      <c r="B978" s="86"/>
      <c r="C978" s="60"/>
      <c r="D978" s="87"/>
      <c r="E978" s="60"/>
      <c r="F978" s="60"/>
      <c r="G978" s="60"/>
      <c r="H978" s="88"/>
      <c r="I978" s="98"/>
      <c r="J978" s="98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 x14ac:dyDescent="0.35">
      <c r="A979" s="60"/>
      <c r="B979" s="86"/>
      <c r="C979" s="60"/>
      <c r="D979" s="87"/>
      <c r="E979" s="60"/>
      <c r="F979" s="60"/>
      <c r="G979" s="60"/>
      <c r="H979" s="88"/>
      <c r="I979" s="98"/>
      <c r="J979" s="98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 x14ac:dyDescent="0.35">
      <c r="A980" s="60"/>
      <c r="B980" s="86"/>
      <c r="C980" s="60"/>
      <c r="D980" s="87"/>
      <c r="E980" s="60"/>
      <c r="F980" s="60"/>
      <c r="G980" s="60"/>
      <c r="H980" s="88"/>
      <c r="I980" s="98"/>
      <c r="J980" s="98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 x14ac:dyDescent="0.35">
      <c r="A981" s="60"/>
      <c r="B981" s="86"/>
      <c r="C981" s="60"/>
      <c r="D981" s="87"/>
      <c r="E981" s="60"/>
      <c r="F981" s="60"/>
      <c r="G981" s="60"/>
      <c r="H981" s="88"/>
      <c r="I981" s="98"/>
      <c r="J981" s="98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 x14ac:dyDescent="0.35">
      <c r="A982" s="60"/>
      <c r="B982" s="86"/>
      <c r="C982" s="60"/>
      <c r="D982" s="87"/>
      <c r="E982" s="60"/>
      <c r="F982" s="60"/>
      <c r="G982" s="60"/>
      <c r="H982" s="88"/>
      <c r="I982" s="98"/>
      <c r="J982" s="98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 x14ac:dyDescent="0.35">
      <c r="A983" s="60"/>
      <c r="B983" s="86"/>
      <c r="C983" s="60"/>
      <c r="D983" s="87"/>
      <c r="E983" s="60"/>
      <c r="F983" s="60"/>
      <c r="G983" s="60"/>
      <c r="H983" s="88"/>
      <c r="I983" s="98"/>
      <c r="J983" s="98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 x14ac:dyDescent="0.35">
      <c r="A984" s="60"/>
      <c r="B984" s="86"/>
      <c r="C984" s="60"/>
      <c r="D984" s="87"/>
      <c r="E984" s="60"/>
      <c r="F984" s="60"/>
      <c r="G984" s="60"/>
      <c r="H984" s="88"/>
      <c r="I984" s="98"/>
      <c r="J984" s="98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 x14ac:dyDescent="0.35">
      <c r="A985" s="60"/>
      <c r="B985" s="86"/>
      <c r="C985" s="60"/>
      <c r="D985" s="87"/>
      <c r="E985" s="60"/>
      <c r="F985" s="60"/>
      <c r="G985" s="60"/>
      <c r="H985" s="88"/>
      <c r="I985" s="98"/>
      <c r="J985" s="98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 x14ac:dyDescent="0.35">
      <c r="A986" s="60"/>
      <c r="B986" s="86"/>
      <c r="C986" s="60"/>
      <c r="D986" s="87"/>
      <c r="E986" s="60"/>
      <c r="F986" s="60"/>
      <c r="G986" s="60"/>
      <c r="H986" s="88"/>
      <c r="I986" s="98"/>
      <c r="J986" s="98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 x14ac:dyDescent="0.35">
      <c r="A987" s="60"/>
      <c r="B987" s="86"/>
      <c r="C987" s="60"/>
      <c r="D987" s="87"/>
      <c r="E987" s="60"/>
      <c r="F987" s="60"/>
      <c r="G987" s="60"/>
      <c r="H987" s="88"/>
      <c r="I987" s="98"/>
      <c r="J987" s="98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 x14ac:dyDescent="0.35">
      <c r="A988" s="60"/>
      <c r="B988" s="86"/>
      <c r="C988" s="60"/>
      <c r="D988" s="87"/>
      <c r="E988" s="60"/>
      <c r="F988" s="60"/>
      <c r="G988" s="60"/>
      <c r="H988" s="88"/>
      <c r="I988" s="98"/>
      <c r="J988" s="98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 x14ac:dyDescent="0.35">
      <c r="A989" s="60"/>
      <c r="B989" s="86"/>
      <c r="C989" s="60"/>
      <c r="D989" s="87"/>
      <c r="E989" s="60"/>
      <c r="F989" s="60"/>
      <c r="G989" s="60"/>
      <c r="H989" s="88"/>
      <c r="I989" s="98"/>
      <c r="J989" s="98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 x14ac:dyDescent="0.35">
      <c r="A990" s="60"/>
      <c r="B990" s="86"/>
      <c r="C990" s="60"/>
      <c r="D990" s="87"/>
      <c r="E990" s="60"/>
      <c r="F990" s="60"/>
      <c r="G990" s="60"/>
      <c r="H990" s="88"/>
      <c r="I990" s="98"/>
      <c r="J990" s="98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 x14ac:dyDescent="0.35">
      <c r="A991" s="60"/>
      <c r="B991" s="86"/>
      <c r="C991" s="60"/>
      <c r="D991" s="87"/>
      <c r="E991" s="60"/>
      <c r="F991" s="60"/>
      <c r="G991" s="60"/>
      <c r="H991" s="88"/>
      <c r="I991" s="98"/>
      <c r="J991" s="98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 x14ac:dyDescent="0.35">
      <c r="A992" s="60"/>
      <c r="B992" s="86"/>
      <c r="C992" s="60"/>
      <c r="D992" s="87"/>
      <c r="E992" s="60"/>
      <c r="F992" s="60"/>
      <c r="G992" s="60"/>
      <c r="H992" s="88"/>
      <c r="I992" s="98"/>
      <c r="J992" s="98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 x14ac:dyDescent="0.35">
      <c r="A993" s="60"/>
      <c r="B993" s="86"/>
      <c r="C993" s="60"/>
      <c r="D993" s="87"/>
      <c r="E993" s="60"/>
      <c r="F993" s="60"/>
      <c r="G993" s="60"/>
      <c r="H993" s="88"/>
      <c r="I993" s="98"/>
      <c r="J993" s="98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 x14ac:dyDescent="0.35">
      <c r="A994" s="60"/>
      <c r="B994" s="86"/>
      <c r="C994" s="60"/>
      <c r="D994" s="87"/>
      <c r="E994" s="60"/>
      <c r="F994" s="60"/>
      <c r="G994" s="60"/>
      <c r="H994" s="88"/>
      <c r="I994" s="98"/>
      <c r="J994" s="98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 x14ac:dyDescent="0.35">
      <c r="A995" s="60"/>
      <c r="B995" s="86"/>
      <c r="C995" s="60"/>
      <c r="D995" s="87"/>
      <c r="E995" s="60"/>
      <c r="F995" s="60"/>
      <c r="G995" s="60"/>
      <c r="H995" s="88"/>
      <c r="I995" s="98"/>
      <c r="J995" s="98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 x14ac:dyDescent="0.35">
      <c r="A996" s="60"/>
      <c r="B996" s="86"/>
      <c r="C996" s="60"/>
      <c r="D996" s="87"/>
      <c r="E996" s="60"/>
      <c r="F996" s="60"/>
      <c r="G996" s="60"/>
      <c r="H996" s="88"/>
      <c r="I996" s="98"/>
      <c r="J996" s="98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 x14ac:dyDescent="0.35">
      <c r="A997" s="60"/>
      <c r="B997" s="86"/>
      <c r="C997" s="60"/>
      <c r="D997" s="87"/>
      <c r="E997" s="60"/>
      <c r="F997" s="60"/>
      <c r="G997" s="60"/>
      <c r="H997" s="88"/>
      <c r="I997" s="98"/>
      <c r="J997" s="98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 x14ac:dyDescent="0.35">
      <c r="A998" s="60"/>
      <c r="B998" s="86"/>
      <c r="C998" s="60"/>
      <c r="D998" s="87"/>
      <c r="E998" s="60"/>
      <c r="F998" s="60"/>
      <c r="G998" s="60"/>
      <c r="H998" s="88"/>
      <c r="I998" s="98"/>
      <c r="J998" s="98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 x14ac:dyDescent="0.35">
      <c r="A999" s="60"/>
      <c r="B999" s="86"/>
      <c r="C999" s="60"/>
      <c r="D999" s="87"/>
      <c r="E999" s="60"/>
      <c r="F999" s="60"/>
      <c r="G999" s="60"/>
      <c r="H999" s="88"/>
      <c r="I999" s="98"/>
      <c r="J999" s="98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 x14ac:dyDescent="0.35">
      <c r="A1000" s="60"/>
      <c r="B1000" s="86"/>
      <c r="C1000" s="60"/>
      <c r="D1000" s="87"/>
      <c r="E1000" s="60"/>
      <c r="F1000" s="60"/>
      <c r="G1000" s="60"/>
      <c r="H1000" s="88"/>
      <c r="I1000" s="98"/>
      <c r="J1000" s="98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pageMargins left="0.75" right="0.75" top="1" bottom="1" header="0" footer="0"/>
  <pageSetup orientation="portrait"/>
  <headerFooter>
    <oddHeader>&amp;L000000&amp;C000000Employee Data and Sales Stats&amp;R000000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</vt:i4>
      </vt:variant>
    </vt:vector>
  </HeadingPairs>
  <TitlesOfParts>
    <vt:vector size="28" baseType="lpstr">
      <vt:lpstr>IF</vt:lpstr>
      <vt:lpstr>Named Ranges</vt:lpstr>
      <vt:lpstr>IF_</vt:lpstr>
      <vt:lpstr>IF_Practice</vt:lpstr>
      <vt:lpstr>IF Practice</vt:lpstr>
      <vt:lpstr>Calc IF_1</vt:lpstr>
      <vt:lpstr>Cal IF_2</vt:lpstr>
      <vt:lpstr>IF OR</vt:lpstr>
      <vt:lpstr>IF OR Prac</vt:lpstr>
      <vt:lpstr>Nested IF</vt:lpstr>
      <vt:lpstr>Nested IF Prac</vt:lpstr>
      <vt:lpstr>IFERROR</vt:lpstr>
      <vt:lpstr>IFERROR Prac</vt:lpstr>
      <vt:lpstr>VLOOKUP_</vt:lpstr>
      <vt:lpstr>VLOOKUP Data</vt:lpstr>
      <vt:lpstr>HLOOKUP-Exact</vt:lpstr>
      <vt:lpstr>XLOOKUP</vt:lpstr>
      <vt:lpstr>Data Sources</vt:lpstr>
      <vt:lpstr>FILTER</vt:lpstr>
      <vt:lpstr>DateDif</vt:lpstr>
      <vt:lpstr>ROUND</vt:lpstr>
      <vt:lpstr>NESTED IF AND</vt:lpstr>
      <vt:lpstr>'Calc IF_1'!Category</vt:lpstr>
      <vt:lpstr>Division</vt:lpstr>
      <vt:lpstr>Expense</vt:lpstr>
      <vt:lpstr>'Calc IF_1'!Sales_current</vt:lpstr>
      <vt:lpstr>'Calc IF_1'!Sales_prior</vt:lpstr>
      <vt:lpstr>Total_Expense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Casuto</dc:creator>
  <cp:lastModifiedBy>David Casuto</cp:lastModifiedBy>
  <dcterms:created xsi:type="dcterms:W3CDTF">2025-03-03T16:18:20Z</dcterms:created>
  <dcterms:modified xsi:type="dcterms:W3CDTF">2025-03-03T16:30:01Z</dcterms:modified>
</cp:coreProperties>
</file>